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DEEKSHITHA POOJARY\Desktop\"/>
    </mc:Choice>
  </mc:AlternateContent>
  <xr:revisionPtr revIDLastSave="0" documentId="13_ncr:1_{A60BC410-0FD7-4993-BE3C-3751BFAB469F}" xr6:coauthVersionLast="47" xr6:coauthVersionMax="47" xr10:uidLastSave="{00000000-0000-0000-0000-000000000000}"/>
  <bookViews>
    <workbookView xWindow="-108" yWindow="-108" windowWidth="23256" windowHeight="12456" firstSheet="3" activeTab="7" xr2:uid="{2A884FC0-037A-42D1-8507-F5AF8D8C6CA5}"/>
  </bookViews>
  <sheets>
    <sheet name="gcrm_opportunity_202001231041" sheetId="7" r:id="rId1"/>
    <sheet name="meeting_list_202001231041" sheetId="6" r:id="rId2"/>
    <sheet name="invoice_202001231041" sheetId="5" r:id="rId3"/>
    <sheet name="NN+EN+EE Indi bdgt -20012020" sheetId="4" r:id="rId4"/>
    <sheet name="fees_202001231041" sheetId="3" r:id="rId5"/>
    <sheet name="brokerage_202001231040" sheetId="2" r:id="rId6"/>
    <sheet name="Sheet2" sheetId="8" r:id="rId7"/>
    <sheet name="Dashboard" sheetId="11" r:id="rId8"/>
  </sheets>
  <definedNames>
    <definedName name="_xlcn.WorksheetConnection_FinalDashboard.xlsxbrokerage_2020012310401" hidden="1">brokerage_202001231040[]</definedName>
    <definedName name="_xlcn.WorksheetConnection_FinalDashboard.xlsxfees_2020012310411" hidden="1">fees_202001231041[]</definedName>
    <definedName name="_xlcn.WorksheetConnection_FinalDashboard.xlsxgcrm_opportunity_2020012310411" hidden="1">gcrm_opportunity_202001231041[]</definedName>
    <definedName name="_xlcn.WorksheetConnection_FinalDashboard.xlsxinvoice_2020012310411" hidden="1">invoice_202001231041[]</definedName>
    <definedName name="_xlcn.WorksheetConnection_FinalDashboard.xlsxmeeting_list_2020012310411" hidden="1">meeting_list_202001231041[]</definedName>
    <definedName name="_xlcn.WorksheetConnection_FinalDashboard.xlsxNN_EN_EE_Indi_bdgt__200120201" hidden="1">NN_EN_EE_Indi_bdgt__20012020[]</definedName>
    <definedName name="ExternalData_1" localSheetId="5" hidden="1">brokerage_202001231040!$A$1:$Q$962</definedName>
    <definedName name="ExternalData_2" localSheetId="4" hidden="1">fees_202001231041!$A$1:$I$10</definedName>
    <definedName name="ExternalData_3" localSheetId="3" hidden="1">'NN+EN+EE Indi bdgt -20012020'!$A$1:$G$11</definedName>
    <definedName name="ExternalData_4" localSheetId="2" hidden="1">invoice_202001231041!$A$1:$L$205</definedName>
    <definedName name="ExternalData_5" localSheetId="1" hidden="1">meeting_list_202001231041!$A$1:$E$35</definedName>
    <definedName name="ExternalData_6" localSheetId="0" hidden="1">gcrm_opportunity_202001231041!$A$1:$M$50</definedName>
    <definedName name="Slicer_Employee_Name">#N/A</definedName>
  </definedNames>
  <calcPr calcId="191029"/>
  <pivotCaches>
    <pivotCache cacheId="3147" r:id="rId9"/>
    <pivotCache cacheId="3150" r:id="rId10"/>
    <pivotCache cacheId="3153" r:id="rId11"/>
    <pivotCache cacheId="3156" r:id="rId12"/>
    <pivotCache cacheId="3159" r:id="rId13"/>
    <pivotCache cacheId="3162" r:id="rId14"/>
    <pivotCache cacheId="3165" r:id="rId15"/>
    <pivotCache cacheId="3168" r:id="rId16"/>
    <pivotCache cacheId="3171" r:id="rId17"/>
    <pivotCache cacheId="3174" r:id="rId18"/>
    <pivotCache cacheId="3177" r:id="rId19"/>
    <pivotCache cacheId="3180" r:id="rId20"/>
    <pivotCache cacheId="3183" r:id="rId21"/>
  </pivotCaches>
  <extLst>
    <ext xmlns:x14="http://schemas.microsoft.com/office/spreadsheetml/2009/9/main" uri="{876F7934-8845-4945-9796-88D515C7AA90}">
      <x14:pivotCaches>
        <pivotCache cacheId="2389"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_EN_EE_Indi_bdgt__20012020" name="NN_EN_EE_Indi_bdgt__20012020" connection="WorksheetConnection_Final Dashboard.xlsx!NN_EN_EE_Indi_bdgt__20012020"/>
          <x15:modelTable id="meeting_list_202001231041" name="meeting_list_202001231041" connection="WorksheetConnection_Final Dashboard.xlsx!meeting_list_202001231041"/>
          <x15:modelTable id="invoice_202001231041" name="invoice_202001231041" connection="WorksheetConnection_Final Dashboard.xlsx!invoice_202001231041"/>
          <x15:modelTable id="gcrm_opportunity_202001231041" name="gcrm_opportunity_202001231041" connection="WorksheetConnection_Final Dashboard.xlsx!gcrm_opportunity_202001231041"/>
          <x15:modelTable id="fees_202001231041" name="fees_202001231041" connection="WorksheetConnection_Final Dashboard.xlsx!fees_202001231041"/>
          <x15:modelTable id="brokerage_202001231040" name="brokerage_202001231040" connection="WorksheetConnection_Final Dashboard.xlsx!brokerage_202001231040"/>
        </x15:modelTables>
        <x15:modelRelationships>
          <x15:modelRelationship fromTable="brokerage_202001231040" fromColumn="Account Exe ID" toTable="NN_EN_EE_Indi_bdgt__20012020" toColumn="Account Exe ID"/>
          <x15:modelRelationship fromTable="fees_202001231041" fromColumn="Account Exe ID" toTable="NN_EN_EE_Indi_bdgt__20012020" toColumn="Account Exe ID"/>
          <x15:modelRelationship fromTable="invoice_202001231041" fromColumn="Account Exe ID" toTable="NN_EN_EE_Indi_bdgt__20012020" toColumn="Account Exe ID"/>
          <x15:modelRelationship fromTable="meeting_list_202001231041" fromColumn="Account Executive" toTable="NN_EN_EE_Indi_bdgt__20012020" toColumn="Employee Nam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9" i="8" l="1"/>
  <c r="H23" i="8"/>
  <c r="H21" i="8"/>
  <c r="B24" i="8"/>
  <c r="E26" i="8"/>
  <c r="D26" i="8"/>
  <c r="B20" i="8"/>
  <c r="E20" i="8"/>
  <c r="N25" i="8"/>
  <c r="N23" i="8"/>
  <c r="S77" i="8"/>
  <c r="E23" i="8"/>
  <c r="B22" i="8"/>
  <c r="D23" i="8"/>
  <c r="D20" i="8"/>
  <c r="N21" i="8"/>
  <c r="H2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658C6B-F0CF-4723-A63F-3D15BC9F4712}"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398C5C3B-57D8-4574-B78F-81B9BB9A28B1}"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A5A04718-7E52-4697-A4BC-2824C103BC59}"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BEDE47C8-62BB-4CFD-B50A-32BC56937F55}"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74BD87F8-4F07-4F6E-BA88-B1566520081C}"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34E967DD-6E98-4739-88ED-16790DF7B94C}"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7" xr16:uid="{96EDC467-FD7F-451E-A1E6-C8CAB1982E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591060E-5F96-45E0-A3BE-856AB6DC0FA3}" name="WorksheetConnection_Final Dashboard.xlsx!brokerage_202001231040" type="102" refreshedVersion="8" minRefreshableVersion="5">
    <extLst>
      <ext xmlns:x15="http://schemas.microsoft.com/office/spreadsheetml/2010/11/main" uri="{DE250136-89BD-433C-8126-D09CA5730AF9}">
        <x15:connection id="brokerage_202001231040" autoDelete="1">
          <x15:rangePr sourceName="_xlcn.WorksheetConnection_FinalDashboard.xlsxbrokerage_2020012310401"/>
        </x15:connection>
      </ext>
    </extLst>
  </connection>
  <connection id="9" xr16:uid="{D24438B1-E004-4ABD-B4E0-7786BBB30D07}" name="WorksheetConnection_Final Dashboard.xlsx!fees_202001231041" type="102" refreshedVersion="8" minRefreshableVersion="5">
    <extLst>
      <ext xmlns:x15="http://schemas.microsoft.com/office/spreadsheetml/2010/11/main" uri="{DE250136-89BD-433C-8126-D09CA5730AF9}">
        <x15:connection id="fees_202001231041">
          <x15:rangePr sourceName="_xlcn.WorksheetConnection_FinalDashboard.xlsxfees_2020012310411"/>
        </x15:connection>
      </ext>
    </extLst>
  </connection>
  <connection id="10" xr16:uid="{5222A8C2-B0F8-41FA-9BDE-7ED4A47BA629}" name="WorksheetConnection_Final Dashboard.xlsx!gcrm_opportunity_202001231041" type="102" refreshedVersion="8" minRefreshableVersion="5">
    <extLst>
      <ext xmlns:x15="http://schemas.microsoft.com/office/spreadsheetml/2010/11/main" uri="{DE250136-89BD-433C-8126-D09CA5730AF9}">
        <x15:connection id="gcrm_opportunity_202001231041">
          <x15:rangePr sourceName="_xlcn.WorksheetConnection_FinalDashboard.xlsxgcrm_opportunity_2020012310411"/>
        </x15:connection>
      </ext>
    </extLst>
  </connection>
  <connection id="11" xr16:uid="{48DFC676-5BA3-4D09-9CF0-58156299639C}" name="WorksheetConnection_Final Dashboard.xlsx!invoice_202001231041" type="102" refreshedVersion="8" minRefreshableVersion="5">
    <extLst>
      <ext xmlns:x15="http://schemas.microsoft.com/office/spreadsheetml/2010/11/main" uri="{DE250136-89BD-433C-8126-D09CA5730AF9}">
        <x15:connection id="invoice_202001231041">
          <x15:rangePr sourceName="_xlcn.WorksheetConnection_FinalDashboard.xlsxinvoice_2020012310411"/>
        </x15:connection>
      </ext>
    </extLst>
  </connection>
  <connection id="12" xr16:uid="{D66DAC45-C4EC-48B8-9EA1-D55DCE4620BD}" name="WorksheetConnection_Final Dashboard.xlsx!meeting_list_202001231041" type="102" refreshedVersion="8" minRefreshableVersion="5">
    <extLst>
      <ext xmlns:x15="http://schemas.microsoft.com/office/spreadsheetml/2010/11/main" uri="{DE250136-89BD-433C-8126-D09CA5730AF9}">
        <x15:connection id="meeting_list_202001231041">
          <x15:rangePr sourceName="_xlcn.WorksheetConnection_FinalDashboard.xlsxmeeting_list_2020012310411"/>
        </x15:connection>
      </ext>
    </extLst>
  </connection>
  <connection id="13" xr16:uid="{07E86809-3600-47C4-88BF-1A254EEC6F41}" name="WorksheetConnection_Final Dashboard.xlsx!NN_EN_EE_Indi_bdgt__20012020" type="102" refreshedVersion="8" minRefreshableVersion="5">
    <extLst>
      <ext xmlns:x15="http://schemas.microsoft.com/office/spreadsheetml/2010/11/main" uri="{DE250136-89BD-433C-8126-D09CA5730AF9}">
        <x15:connection id="NN_EN_EE_Indi_bdgt__20012020">
          <x15:rangePr sourceName="_xlcn.WorksheetConnection_FinalDashboard.xlsxNN_EN_EE_Indi_bdgt__2001202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2">
    <s v="ThisWorkbookDataModel"/>
    <s v="{[brokerage_202001231040].[income_class].&amp;[Cross Sell]}"/>
    <s v="{[fees_202001231041].[income_class].&amp;[Cross Sell]}"/>
    <s v="{[invoice_202001231041].[income_class].&amp;[Cross Sell]}"/>
    <s v="{[brokerage_202001231040].[income_class].&amp;[New]}"/>
    <s v="{[fees_202001231041].[income_class].&amp;[New]}"/>
    <s v="{[invoice_202001231041].[income_class].&amp;[New]}"/>
    <s v="{[brokerage_202001231040].[income_class].&amp;[Renewal]}"/>
    <s v="{[fees_202001231041].[income_class].&amp;[Renewal]}"/>
    <s v="{[invoice_202001231041].[income_class].&amp;[Renewal]}"/>
    <s v="{[gcrm_opportunity_202001231041].[stage].&amp;[Propose Solution],[gcrm_opportunity_202001231041].[stage].&amp;[Qualify Opportunity]}"/>
    <s v="{[NN_EN_EE_Indi_bdgt__20012020].[Employee Name].&amp;[Mark]}"/>
  </metadataStrings>
  <mdxMetadata count="11">
    <mdx n="0" f="s">
      <ms ns="1" c="0"/>
    </mdx>
    <mdx n="0" f="s">
      <ms ns="2" c="0"/>
    </mdx>
    <mdx n="0" f="s">
      <ms ns="3" c="0"/>
    </mdx>
    <mdx n="0" f="s">
      <ms ns="4" c="0"/>
    </mdx>
    <mdx n="0" f="s">
      <ms ns="5" c="0"/>
    </mdx>
    <mdx n="0" f="s">
      <ms ns="6" c="0"/>
    </mdx>
    <mdx n="0" f="s">
      <ms ns="7" c="0"/>
    </mdx>
    <mdx n="0" f="s">
      <ms ns="8" c="0"/>
    </mdx>
    <mdx n="0" f="s">
      <ms ns="9" c="0"/>
    </mdx>
    <mdx n="0" f="s">
      <ms ns="10" c="0"/>
    </mdx>
    <mdx n="0" f="s">
      <ms ns="11" c="0"/>
    </mdx>
  </mdxMetadata>
  <valueMetadata count="11">
    <bk>
      <rc t="1" v="0"/>
    </bk>
    <bk>
      <rc t="1" v="1"/>
    </bk>
    <bk>
      <rc t="1" v="2"/>
    </bk>
    <bk>
      <rc t="1" v="3"/>
    </bk>
    <bk>
      <rc t="1" v="4"/>
    </bk>
    <bk>
      <rc t="1" v="5"/>
    </bk>
    <bk>
      <rc t="1" v="6"/>
    </bk>
    <bk>
      <rc t="1" v="7"/>
    </bk>
    <bk>
      <rc t="1" v="8"/>
    </bk>
    <bk>
      <rc t="1" v="9"/>
    </bk>
    <bk>
      <rc t="1" v="10"/>
    </bk>
  </valueMetadata>
</metadata>
</file>

<file path=xl/sharedStrings.xml><?xml version="1.0" encoding="utf-8"?>
<sst xmlns="http://schemas.openxmlformats.org/spreadsheetml/2006/main" count="11500" uniqueCount="689">
  <si>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</si>
  <si>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</si>
  <si>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</si>
  <si>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</si>
  <si>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</si>
  <si>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</si>
  <si>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</si>
  <si>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</si>
  <si>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</si>
  <si>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</si>
  <si>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</si>
  <si>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</si>
  <si>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</si>
  <si>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</si>
  <si>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</si>
  <si>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</si>
  <si>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</si>
  <si>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</si>
  <si>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</si>
  <si>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</si>
  <si>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</si>
  <si>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</si>
  <si>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</si>
  <si>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</si>
  <si>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</si>
  <si>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</si>
  <si>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</si>
  <si>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</si>
  <si>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</si>
  <si>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</si>
  <si>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</si>
  <si>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</si>
  <si>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</si>
  <si>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</si>
  <si>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</si>
  <si>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</si>
  <si>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</si>
  <si>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</si>
  <si>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</si>
  <si>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</si>
  <si>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</si>
  <si>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</si>
  <si>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</si>
  <si>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</si>
  <si>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</si>
  <si>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</si>
  <si>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</si>
  <si>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</si>
  <si>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</si>
  <si>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</si>
  <si>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</si>
  <si>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</si>
  <si>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</si>
  <si>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</si>
  <si>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</si>
  <si>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</si>
  <si>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</si>
  <si>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</si>
  <si>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</si>
  <si>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</si>
  <si>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</si>
  <si>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</si>
  <si>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</si>
  <si>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</si>
  <si>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</si>
  <si>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</si>
  <si>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</si>
  <si>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</si>
  <si>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</si>
  <si>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</si>
  <si>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</si>
  <si>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</si>
  <si>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</si>
  <si>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</si>
  <si>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</si>
  <si>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</si>
  <si>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</si>
  <si>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</si>
  <si>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</si>
  <si>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</si>
  <si>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</si>
  <si>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</si>
  <si>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</si>
  <si>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</si>
  <si>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</si>
  <si>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</si>
  <si>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</si>
  <si>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</si>
  <si>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</si>
  <si>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</si>
  <si>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</si>
  <si>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</si>
  <si>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</si>
  <si>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</si>
  <si>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</si>
  <si>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</si>
  <si>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</si>
  <si>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</si>
  <si>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</si>
  <si>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</si>
  <si>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</si>
  <si>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</si>
  <si>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</si>
  <si>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</si>
  <si>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</si>
  <si>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</si>
  <si>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</si>
  <si>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</si>
  <si>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</si>
  <si>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</si>
  <si>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</si>
  <si>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</si>
  <si>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</si>
  <si>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</si>
  <si>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</si>
  <si>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</si>
  <si>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</si>
  <si>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</si>
  <si>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</si>
  <si>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</si>
  <si>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</si>
  <si>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</si>
  <si>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</si>
  <si>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</si>
  <si>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</si>
  <si>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</si>
  <si>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</si>
  <si>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</si>
  <si>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</si>
  <si>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</si>
  <si>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</si>
  <si>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</si>
  <si>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</si>
  <si>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</si>
  <si>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</si>
  <si>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</si>
  <si>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</si>
  <si>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</si>
  <si>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</si>
  <si>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</si>
  <si>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</si>
  <si>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</si>
  <si>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</si>
  <si>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</si>
  <si>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</si>
  <si>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</si>
  <si>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</si>
  <si>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</si>
  <si>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</si>
  <si>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</si>
  <si>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</si>
  <si>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</si>
  <si>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</si>
  <si>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</si>
  <si>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</si>
  <si>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</si>
  <si>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</si>
  <si>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</si>
  <si>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</si>
  <si>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</si>
  <si>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</si>
  <si>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</si>
  <si>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</si>
  <si>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</si>
  <si>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</si>
  <si>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</si>
  <si>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</si>
  <si>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</si>
  <si>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</si>
  <si>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</si>
  <si>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</si>
  <si>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</si>
  <si>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</si>
  <si>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</si>
  <si>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</si>
  <si>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</si>
  <si>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</si>
  <si>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</si>
  <si>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</si>
  <si>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</si>
  <si>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</si>
  <si>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</si>
  <si>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</si>
  <si>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</si>
  <si>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</si>
  <si>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</si>
  <si>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</si>
  <si>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</si>
  <si>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</si>
  <si>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</si>
  <si>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</si>
  <si>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</si>
  <si>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</si>
  <si>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</si>
  <si>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</si>
  <si>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</si>
  <si>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</si>
  <si>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</si>
  <si>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</si>
  <si>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</si>
  <si>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</si>
  <si>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</si>
  <si>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</si>
  <si>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</si>
  <si>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</si>
  <si>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</si>
  <si>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</si>
  <si>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</si>
  <si>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</si>
  <si>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</si>
  <si>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</si>
  <si>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</si>
  <si>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</si>
  <si>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</si>
  <si>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</si>
  <si>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</si>
  <si>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</si>
  <si>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</si>
  <si>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</si>
  <si>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</si>
  <si>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</si>
  <si>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</si>
  <si>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</si>
  <si>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</si>
  <si>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</si>
  <si>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</si>
  <si>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</si>
  <si>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</si>
  <si>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</si>
  <si>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</si>
  <si>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</si>
  <si>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</si>
  <si>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</si>
  <si>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</si>
  <si>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</si>
  <si>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</si>
  <si>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</si>
  <si>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</si>
  <si>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</si>
  <si>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</si>
  <si>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</si>
  <si>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</si>
  <si>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</si>
  <si>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</si>
  <si>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</si>
  <si>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</si>
  <si>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</si>
  <si>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</si>
  <si>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</si>
  <si>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</si>
  <si>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</si>
  <si>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</si>
  <si>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</si>
  <si>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</si>
  <si>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</si>
  <si>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</si>
  <si>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</si>
  <si>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</si>
  <si>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</si>
  <si>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</si>
  <si>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</si>
  <si>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</si>
  <si>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</si>
  <si>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</si>
  <si>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</si>
  <si>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</si>
  <si>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</si>
  <si>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</si>
  <si>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</si>
  <si>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</si>
  <si>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</si>
  <si>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</si>
  <si>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</si>
  <si>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</si>
  <si>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</si>
  <si>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</si>
  <si>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</si>
  <si>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</si>
  <si>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</si>
  <si>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</si>
  <si>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</si>
  <si>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</si>
  <si>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</si>
  <si>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</si>
  <si>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</si>
  <si>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</si>
  <si>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</si>
  <si>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</si>
  <si>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</si>
  <si>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</si>
  <si>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</si>
  <si>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</si>
  <si>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</si>
  <si>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</si>
  <si>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</si>
  <si>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</si>
  <si>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</si>
  <si>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</si>
  <si>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</si>
  <si>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</si>
  <si>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</si>
  <si>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</si>
  <si>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</si>
  <si>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</si>
  <si>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</si>
  <si>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</si>
  <si>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</si>
  <si>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</si>
  <si>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</si>
  <si>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</si>
  <si>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</si>
  <si>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</si>
  <si>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</si>
  <si>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</si>
  <si>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</si>
  <si>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</si>
  <si>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</si>
  <si>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</si>
  <si>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</si>
  <si>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</si>
  <si>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</si>
  <si>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</si>
  <si>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</si>
  <si>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</si>
  <si>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</si>
  <si>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</si>
  <si>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</si>
  <si>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</si>
  <si>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</si>
  <si>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</si>
  <si>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</si>
  <si>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</si>
  <si>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</si>
  <si>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</si>
  <si>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</si>
  <si>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</si>
  <si>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</si>
  <si>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</si>
  <si>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</si>
  <si>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</si>
  <si>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</si>
  <si>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</si>
  <si>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</si>
  <si>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</si>
  <si>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</si>
  <si>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</si>
  <si>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</si>
  <si>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</si>
  <si>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</si>
  <si>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</si>
  <si>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</si>
  <si>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</si>
  <si>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</si>
  <si>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</si>
  <si>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</si>
  <si>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</si>
  <si>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</si>
  <si>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</si>
  <si>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</si>
  <si>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</si>
  <si>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</si>
  <si>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</si>
  <si>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</si>
  <si>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</si>
  <si>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</si>
  <si>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</si>
  <si>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</si>
  <si>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</si>
  <si>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</si>
  <si>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</si>
  <si>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</si>
  <si>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</si>
  <si>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</si>
  <si>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</si>
  <si>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</si>
  <si>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</si>
  <si>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</si>
  <si>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</si>
  <si>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</si>
  <si>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</si>
  <si>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</si>
  <si>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</si>
  <si>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</si>
  <si>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</si>
  <si>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</si>
  <si>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</si>
  <si>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</si>
  <si>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</si>
  <si>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</si>
  <si>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</si>
  <si>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</si>
  <si>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</si>
  <si>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</si>
  <si>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</si>
  <si>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</si>
  <si>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</si>
  <si>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</si>
  <si>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</si>
  <si>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</si>
  <si>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</si>
  <si>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</si>
  <si>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</si>
  <si>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</si>
  <si>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</si>
  <si>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</si>
  <si>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</si>
  <si>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</si>
  <si>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</si>
  <si>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</si>
  <si>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</si>
  <si>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</si>
  <si>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</si>
  <si>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</si>
  <si>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</si>
  <si>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</si>
  <si>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</si>
  <si>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</si>
  <si>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</si>
  <si>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</si>
  <si>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</si>
  <si>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</si>
  <si>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</si>
  <si>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</si>
  <si>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</si>
  <si>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</si>
  <si>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</si>
  <si>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</si>
  <si>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</si>
  <si>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</si>
  <si>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</si>
  <si>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</si>
  <si>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</si>
  <si>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</si>
  <si>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</si>
  <si>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</si>
  <si>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</si>
  <si>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</si>
  <si>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</si>
  <si>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</si>
  <si>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</si>
  <si>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</si>
  <si>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</si>
  <si>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</si>
  <si>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</si>
  <si>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</si>
  <si>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</si>
  <si>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</si>
  <si>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</si>
  <si>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</si>
  <si>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</si>
  <si>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</si>
  <si>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</si>
  <si>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</si>
  <si>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</si>
  <si>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</si>
  <si>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</si>
  <si>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</si>
  <si>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</si>
  <si>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</si>
  <si>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</si>
  <si>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</si>
  <si>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</si>
  <si>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</si>
  <si>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</si>
  <si>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</si>
  <si>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</si>
  <si>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</si>
  <si>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</si>
  <si>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</si>
  <si>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</si>
  <si>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</si>
  <si>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</si>
  <si>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</si>
  <si>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</si>
  <si>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</si>
  <si>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</si>
  <si>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</si>
  <si>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</si>
  <si>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</si>
  <si>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</si>
  <si>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</si>
  <si>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</si>
  <si>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</si>
  <si>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</si>
  <si>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</si>
  <si>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</si>
  <si>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opportunity_name</t>
  </si>
  <si>
    <t>opportunity_id</t>
  </si>
  <si>
    <t>Account Exe Id</t>
  </si>
  <si>
    <t>Account Executive</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</si>
  <si>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</si>
  <si>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</si>
  <si>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</si>
  <si>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</si>
  <si>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</si>
  <si>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</si>
  <si>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</si>
  <si>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</si>
  <si>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</si>
  <si>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</si>
  <si>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</si>
  <si>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</si>
  <si>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</si>
  <si>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</si>
  <si>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</si>
  <si>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</si>
  <si>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</si>
  <si>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</si>
  <si>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</si>
  <si>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</si>
  <si>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</si>
  <si>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</si>
  <si>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</si>
  <si>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</si>
  <si>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</si>
  <si>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</si>
  <si>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</si>
  <si>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</si>
  <si>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</si>
  <si>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</si>
  <si>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</si>
  <si>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</si>
  <si>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</si>
  <si>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</si>
  <si>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</si>
  <si>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</si>
  <si>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</si>
  <si>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</si>
  <si>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</si>
  <si>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</si>
  <si>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</si>
  <si>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</si>
  <si>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</si>
  <si>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</si>
  <si>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</si>
  <si>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</si>
  <si>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</si>
  <si>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</si>
  <si>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</si>
  <si>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</si>
  <si>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</si>
  <si>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</si>
  <si>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</si>
  <si>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</si>
  <si>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</si>
  <si>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</si>
  <si>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</si>
  <si>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</si>
  <si>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</si>
  <si>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</si>
  <si>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</si>
  <si>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</si>
  <si>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</si>
  <si>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</si>
  <si>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</si>
  <si>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</si>
  <si>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</si>
  <si>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</si>
  <si>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</si>
  <si>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</si>
  <si>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</si>
  <si>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</si>
  <si>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</si>
  <si>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</si>
  <si>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</si>
  <si>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</si>
  <si>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</si>
  <si>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</si>
  <si>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</si>
  <si>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</si>
  <si>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</si>
  <si>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</si>
  <si>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</si>
  <si>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</si>
  <si>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</si>
  <si>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</si>
  <si>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</si>
  <si>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</si>
  <si>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</si>
  <si>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</si>
  <si>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</si>
  <si>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</si>
  <si>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</si>
  <si>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</si>
  <si>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</si>
  <si>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</si>
  <si>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</si>
  <si>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</si>
  <si>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</si>
  <si>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</si>
  <si>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</si>
  <si>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</si>
  <si>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</si>
  <si>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</si>
  <si>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</si>
  <si>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</si>
  <si>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</si>
  <si>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</si>
  <si>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</si>
  <si>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</si>
  <si>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</si>
  <si>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</si>
  <si>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</si>
  <si>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</si>
  <si>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</si>
  <si>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</si>
  <si>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</si>
  <si>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</si>
  <si>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</si>
  <si>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</si>
  <si>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</si>
  <si>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</si>
  <si>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</si>
  <si>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</si>
  <si>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</si>
  <si>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</si>
  <si>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</si>
  <si>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</si>
  <si>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Branch</t>
  </si>
  <si>
    <t>Employee Name</t>
  </si>
  <si>
    <t>New Role2</t>
  </si>
  <si>
    <t>New Budget</t>
  </si>
  <si>
    <t>Cross sell bugdet</t>
  </si>
  <si>
    <t>Renewal Budget</t>
  </si>
  <si>
    <t>Hunter &amp; Farmer</t>
  </si>
  <si>
    <t>Servicer</t>
  </si>
  <si>
    <t>BH</t>
  </si>
  <si>
    <t>Servicer Claims</t>
  </si>
  <si>
    <t>Vidit Shah</t>
  </si>
  <si>
    <t>Farmer &amp; Servicer</t>
  </si>
  <si>
    <t>Nishant Sharma</t>
  </si>
  <si>
    <t>Fees</t>
  </si>
  <si>
    <t>GL Client Network (GNB Inward)</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</si>
  <si>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</si>
  <si>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</si>
  <si>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</si>
  <si>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</si>
  <si>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</si>
  <si>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</si>
  <si>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</si>
  <si>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</si>
  <si>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</si>
  <si>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</si>
  <si>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</si>
  <si>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</si>
  <si>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</si>
  <si>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</si>
  <si>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</si>
  <si>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</si>
  <si>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</si>
  <si>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</si>
  <si>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</si>
  <si>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</si>
  <si>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</si>
  <si>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</si>
  <si>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</si>
  <si>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</si>
  <si>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</si>
  <si>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</si>
  <si>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</si>
  <si>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</si>
  <si>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Sum of Cross sell bugdet</t>
  </si>
  <si>
    <t>Row Labels</t>
  </si>
  <si>
    <t>Grand Total</t>
  </si>
  <si>
    <t>Sum of Amount</t>
  </si>
  <si>
    <t>Target</t>
  </si>
  <si>
    <t>Achieved</t>
  </si>
  <si>
    <t>Invoice</t>
  </si>
  <si>
    <t>Column1</t>
  </si>
  <si>
    <t>Column2</t>
  </si>
  <si>
    <t>Sum of New Budget</t>
  </si>
  <si>
    <t>Sum of Renewal Budget</t>
  </si>
  <si>
    <t>2020</t>
  </si>
  <si>
    <t>Count of meeting_date</t>
  </si>
  <si>
    <t/>
  </si>
  <si>
    <t>Yearly meeting count</t>
  </si>
  <si>
    <t>Count of invoice_number</t>
  </si>
  <si>
    <t>Column Labels</t>
  </si>
  <si>
    <t>Count of opportunity_id</t>
  </si>
  <si>
    <t>Sum of revenue_amount</t>
  </si>
  <si>
    <t>(Multiple Items)</t>
  </si>
  <si>
    <t>Cross Sell Placed Achievement</t>
  </si>
  <si>
    <t xml:space="preserve">Cross selll </t>
  </si>
  <si>
    <t>New invoice</t>
  </si>
  <si>
    <t>Renewal Placed</t>
  </si>
  <si>
    <t>Renewal Invoice</t>
  </si>
  <si>
    <t>New Placed</t>
  </si>
  <si>
    <t>Count of Opp</t>
  </si>
  <si>
    <t>Count of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</si>
</sst>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11"/>
      <color theme="1"/>
      <name val="Trebuchet MS"/>
      <family val="2"/>
      <scheme val="minor"/>
    </font>
  </fonts>
  <fills count="3">
    <fill>
      <patternFill patternType="none"/>
    </fill>
    <fill>
      <patternFill patternType="gray125"/>
    </fill>
    <fill>
      <patternFill patternType="solid">
        <fgColor theme="5"/>
        <bgColor indexed="64"/>
      </patternFill>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10" xfId="0" applyFill="1" applyBorder="1" applyAlignment="1">
      <alignment horizontal="left"/>
    </xf>
    <xf numFmtId="0" fontId="0" fillId="2" borderId="10" xfId="0" applyFill="1" applyBorder="1" applyAlignment="1">
      <alignment horizontal="center"/>
    </xf>
    <xf numFmtId="9" fontId="0" fillId="0" borderId="0" xfId="1"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NumberFormat="1"/>
    <xf numFmtId="0" fontId="0" fillId="2" borderId="10" xfId="0" applyNumberFormat="1" applyFill="1" applyBorder="1"/>
  </cellXfs>
  <cellStyles count="2">
    <cellStyle name="Normal" xfId="0" builtinId="0"/>
    <cellStyle name="Percent" xfId="1" builtinId="5"/>
  </cellStyles>
  <dxfs count="46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F5050"/>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haredStrings" Target="sharedString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Cross Sell</a:t>
            </a:r>
            <a:endParaRPr lang="en-US" b="1">
              <a:solidFill>
                <a:schemeClr val="accent1"/>
              </a:solidFill>
            </a:endParaRPr>
          </a:p>
        </c:rich>
      </c:tx>
      <c:layout>
        <c:manualLayout>
          <c:xMode val="edge"/>
          <c:yMode val="edge"/>
          <c:x val="8.7273788674839727E-3"/>
          <c:y val="3.007518796992481E-2"/>
        </c:manualLayout>
      </c:layout>
      <c:overlay val="0"/>
      <c:spPr>
        <a:solidFill>
          <a:schemeClr val="accent5"/>
        </a:solidFill>
        <a:ln w="25400" cap="rnd" cmpd="sng" algn="ctr">
          <a:solidFill>
            <a:schemeClr val="lt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0.12671994153095137"/>
          <c:y val="0.18591478696741856"/>
          <c:w val="0.82657836553267972"/>
          <c:h val="0.75894736842105259"/>
        </c:manualLayout>
      </c:layout>
      <c:barChart>
        <c:barDir val="bar"/>
        <c:grouping val="clustered"/>
        <c:varyColors val="0"/>
        <c:ser>
          <c:idx val="0"/>
          <c:order val="0"/>
          <c:tx>
            <c:strRef>
              <c:f>Sheet2!$B$19</c:f>
              <c:strCache>
                <c:ptCount val="1"/>
                <c:pt idx="0">
                  <c:v>Column2</c:v>
                </c:pt>
              </c:strCache>
            </c:strRef>
          </c:tx>
          <c:spPr>
            <a:solidFill>
              <a:schemeClr val="accent4"/>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Sheet2!$A$20:$A$24</c:f>
              <c:strCache>
                <c:ptCount val="5"/>
                <c:pt idx="0">
                  <c:v>Target</c:v>
                </c:pt>
                <c:pt idx="2">
                  <c:v>Achieved</c:v>
                </c:pt>
                <c:pt idx="4">
                  <c:v>Invoice</c:v>
                </c:pt>
              </c:strCache>
            </c:strRef>
          </c:cat>
          <c:val>
            <c:numRef>
              <c:f>Sheet2!$B$20:$B$24</c:f>
              <c:numCache>
                <c:formatCode>General</c:formatCode>
                <c:ptCount val="5"/>
                <c:pt idx="0">
                  <c:v>128777</c:v>
                </c:pt>
                <c:pt idx="2">
                  <c:v>63872.4</c:v>
                </c:pt>
                <c:pt idx="4">
                  <c:v>90530</c:v>
                </c:pt>
              </c:numCache>
            </c:numRef>
          </c:val>
          <c:extLst>
            <c:ext xmlns:c16="http://schemas.microsoft.com/office/drawing/2014/chart" uri="{C3380CC4-5D6E-409C-BE32-E72D297353CC}">
              <c16:uniqueId val="{00000000-8D67-475B-8E27-52787953FBC5}"/>
            </c:ext>
          </c:extLst>
        </c:ser>
        <c:dLbls>
          <c:showLegendKey val="0"/>
          <c:showVal val="0"/>
          <c:showCatName val="0"/>
          <c:showSerName val="0"/>
          <c:showPercent val="0"/>
          <c:showBubbleSize val="0"/>
        </c:dLbls>
        <c:gapWidth val="0"/>
        <c:overlap val="-100"/>
        <c:axId val="1097074911"/>
        <c:axId val="696803567"/>
      </c:barChart>
      <c:catAx>
        <c:axId val="109707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03567"/>
        <c:crosses val="autoZero"/>
        <c:auto val="1"/>
        <c:lblAlgn val="ctr"/>
        <c:lblOffset val="100"/>
        <c:noMultiLvlLbl val="0"/>
      </c:catAx>
      <c:valAx>
        <c:axId val="696803567"/>
        <c:scaling>
          <c:orientation val="minMax"/>
        </c:scaling>
        <c:delete val="1"/>
        <c:axPos val="b"/>
        <c:numFmt formatCode="General" sourceLinked="1"/>
        <c:majorTickMark val="none"/>
        <c:minorTickMark val="none"/>
        <c:tickLblPos val="nextTo"/>
        <c:crossAx val="109707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Copy.xlsx]Sheet2!PivotTable9</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Number of Meetings</a:t>
            </a:r>
            <a:r>
              <a:rPr lang="en-US" b="1" baseline="0">
                <a:solidFill>
                  <a:schemeClr val="accent4"/>
                </a:solidFill>
              </a:rPr>
              <a:t> by Accnt Exec</a:t>
            </a:r>
            <a:endParaRPr lang="en-US" b="1">
              <a:solidFill>
                <a:schemeClr val="accent4"/>
              </a:solidFill>
            </a:endParaRP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Sheet2!$E$47:$E$48</c:f>
              <c:strCache>
                <c:ptCount val="1"/>
                <c:pt idx="0">
                  <c:v>Mark</c:v>
                </c:pt>
              </c:strCache>
            </c:strRef>
          </c:cat>
          <c:val>
            <c:numRef>
              <c:f>Sheet2!$F$47:$F$48</c:f>
              <c:numCache>
                <c:formatCode>General</c:formatCode>
                <c:ptCount val="1"/>
                <c:pt idx="0">
                  <c:v>2</c:v>
                </c:pt>
              </c:numCache>
            </c:numRef>
          </c:val>
          <c:extLst>
            <c:ext xmlns:c16="http://schemas.microsoft.com/office/drawing/2014/chart" uri="{C3380CC4-5D6E-409C-BE32-E72D297353CC}">
              <c16:uniqueId val="{00000006-C18A-4DCB-A9C7-4BFBF6C79547}"/>
            </c:ext>
          </c:extLst>
        </c:ser>
        <c:dLbls>
          <c:showLegendKey val="0"/>
          <c:showVal val="0"/>
          <c:showCatName val="0"/>
          <c:showSerName val="0"/>
          <c:showPercent val="0"/>
          <c:showBubbleSize val="0"/>
        </c:dLbls>
        <c:gapWidth val="182"/>
        <c:axId val="72797423"/>
        <c:axId val="72810863"/>
      </c:barChart>
      <c:catAx>
        <c:axId val="7279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10863"/>
        <c:crosses val="autoZero"/>
        <c:auto val="1"/>
        <c:lblAlgn val="ctr"/>
        <c:lblOffset val="100"/>
        <c:noMultiLvlLbl val="0"/>
      </c:catAx>
      <c:valAx>
        <c:axId val="72810863"/>
        <c:scaling>
          <c:orientation val="minMax"/>
        </c:scaling>
        <c:delete val="1"/>
        <c:axPos val="b"/>
        <c:numFmt formatCode="General" sourceLinked="1"/>
        <c:majorTickMark val="none"/>
        <c:minorTickMark val="none"/>
        <c:tickLblPos val="nextTo"/>
        <c:crossAx val="7279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Cross Sell</a:t>
            </a:r>
            <a:endParaRPr lang="en-US" b="1">
              <a:solidFill>
                <a:schemeClr val="accent1"/>
              </a:solidFill>
            </a:endParaRPr>
          </a:p>
        </c:rich>
      </c:tx>
      <c:layout>
        <c:manualLayout>
          <c:xMode val="edge"/>
          <c:yMode val="edge"/>
          <c:x val="8.7274629886950408E-3"/>
          <c:y val="2.2973170020414123E-3"/>
        </c:manualLayout>
      </c:layout>
      <c:overlay val="0"/>
      <c:spPr>
        <a:solidFill>
          <a:schemeClr val="accent5"/>
        </a:solidFill>
        <a:ln w="25400" cap="rnd" cmpd="sng" algn="ctr">
          <a:solidFill>
            <a:schemeClr val="lt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0.12671994153095137"/>
          <c:y val="0.28776684164479438"/>
          <c:w val="0.82657836553267972"/>
          <c:h val="0.65709536307961514"/>
        </c:manualLayout>
      </c:layout>
      <c:barChart>
        <c:barDir val="bar"/>
        <c:grouping val="clustered"/>
        <c:varyColors val="0"/>
        <c:ser>
          <c:idx val="0"/>
          <c:order val="0"/>
          <c:tx>
            <c:strRef>
              <c:f>Sheet2!$B$19</c:f>
              <c:strCache>
                <c:ptCount val="1"/>
                <c:pt idx="0">
                  <c:v>Column2</c:v>
                </c:pt>
              </c:strCache>
            </c:strRef>
          </c:tx>
          <c:spPr>
            <a:solidFill>
              <a:schemeClr val="accent4"/>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Sheet2!$A$20:$A$24</c:f>
              <c:strCache>
                <c:ptCount val="5"/>
                <c:pt idx="0">
                  <c:v>Target</c:v>
                </c:pt>
                <c:pt idx="2">
                  <c:v>Achieved</c:v>
                </c:pt>
                <c:pt idx="4">
                  <c:v>Invoice</c:v>
                </c:pt>
              </c:strCache>
            </c:strRef>
          </c:cat>
          <c:val>
            <c:numRef>
              <c:f>Sheet2!$B$20:$B$24</c:f>
              <c:numCache>
                <c:formatCode>General</c:formatCode>
                <c:ptCount val="5"/>
                <c:pt idx="0">
                  <c:v>128777</c:v>
                </c:pt>
                <c:pt idx="2">
                  <c:v>63872.4</c:v>
                </c:pt>
                <c:pt idx="4">
                  <c:v>90530</c:v>
                </c:pt>
              </c:numCache>
            </c:numRef>
          </c:val>
          <c:extLst>
            <c:ext xmlns:c16="http://schemas.microsoft.com/office/drawing/2014/chart" uri="{C3380CC4-5D6E-409C-BE32-E72D297353CC}">
              <c16:uniqueId val="{00000000-6CD1-4359-9DB8-890BDDBEC4D7}"/>
            </c:ext>
          </c:extLst>
        </c:ser>
        <c:dLbls>
          <c:showLegendKey val="0"/>
          <c:showVal val="0"/>
          <c:showCatName val="0"/>
          <c:showSerName val="0"/>
          <c:showPercent val="0"/>
          <c:showBubbleSize val="0"/>
        </c:dLbls>
        <c:gapWidth val="0"/>
        <c:overlap val="-100"/>
        <c:axId val="1097074911"/>
        <c:axId val="696803567"/>
      </c:barChart>
      <c:catAx>
        <c:axId val="109707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03567"/>
        <c:crosses val="autoZero"/>
        <c:auto val="1"/>
        <c:lblAlgn val="ctr"/>
        <c:lblOffset val="100"/>
        <c:noMultiLvlLbl val="0"/>
      </c:catAx>
      <c:valAx>
        <c:axId val="696803567"/>
        <c:scaling>
          <c:orientation val="minMax"/>
        </c:scaling>
        <c:delete val="1"/>
        <c:axPos val="b"/>
        <c:numFmt formatCode="General" sourceLinked="1"/>
        <c:majorTickMark val="none"/>
        <c:minorTickMark val="none"/>
        <c:tickLblPos val="nextTo"/>
        <c:crossAx val="109707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IN" b="1">
                <a:solidFill>
                  <a:schemeClr val="lt1"/>
                </a:solidFill>
                <a:latin typeface="+mn-lt"/>
                <a:ea typeface="+mn-ea"/>
                <a:cs typeface="+mn-cs"/>
              </a:rPr>
              <a:t>NEW</a:t>
            </a:r>
            <a:r>
              <a:rPr lang="en-IN" b="1" baseline="0">
                <a:solidFill>
                  <a:schemeClr val="lt1"/>
                </a:solidFill>
                <a:latin typeface="+mn-lt"/>
                <a:ea typeface="+mn-ea"/>
                <a:cs typeface="+mn-cs"/>
              </a:rPr>
              <a:t> </a:t>
            </a:r>
            <a:endParaRPr lang="en-IN" b="1">
              <a:solidFill>
                <a:schemeClr val="accent5"/>
              </a:solidFill>
            </a:endParaRPr>
          </a:p>
        </c:rich>
      </c:tx>
      <c:layout>
        <c:manualLayout>
          <c:xMode val="edge"/>
          <c:yMode val="edge"/>
          <c:x val="1.7183334366668749E-2"/>
          <c:y val="2.6666666666666668E-2"/>
        </c:manualLayout>
      </c:layout>
      <c:overlay val="0"/>
      <c:spPr>
        <a:solidFill>
          <a:schemeClr val="accent5"/>
        </a:solidFill>
        <a:ln w="19050" cap="rnd" cmpd="sng" algn="ctr">
          <a:solidFill>
            <a:schemeClr val="bg1"/>
          </a:solidFill>
          <a:prstDash val="solid"/>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3"/>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Sheet2!$G$21:$G$25</c:f>
              <c:strCache>
                <c:ptCount val="5"/>
                <c:pt idx="0">
                  <c:v>Target</c:v>
                </c:pt>
                <c:pt idx="2">
                  <c:v>Achieved</c:v>
                </c:pt>
                <c:pt idx="4">
                  <c:v>Invoice</c:v>
                </c:pt>
              </c:strCache>
            </c:strRef>
          </c:cat>
          <c:val>
            <c:numRef>
              <c:f>Sheet2!$H$21:$H$25</c:f>
              <c:numCache>
                <c:formatCode>General</c:formatCode>
                <c:ptCount val="5"/>
                <c:pt idx="0">
                  <c:v>19888</c:v>
                </c:pt>
                <c:pt idx="2">
                  <c:v>0</c:v>
                </c:pt>
                <c:pt idx="4">
                  <c:v>0</c:v>
                </c:pt>
              </c:numCache>
            </c:numRef>
          </c:val>
          <c:extLst>
            <c:ext xmlns:c16="http://schemas.microsoft.com/office/drawing/2014/chart" uri="{C3380CC4-5D6E-409C-BE32-E72D297353CC}">
              <c16:uniqueId val="{00000000-4C9C-4669-8428-578E86E4DA83}"/>
            </c:ext>
          </c:extLst>
        </c:ser>
        <c:dLbls>
          <c:showLegendKey val="0"/>
          <c:showVal val="0"/>
          <c:showCatName val="0"/>
          <c:showSerName val="0"/>
          <c:showPercent val="0"/>
          <c:showBubbleSize val="0"/>
        </c:dLbls>
        <c:gapWidth val="0"/>
        <c:overlap val="-100"/>
        <c:axId val="1102680287"/>
        <c:axId val="1102679327"/>
      </c:barChart>
      <c:catAx>
        <c:axId val="11026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9327"/>
        <c:crosses val="autoZero"/>
        <c:auto val="1"/>
        <c:lblAlgn val="ctr"/>
        <c:lblOffset val="100"/>
        <c:noMultiLvlLbl val="0"/>
      </c:catAx>
      <c:valAx>
        <c:axId val="1102679327"/>
        <c:scaling>
          <c:orientation val="minMax"/>
        </c:scaling>
        <c:delete val="1"/>
        <c:axPos val="b"/>
        <c:numFmt formatCode="General" sourceLinked="1"/>
        <c:majorTickMark val="none"/>
        <c:minorTickMark val="none"/>
        <c:tickLblPos val="nextTo"/>
        <c:crossAx val="11026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IN" b="1">
                <a:solidFill>
                  <a:schemeClr val="lt1"/>
                </a:solidFill>
                <a:latin typeface="+mn-lt"/>
                <a:ea typeface="+mn-ea"/>
                <a:cs typeface="+mn-cs"/>
              </a:rPr>
              <a:t>RENEWAL</a:t>
            </a:r>
            <a:endParaRPr lang="en-IN" b="1"/>
          </a:p>
        </c:rich>
      </c:tx>
      <c:layout>
        <c:manualLayout>
          <c:xMode val="edge"/>
          <c:yMode val="edge"/>
          <c:x val="1.543964509216463E-2"/>
          <c:y val="2.8105677346824058E-2"/>
        </c:manualLayout>
      </c:layout>
      <c:overlay val="0"/>
      <c:spPr>
        <a:solidFill>
          <a:schemeClr val="accent5"/>
        </a:solidFill>
        <a:ln w="19050" cap="rnd" cmpd="sng" algn="ctr">
          <a:solidFill>
            <a:schemeClr val="bg1"/>
          </a:solidFill>
          <a:prstDash val="solid"/>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Sheet2!$M$21:$M$25</c:f>
              <c:strCache>
                <c:ptCount val="5"/>
                <c:pt idx="0">
                  <c:v>Target</c:v>
                </c:pt>
                <c:pt idx="2">
                  <c:v>Achieved</c:v>
                </c:pt>
                <c:pt idx="4">
                  <c:v>Invoice</c:v>
                </c:pt>
              </c:strCache>
            </c:strRef>
          </c:cat>
          <c:val>
            <c:numRef>
              <c:f>Sheet2!$N$21:$N$25</c:f>
              <c:numCache>
                <c:formatCode>General</c:formatCode>
                <c:ptCount val="5"/>
                <c:pt idx="0">
                  <c:v>198882</c:v>
                </c:pt>
                <c:pt idx="2">
                  <c:v>5061503.1500000004</c:v>
                </c:pt>
                <c:pt idx="4">
                  <c:v>0</c:v>
                </c:pt>
              </c:numCache>
            </c:numRef>
          </c:val>
          <c:extLst>
            <c:ext xmlns:c16="http://schemas.microsoft.com/office/drawing/2014/chart" uri="{C3380CC4-5D6E-409C-BE32-E72D297353CC}">
              <c16:uniqueId val="{00000000-CFD4-41F4-A2A6-38FF082BBCF8}"/>
            </c:ext>
          </c:extLst>
        </c:ser>
        <c:dLbls>
          <c:showLegendKey val="0"/>
          <c:showVal val="0"/>
          <c:showCatName val="0"/>
          <c:showSerName val="0"/>
          <c:showPercent val="0"/>
          <c:showBubbleSize val="0"/>
        </c:dLbls>
        <c:gapWidth val="0"/>
        <c:overlap val="-100"/>
        <c:axId val="1231740399"/>
        <c:axId val="1231737039"/>
      </c:barChart>
      <c:catAx>
        <c:axId val="123174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37039"/>
        <c:crosses val="autoZero"/>
        <c:auto val="1"/>
        <c:lblAlgn val="ctr"/>
        <c:lblOffset val="100"/>
        <c:noMultiLvlLbl val="0"/>
      </c:catAx>
      <c:valAx>
        <c:axId val="1231737039"/>
        <c:scaling>
          <c:orientation val="minMax"/>
        </c:scaling>
        <c:delete val="1"/>
        <c:axPos val="b"/>
        <c:numFmt formatCode="General" sourceLinked="1"/>
        <c:majorTickMark val="none"/>
        <c:minorTickMark val="none"/>
        <c:tickLblPos val="nextTo"/>
        <c:crossAx val="123174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solidFill>
              </a:rPr>
              <a:t>Number</a:t>
            </a:r>
            <a:r>
              <a:rPr lang="en-IN" b="1" baseline="0">
                <a:solidFill>
                  <a:schemeClr val="accent4"/>
                </a:solidFill>
              </a:rPr>
              <a:t> of Invoice by Accnt Exec</a:t>
            </a:r>
            <a:endParaRPr lang="en-IN" b="1">
              <a:solidFill>
                <a:schemeClr val="accent4"/>
              </a:solidFill>
            </a:endParaRPr>
          </a:p>
        </c:rich>
      </c:tx>
      <c:layout>
        <c:manualLayout>
          <c:xMode val="edge"/>
          <c:yMode val="edge"/>
          <c:x val="0.23488405072865035"/>
          <c:y val="3.5087719298245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Sheet2!$I$42:$I$43</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Sheet2!$H$44:$H$45</c:f>
              <c:strCache>
                <c:ptCount val="1"/>
                <c:pt idx="0">
                  <c:v>Mark</c:v>
                </c:pt>
              </c:strCache>
            </c:strRef>
          </c:cat>
          <c:val>
            <c:numRef>
              <c:f>Sheet2!$I$44:$I$45</c:f>
              <c:numCache>
                <c:formatCode>General</c:formatCode>
                <c:ptCount val="1"/>
                <c:pt idx="0">
                  <c:v>2</c:v>
                </c:pt>
              </c:numCache>
            </c:numRef>
          </c:val>
          <c:extLst>
            <c:ext xmlns:c16="http://schemas.microsoft.com/office/drawing/2014/chart" uri="{C3380CC4-5D6E-409C-BE32-E72D297353CC}">
              <c16:uniqueId val="{0000001C-6820-422E-AEAD-200E7D5074E3}"/>
            </c:ext>
          </c:extLst>
        </c:ser>
        <c:dLbls>
          <c:dLblPos val="ctr"/>
          <c:showLegendKey val="0"/>
          <c:showVal val="1"/>
          <c:showCatName val="0"/>
          <c:showSerName val="0"/>
          <c:showPercent val="0"/>
          <c:showBubbleSize val="0"/>
        </c:dLbls>
        <c:gapWidth val="150"/>
        <c:overlap val="100"/>
        <c:axId val="1100856399"/>
        <c:axId val="1100856879"/>
      </c:barChart>
      <c:catAx>
        <c:axId val="110085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56879"/>
        <c:crosses val="autoZero"/>
        <c:auto val="1"/>
        <c:lblAlgn val="ctr"/>
        <c:lblOffset val="100"/>
        <c:noMultiLvlLbl val="0"/>
      </c:catAx>
      <c:valAx>
        <c:axId val="1100856879"/>
        <c:scaling>
          <c:orientation val="minMax"/>
        </c:scaling>
        <c:delete val="1"/>
        <c:axPos val="b"/>
        <c:numFmt formatCode="General" sourceLinked="1"/>
        <c:majorTickMark val="none"/>
        <c:minorTickMark val="none"/>
        <c:tickLblPos val="nextTo"/>
        <c:crossAx val="11008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Opportunity</a:t>
            </a:r>
            <a:r>
              <a:rPr lang="en-US" b="1" baseline="0">
                <a:solidFill>
                  <a:schemeClr val="accent4"/>
                </a:solidFill>
              </a:rPr>
              <a:t> by revenue-Top 4</a:t>
            </a:r>
            <a:endParaRPr lang="en-US" b="1">
              <a:solidFill>
                <a:schemeClr val="accent4"/>
              </a:solidFill>
            </a:endParaRPr>
          </a:p>
        </c:rich>
      </c:tx>
      <c:layout>
        <c:manualLayout>
          <c:xMode val="edge"/>
          <c:yMode val="edge"/>
          <c:x val="0.2790816144585187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5050"/>
          </a:solidFill>
          <a:ln>
            <a:noFill/>
          </a:ln>
          <a:effectLst/>
        </c:spPr>
      </c:pivotFmt>
      <c:pivotFmt>
        <c:idx val="5"/>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5050"/>
          </a:solidFill>
          <a:ln>
            <a:noFill/>
          </a:ln>
          <a:effectLst/>
        </c:spPr>
      </c:pivotFmt>
      <c:pivotFmt>
        <c:idx val="7"/>
        <c:spPr>
          <a:solidFill>
            <a:srgbClr val="FFC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5050"/>
          </a:solidFill>
          <a:ln>
            <a:noFill/>
          </a:ln>
          <a:effectLst/>
        </c:spPr>
      </c:pivotFmt>
      <c:pivotFmt>
        <c:idx val="12"/>
        <c:spPr>
          <a:solidFill>
            <a:srgbClr val="FFC000"/>
          </a:solidFill>
          <a:ln>
            <a:noFill/>
          </a:ln>
          <a:effectLst/>
        </c:spPr>
      </c:pivotFmt>
      <c:pivotFmt>
        <c:idx val="13"/>
        <c:spPr>
          <a:solidFill>
            <a:srgbClr val="FFC000"/>
          </a:solidFill>
          <a:ln>
            <a:noFill/>
          </a:ln>
          <a:effectLst/>
        </c:spPr>
      </c:pivotFmt>
      <c:pivotFmt>
        <c:idx val="14"/>
        <c:spPr>
          <a:solidFill>
            <a:srgbClr val="92D050"/>
          </a:solidFill>
          <a:ln>
            <a:noFill/>
          </a:ln>
          <a:effectLst/>
        </c:spPr>
      </c:pivotFmt>
    </c:pivotFmts>
    <c:plotArea>
      <c:layout/>
      <c:barChart>
        <c:barDir val="bar"/>
        <c:grouping val="clustered"/>
        <c:varyColors val="0"/>
        <c:ser>
          <c:idx val="0"/>
          <c:order val="0"/>
          <c:tx>
            <c:strRef>
              <c:f>Sheet2!$P$41</c:f>
              <c:strCache>
                <c:ptCount val="1"/>
                <c:pt idx="0">
                  <c:v>Total</c:v>
                </c:pt>
              </c:strCache>
            </c:strRef>
          </c:tx>
          <c:spPr>
            <a:solidFill>
              <a:srgbClr val="92D050"/>
            </a:solidFill>
            <a:ln>
              <a:noFill/>
            </a:ln>
            <a:effectLst/>
          </c:spPr>
          <c:invertIfNegative val="0"/>
          <c:dPt>
            <c:idx val="0"/>
            <c:invertIfNegative val="0"/>
            <c:bubble3D val="0"/>
            <c:spPr>
              <a:solidFill>
                <a:srgbClr val="FF5050"/>
              </a:solidFill>
              <a:ln>
                <a:noFill/>
              </a:ln>
              <a:effectLst/>
            </c:spPr>
          </c:dPt>
          <c:dPt>
            <c:idx val="1"/>
            <c:invertIfNegative val="0"/>
            <c:bubble3D val="0"/>
            <c:spPr>
              <a:solidFill>
                <a:srgbClr val="FFC000"/>
              </a:solidFill>
              <a:ln>
                <a:noFill/>
              </a:ln>
              <a:effectLst/>
            </c:spPr>
          </c:dPt>
          <c:dPt>
            <c:idx val="2"/>
            <c:invertIfNegative val="0"/>
            <c:bubble3D val="0"/>
            <c:spPr>
              <a:solidFill>
                <a:srgbClr val="FFC000"/>
              </a:solidFill>
              <a:ln>
                <a:noFill/>
              </a:ln>
              <a:effectLst/>
            </c:spPr>
          </c:dPt>
          <c:dPt>
            <c:idx val="3"/>
            <c:invertIfNegative val="0"/>
            <c:bubble3D val="0"/>
            <c:spPr>
              <a:solidFill>
                <a:srgbClr val="92D050"/>
              </a:solidFill>
              <a:ln>
                <a:noFill/>
              </a:ln>
              <a:effectLst/>
            </c:spPr>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Sheet2!$O$42:$O$46</c:f>
              <c:strCache>
                <c:ptCount val="4"/>
                <c:pt idx="0">
                  <c:v>CVP GMC</c:v>
                </c:pt>
                <c:pt idx="1">
                  <c:v>DB -Mega Policy</c:v>
                </c:pt>
                <c:pt idx="2">
                  <c:v>EL-Group Mediclaim</c:v>
                </c:pt>
                <c:pt idx="3">
                  <c:v>Fire</c:v>
                </c:pt>
              </c:strCache>
            </c:strRef>
          </c:cat>
          <c:val>
            <c:numRef>
              <c:f>Sheet2!$P$42:$P$46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A-78AA-4A44-9C15-23AAA526DAEB}"/>
            </c:ext>
          </c:extLst>
        </c:ser>
        <c:dLbls>
          <c:showLegendKey val="0"/>
          <c:showVal val="0"/>
          <c:showCatName val="0"/>
          <c:showSerName val="0"/>
          <c:showPercent val="0"/>
          <c:showBubbleSize val="0"/>
        </c:dLbls>
        <c:gapWidth val="182"/>
        <c:axId val="1364481295"/>
        <c:axId val="1364480815"/>
      </c:barChart>
      <c:catAx>
        <c:axId val="136448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80815"/>
        <c:crosses val="autoZero"/>
        <c:auto val="1"/>
        <c:lblAlgn val="ctr"/>
        <c:lblOffset val="100"/>
        <c:noMultiLvlLbl val="0"/>
      </c:catAx>
      <c:valAx>
        <c:axId val="1364480815"/>
        <c:scaling>
          <c:orientation val="minMax"/>
        </c:scaling>
        <c:delete val="1"/>
        <c:axPos val="b"/>
        <c:numFmt formatCode="General" sourceLinked="1"/>
        <c:majorTickMark val="none"/>
        <c:minorTickMark val="none"/>
        <c:tickLblPos val="nextTo"/>
        <c:crossAx val="136448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Stage</a:t>
            </a:r>
            <a:r>
              <a:rPr lang="en-US" b="1" baseline="0">
                <a:solidFill>
                  <a:schemeClr val="accent4"/>
                </a:solidFill>
              </a:rPr>
              <a:t> Funnel by Revenue</a:t>
            </a:r>
            <a:endParaRPr lang="en-US" b="1">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Sheet2!$B$79</c:f>
              <c:strCache>
                <c:ptCount val="1"/>
                <c:pt idx="0">
                  <c:v>Total</c:v>
                </c:pt>
              </c:strCache>
            </c:strRef>
          </c:tx>
          <c:spPr>
            <a:ln w="28575" cap="rnd">
              <a:solidFill>
                <a:schemeClr val="accent1"/>
              </a:solidFill>
              <a:round/>
            </a:ln>
            <a:effectLst/>
          </c:spPr>
          <c:marker>
            <c:symbol val="none"/>
          </c:marker>
          <c:cat>
            <c:strRef>
              <c:f>Sheet2!$A$80:$A$83</c:f>
              <c:strCache>
                <c:ptCount val="3"/>
                <c:pt idx="0">
                  <c:v>Qualify Opportunity</c:v>
                </c:pt>
                <c:pt idx="1">
                  <c:v>Negotiate</c:v>
                </c:pt>
                <c:pt idx="2">
                  <c:v>Propose Solution</c:v>
                </c:pt>
              </c:strCache>
            </c:strRef>
          </c:cat>
          <c:val>
            <c:numRef>
              <c:f>Sheet2!$B$80:$B$83</c:f>
              <c:numCache>
                <c:formatCode>General</c:formatCode>
                <c:ptCount val="3"/>
                <c:pt idx="0">
                  <c:v>5919500</c:v>
                </c:pt>
                <c:pt idx="1">
                  <c:v>899000</c:v>
                </c:pt>
                <c:pt idx="2">
                  <c:v>60000</c:v>
                </c:pt>
              </c:numCache>
            </c:numRef>
          </c:val>
          <c:smooth val="0"/>
          <c:extLst>
            <c:ext xmlns:c16="http://schemas.microsoft.com/office/drawing/2014/chart" uri="{C3380CC4-5D6E-409C-BE32-E72D297353CC}">
              <c16:uniqueId val="{00000002-364E-4039-BB71-79407397BCD9}"/>
            </c:ext>
          </c:extLst>
        </c:ser>
        <c:dLbls>
          <c:showLegendKey val="0"/>
          <c:showVal val="0"/>
          <c:showCatName val="0"/>
          <c:showSerName val="0"/>
          <c:showPercent val="0"/>
          <c:showBubbleSize val="0"/>
        </c:dLbls>
        <c:smooth val="0"/>
        <c:axId val="1364483215"/>
        <c:axId val="1364483695"/>
      </c:lineChart>
      <c:catAx>
        <c:axId val="136448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83695"/>
        <c:crosses val="autoZero"/>
        <c:auto val="1"/>
        <c:lblAlgn val="ctr"/>
        <c:lblOffset val="100"/>
        <c:noMultiLvlLbl val="0"/>
      </c:catAx>
      <c:valAx>
        <c:axId val="1364483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8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Oppty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Sheet2!$G$78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Sheet2!$F$79:$F$86</c:f>
              <c:strCache>
                <c:ptCount val="7"/>
                <c:pt idx="0">
                  <c:v>Employee Benefits</c:v>
                </c:pt>
                <c:pt idx="1">
                  <c:v>Engineering</c:v>
                </c:pt>
                <c:pt idx="2">
                  <c:v>Fire</c:v>
                </c:pt>
                <c:pt idx="3">
                  <c:v>Liability</c:v>
                </c:pt>
                <c:pt idx="4">
                  <c:v>Marine</c:v>
                </c:pt>
                <c:pt idx="5">
                  <c:v>Miscellaneous</c:v>
                </c:pt>
                <c:pt idx="6">
                  <c:v>Terrorism</c:v>
                </c:pt>
              </c:strCache>
            </c:strRef>
          </c:cat>
          <c:val>
            <c:numRef>
              <c:f>Sheet2!$G$79:$G$86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0-375A-4815-8C22-91BD57EBBB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solidFill>
              </a:rPr>
              <a:t>Open Opportunity</a:t>
            </a:r>
            <a:r>
              <a:rPr lang="en-IN" b="1" baseline="0">
                <a:solidFill>
                  <a:schemeClr val="accent4"/>
                </a:solidFill>
              </a:rPr>
              <a:t>- Top 4</a:t>
            </a:r>
            <a:endParaRPr lang="en-IN" b="1">
              <a:solidFill>
                <a:schemeClr val="accent4"/>
              </a:solidFill>
            </a:endParaRPr>
          </a:p>
        </c:rich>
      </c:tx>
      <c:layout>
        <c:manualLayout>
          <c:xMode val="edge"/>
          <c:yMode val="edge"/>
          <c:x val="0.239414414414414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Sheet2!$J$77:$J$78</c:f>
              <c:strCache>
                <c:ptCount val="1"/>
                <c:pt idx="0">
                  <c:v>DB -Mega Policy</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Sheet2!$J$79</c:f>
              <c:numCache>
                <c:formatCode>General</c:formatCode>
                <c:ptCount val="1"/>
                <c:pt idx="0">
                  <c:v>400000</c:v>
                </c:pt>
              </c:numCache>
            </c:numRef>
          </c:val>
          <c:extLst>
            <c:ext xmlns:c16="http://schemas.microsoft.com/office/drawing/2014/chart" uri="{C3380CC4-5D6E-409C-BE32-E72D297353CC}">
              <c16:uniqueId val="{00000005-CC5A-471E-855E-2260959D5330}"/>
            </c:ext>
          </c:extLst>
        </c:ser>
        <c:ser>
          <c:idx val="1"/>
          <c:order val="1"/>
          <c:tx>
            <c:strRef>
              <c:f>Sheet2!$K$77:$K$78</c:f>
              <c:strCache>
                <c:ptCount val="1"/>
                <c:pt idx="0">
                  <c:v>EL-Group Mediclaim</c:v>
                </c:pt>
              </c:strCache>
            </c:strRef>
          </c:tx>
          <c:spPr>
            <a:solidFill>
              <a:schemeClr val="accent2"/>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Sheet2!$K$79</c:f>
              <c:numCache>
                <c:formatCode>General</c:formatCode>
                <c:ptCount val="1"/>
                <c:pt idx="0">
                  <c:v>400000</c:v>
                </c:pt>
              </c:numCache>
            </c:numRef>
          </c:val>
          <c:extLst>
            <c:ext xmlns:c16="http://schemas.microsoft.com/office/drawing/2014/chart" uri="{C3380CC4-5D6E-409C-BE32-E72D297353CC}">
              <c16:uniqueId val="{00000006-CC5A-471E-855E-2260959D5330}"/>
            </c:ext>
          </c:extLst>
        </c:ser>
        <c:ser>
          <c:idx val="2"/>
          <c:order val="2"/>
          <c:tx>
            <c:strRef>
              <c:f>Sheet2!$L$77:$L$78</c:f>
              <c:strCache>
                <c:ptCount val="1"/>
                <c:pt idx="0">
                  <c:v>CVP GMC</c:v>
                </c:pt>
              </c:strCache>
            </c:strRef>
          </c:tx>
          <c:spPr>
            <a:solidFill>
              <a:schemeClr val="accent3"/>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Sheet2!$L$79</c:f>
              <c:numCache>
                <c:formatCode>General</c:formatCode>
                <c:ptCount val="1"/>
                <c:pt idx="0">
                  <c:v>350000</c:v>
                </c:pt>
              </c:numCache>
            </c:numRef>
          </c:val>
          <c:extLst>
            <c:ext xmlns:c16="http://schemas.microsoft.com/office/drawing/2014/chart" uri="{C3380CC4-5D6E-409C-BE32-E72D297353CC}">
              <c16:uniqueId val="{00000007-CC5A-471E-855E-2260959D5330}"/>
            </c:ext>
          </c:extLst>
        </c:ser>
        <c:ser>
          <c:idx val="3"/>
          <c:order val="3"/>
          <c:tx>
            <c:strRef>
              <c:f>Sheet2!$M$77:$M$78</c:f>
              <c:strCache>
                <c:ptCount val="1"/>
                <c:pt idx="0">
                  <c:v>BE-Mega policy</c:v>
                </c:pt>
              </c:strCache>
            </c:strRef>
          </c:tx>
          <c:spPr>
            <a:solidFill>
              <a:schemeClr val="accent4"/>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Sheet2!$M$79</c:f>
              <c:numCache>
                <c:formatCode>General</c:formatCode>
                <c:ptCount val="1"/>
                <c:pt idx="0">
                  <c:v>300000</c:v>
                </c:pt>
              </c:numCache>
            </c:numRef>
          </c:val>
          <c:extLst>
            <c:ext xmlns:c16="http://schemas.microsoft.com/office/drawing/2014/chart" uri="{C3380CC4-5D6E-409C-BE32-E72D297353CC}">
              <c16:uniqueId val="{00000008-CC5A-471E-855E-2260959D5330}"/>
            </c:ext>
          </c:extLst>
        </c:ser>
        <c:dLbls>
          <c:dLblPos val="outEnd"/>
          <c:showLegendKey val="0"/>
          <c:showVal val="1"/>
          <c:showCatName val="0"/>
          <c:showSerName val="0"/>
          <c:showPercent val="0"/>
          <c:showBubbleSize val="0"/>
        </c:dLbls>
        <c:gapWidth val="219"/>
        <c:overlap val="-27"/>
        <c:axId val="1100943855"/>
        <c:axId val="1100955375"/>
      </c:barChart>
      <c:catAx>
        <c:axId val="1100943855"/>
        <c:scaling>
          <c:orientation val="minMax"/>
        </c:scaling>
        <c:delete val="1"/>
        <c:axPos val="b"/>
        <c:numFmt formatCode="General" sourceLinked="1"/>
        <c:majorTickMark val="none"/>
        <c:minorTickMark val="none"/>
        <c:tickLblPos val="nextTo"/>
        <c:crossAx val="1100955375"/>
        <c:crosses val="autoZero"/>
        <c:auto val="1"/>
        <c:lblAlgn val="ctr"/>
        <c:lblOffset val="100"/>
        <c:noMultiLvlLbl val="0"/>
      </c:catAx>
      <c:valAx>
        <c:axId val="1100955375"/>
        <c:scaling>
          <c:orientation val="minMax"/>
        </c:scaling>
        <c:delete val="1"/>
        <c:axPos val="l"/>
        <c:numFmt formatCode="General" sourceLinked="1"/>
        <c:majorTickMark val="none"/>
        <c:minorTickMark val="none"/>
        <c:tickLblPos val="nextTo"/>
        <c:crossAx val="1100943855"/>
        <c:crosses val="autoZero"/>
        <c:crossBetween val="between"/>
      </c:valAx>
      <c:spPr>
        <a:noFill/>
        <a:ln>
          <a:noFill/>
        </a:ln>
        <a:effectLst/>
      </c:spPr>
    </c:plotArea>
    <c:legend>
      <c:legendPos val="r"/>
      <c:layout>
        <c:manualLayout>
          <c:xMode val="edge"/>
          <c:yMode val="edge"/>
          <c:x val="0.65607981434753093"/>
          <c:y val="0.32394360792620219"/>
          <c:w val="0.25448618285771601"/>
          <c:h val="0.40062335958005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4"/>
                </a:solidFill>
              </a:rPr>
              <a:t>Yearly</a:t>
            </a:r>
            <a:r>
              <a:rPr lang="en-US" sz="1000" b="1" baseline="0">
                <a:solidFill>
                  <a:schemeClr val="accent4"/>
                </a:solidFill>
              </a:rPr>
              <a:t> meeting Count</a:t>
            </a:r>
            <a:endParaRPr lang="en-US" sz="1000" b="1">
              <a:solidFill>
                <a:schemeClr val="accent4"/>
              </a:solidFill>
            </a:endParaRPr>
          </a:p>
        </c:rich>
      </c:tx>
      <c:layout>
        <c:manualLayout>
          <c:xMode val="edge"/>
          <c:yMode val="edge"/>
          <c:x val="0.29570141336935396"/>
          <c:y val="2.9638602866949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4098760910701"/>
          <c:y val="0.49701257861635217"/>
          <c:w val="0.82782335347616431"/>
          <c:h val="0.23569182389937107"/>
        </c:manualLayout>
      </c:layout>
      <c:barChart>
        <c:barDir val="bar"/>
        <c:grouping val="clustered"/>
        <c:varyColors val="0"/>
        <c:ser>
          <c:idx val="0"/>
          <c:order val="0"/>
          <c:tx>
            <c:strRef>
              <c:f>Sheet2!$B$42</c:f>
              <c:strCache>
                <c:ptCount val="1"/>
                <c:pt idx="0">
                  <c:v>Total</c:v>
                </c:pt>
              </c:strCache>
            </c:strRef>
          </c:tx>
          <c:spPr>
            <a:solidFill>
              <a:schemeClr val="accent1"/>
            </a:solidFill>
            <a:ln w="19050">
              <a:solidFill>
                <a:schemeClr val="lt1"/>
              </a:solidFill>
            </a:ln>
            <a:effectLst/>
          </c:spPr>
          <c:invertIfNegative val="0"/>
          <c:dLbls>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c:f>
              <c:strCache>
                <c:ptCount val="1"/>
                <c:pt idx="0">
                  <c:v>2020</c:v>
                </c:pt>
              </c:strCache>
            </c:strRef>
          </c:cat>
          <c:val>
            <c:numRef>
              <c:f>Sheet2!$B$43</c:f>
              <c:numCache>
                <c:formatCode>General</c:formatCode>
                <c:ptCount val="1"/>
                <c:pt idx="0">
                  <c:v>2</c:v>
                </c:pt>
              </c:numCache>
            </c:numRef>
          </c:val>
          <c:extLst>
            <c:ext xmlns:c16="http://schemas.microsoft.com/office/drawing/2014/chart" uri="{C3380CC4-5D6E-409C-BE32-E72D297353CC}">
              <c16:uniqueId val="{00000007-CA0E-411E-AE83-4A8B2BF37AC9}"/>
            </c:ext>
          </c:extLst>
        </c:ser>
        <c:dLbls>
          <c:showLegendKey val="0"/>
          <c:showVal val="0"/>
          <c:showCatName val="0"/>
          <c:showSerName val="0"/>
          <c:showPercent val="0"/>
          <c:showBubbleSize val="0"/>
        </c:dLbls>
        <c:gapWidth val="0"/>
        <c:overlap val="-63"/>
        <c:axId val="1905740447"/>
        <c:axId val="1905746687"/>
      </c:barChart>
      <c:valAx>
        <c:axId val="1905746687"/>
        <c:scaling>
          <c:orientation val="minMax"/>
        </c:scaling>
        <c:delete val="1"/>
        <c:axPos val="b"/>
        <c:numFmt formatCode="General" sourceLinked="1"/>
        <c:majorTickMark val="out"/>
        <c:minorTickMark val="none"/>
        <c:tickLblPos val="nextTo"/>
        <c:crossAx val="1905740447"/>
        <c:crosses val="autoZero"/>
        <c:crossBetween val="between"/>
      </c:valAx>
      <c:catAx>
        <c:axId val="1905740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05746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NEW</a:t>
            </a:r>
            <a:r>
              <a:rPr lang="en-IN" baseline="0">
                <a:solidFill>
                  <a:schemeClr val="lt1"/>
                </a:solidFill>
                <a:latin typeface="+mn-lt"/>
                <a:ea typeface="+mn-ea"/>
                <a:cs typeface="+mn-cs"/>
              </a:rPr>
              <a:t> </a:t>
            </a:r>
            <a:endParaRPr lang="en-IN">
              <a:solidFill>
                <a:schemeClr val="accent5"/>
              </a:solidFill>
            </a:endParaRPr>
          </a:p>
        </c:rich>
      </c:tx>
      <c:layout>
        <c:manualLayout>
          <c:xMode val="edge"/>
          <c:yMode val="edge"/>
          <c:x val="1.7183334366668749E-2"/>
          <c:y val="2.6666666666666668E-2"/>
        </c:manualLayout>
      </c:layout>
      <c:overlay val="0"/>
      <c:spPr>
        <a:solidFill>
          <a:schemeClr val="accent5"/>
        </a:solidFill>
        <a:ln w="19050" cap="rnd" cmpd="sng" algn="ctr">
          <a:solidFill>
            <a:schemeClr val="bg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3"/>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Sheet2!$G$21:$G$25</c:f>
              <c:strCache>
                <c:ptCount val="5"/>
                <c:pt idx="0">
                  <c:v>Target</c:v>
                </c:pt>
                <c:pt idx="2">
                  <c:v>Achieved</c:v>
                </c:pt>
                <c:pt idx="4">
                  <c:v>Invoice</c:v>
                </c:pt>
              </c:strCache>
            </c:strRef>
          </c:cat>
          <c:val>
            <c:numRef>
              <c:f>Sheet2!$H$21:$H$25</c:f>
              <c:numCache>
                <c:formatCode>General</c:formatCode>
                <c:ptCount val="5"/>
                <c:pt idx="0">
                  <c:v>19888</c:v>
                </c:pt>
                <c:pt idx="2">
                  <c:v>0</c:v>
                </c:pt>
                <c:pt idx="4">
                  <c:v>0</c:v>
                </c:pt>
              </c:numCache>
            </c:numRef>
          </c:val>
          <c:extLst>
            <c:ext xmlns:c16="http://schemas.microsoft.com/office/drawing/2014/chart" uri="{C3380CC4-5D6E-409C-BE32-E72D297353CC}">
              <c16:uniqueId val="{00000000-CD0A-48E6-A1DD-A4DD7E111B6D}"/>
            </c:ext>
          </c:extLst>
        </c:ser>
        <c:dLbls>
          <c:showLegendKey val="0"/>
          <c:showVal val="0"/>
          <c:showCatName val="0"/>
          <c:showSerName val="0"/>
          <c:showPercent val="0"/>
          <c:showBubbleSize val="0"/>
        </c:dLbls>
        <c:gapWidth val="0"/>
        <c:overlap val="-100"/>
        <c:axId val="1102680287"/>
        <c:axId val="1102679327"/>
      </c:barChart>
      <c:catAx>
        <c:axId val="11026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79327"/>
        <c:crosses val="autoZero"/>
        <c:auto val="1"/>
        <c:lblAlgn val="ctr"/>
        <c:lblOffset val="100"/>
        <c:noMultiLvlLbl val="0"/>
      </c:catAx>
      <c:valAx>
        <c:axId val="1102679327"/>
        <c:scaling>
          <c:orientation val="minMax"/>
        </c:scaling>
        <c:delete val="1"/>
        <c:axPos val="b"/>
        <c:numFmt formatCode="General" sourceLinked="1"/>
        <c:majorTickMark val="none"/>
        <c:minorTickMark val="none"/>
        <c:tickLblPos val="nextTo"/>
        <c:crossAx val="11026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rPr>
              <a:t>Number of Meetings</a:t>
            </a:r>
            <a:r>
              <a:rPr lang="en-US" b="1" baseline="0">
                <a:solidFill>
                  <a:schemeClr val="accent4"/>
                </a:solidFill>
              </a:rPr>
              <a:t> by Accnt Exec</a:t>
            </a:r>
            <a:endParaRPr lang="en-US" b="1">
              <a:solidFill>
                <a:schemeClr val="accent4"/>
              </a:solidFill>
            </a:endParaRPr>
          </a:p>
        </c:rich>
      </c:tx>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Sheet2!$E$47:$E$48</c:f>
              <c:strCache>
                <c:ptCount val="1"/>
                <c:pt idx="0">
                  <c:v>Mark</c:v>
                </c:pt>
              </c:strCache>
            </c:strRef>
          </c:cat>
          <c:val>
            <c:numRef>
              <c:f>Sheet2!$F$47:$F$48</c:f>
              <c:numCache>
                <c:formatCode>General</c:formatCode>
                <c:ptCount val="1"/>
                <c:pt idx="0">
                  <c:v>2</c:v>
                </c:pt>
              </c:numCache>
            </c:numRef>
          </c:val>
          <c:extLst>
            <c:ext xmlns:c16="http://schemas.microsoft.com/office/drawing/2014/chart" uri="{C3380CC4-5D6E-409C-BE32-E72D297353CC}">
              <c16:uniqueId val="{00000006-36F7-4FCF-B3A5-36861F9F5F94}"/>
            </c:ext>
          </c:extLst>
        </c:ser>
        <c:dLbls>
          <c:showLegendKey val="0"/>
          <c:showVal val="0"/>
          <c:showCatName val="0"/>
          <c:showSerName val="0"/>
          <c:showPercent val="0"/>
          <c:showBubbleSize val="0"/>
        </c:dLbls>
        <c:gapWidth val="182"/>
        <c:axId val="72797423"/>
        <c:axId val="72810863"/>
      </c:barChart>
      <c:catAx>
        <c:axId val="7279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10863"/>
        <c:crosses val="autoZero"/>
        <c:auto val="1"/>
        <c:lblAlgn val="ctr"/>
        <c:lblOffset val="100"/>
        <c:noMultiLvlLbl val="0"/>
      </c:catAx>
      <c:valAx>
        <c:axId val="72810863"/>
        <c:scaling>
          <c:orientation val="minMax"/>
        </c:scaling>
        <c:delete val="1"/>
        <c:axPos val="b"/>
        <c:numFmt formatCode="General" sourceLinked="1"/>
        <c:majorTickMark val="none"/>
        <c:minorTickMark val="none"/>
        <c:tickLblPos val="nextTo"/>
        <c:crossAx val="7279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RENEWAL</a:t>
            </a:r>
            <a:endParaRPr lang="en-IN"/>
          </a:p>
        </c:rich>
      </c:tx>
      <c:layout>
        <c:manualLayout>
          <c:xMode val="edge"/>
          <c:yMode val="edge"/>
          <c:x val="1.543964509216463E-2"/>
          <c:y val="2.8105677346824058E-2"/>
        </c:manualLayout>
      </c:layout>
      <c:overlay val="0"/>
      <c:spPr>
        <a:solidFill>
          <a:schemeClr val="accent5"/>
        </a:solidFill>
        <a:ln w="19050" cap="rnd" cmpd="sng" algn="ctr">
          <a:solidFill>
            <a:schemeClr val="bg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dLbls>
            <c:numFmt formatCode="#,##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Sheet2!$M$21:$M$25</c:f>
              <c:strCache>
                <c:ptCount val="5"/>
                <c:pt idx="0">
                  <c:v>Target</c:v>
                </c:pt>
                <c:pt idx="2">
                  <c:v>Achieved</c:v>
                </c:pt>
                <c:pt idx="4">
                  <c:v>Invoice</c:v>
                </c:pt>
              </c:strCache>
            </c:strRef>
          </c:cat>
          <c:val>
            <c:numRef>
              <c:f>Sheet2!$N$21:$N$25</c:f>
              <c:numCache>
                <c:formatCode>General</c:formatCode>
                <c:ptCount val="5"/>
                <c:pt idx="0">
                  <c:v>198882</c:v>
                </c:pt>
                <c:pt idx="2">
                  <c:v>5061503.1500000004</c:v>
                </c:pt>
                <c:pt idx="4">
                  <c:v>0</c:v>
                </c:pt>
              </c:numCache>
            </c:numRef>
          </c:val>
          <c:extLst>
            <c:ext xmlns:c16="http://schemas.microsoft.com/office/drawing/2014/chart" uri="{C3380CC4-5D6E-409C-BE32-E72D297353CC}">
              <c16:uniqueId val="{00000000-A07E-416F-98D8-B605053FE424}"/>
            </c:ext>
          </c:extLst>
        </c:ser>
        <c:dLbls>
          <c:showLegendKey val="0"/>
          <c:showVal val="0"/>
          <c:showCatName val="0"/>
          <c:showSerName val="0"/>
          <c:showPercent val="0"/>
          <c:showBubbleSize val="0"/>
        </c:dLbls>
        <c:gapWidth val="0"/>
        <c:overlap val="-100"/>
        <c:axId val="1231740399"/>
        <c:axId val="1231737039"/>
      </c:barChart>
      <c:catAx>
        <c:axId val="123174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37039"/>
        <c:crosses val="autoZero"/>
        <c:auto val="1"/>
        <c:lblAlgn val="ctr"/>
        <c:lblOffset val="100"/>
        <c:noMultiLvlLbl val="0"/>
      </c:catAx>
      <c:valAx>
        <c:axId val="1231737039"/>
        <c:scaling>
          <c:orientation val="minMax"/>
        </c:scaling>
        <c:delete val="1"/>
        <c:axPos val="b"/>
        <c:numFmt formatCode="General" sourceLinked="1"/>
        <c:majorTickMark val="none"/>
        <c:minorTickMark val="none"/>
        <c:tickLblPos val="nextTo"/>
        <c:crossAx val="123174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Yearly</a:t>
            </a:r>
            <a:r>
              <a:rPr lang="en-US" sz="1000" baseline="0"/>
              <a:t> meeting Count</a:t>
            </a:r>
            <a:endParaRPr lang="en-US" sz="1000"/>
          </a:p>
        </c:rich>
      </c:tx>
      <c:layout>
        <c:manualLayout>
          <c:xMode val="edge"/>
          <c:yMode val="edge"/>
          <c:x val="0.28872785829307568"/>
          <c:y val="4.0322580645161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Sheet2!$B$42</c:f>
              <c:strCache>
                <c:ptCount val="1"/>
                <c:pt idx="0">
                  <c:v>Total</c:v>
                </c:pt>
              </c:strCache>
            </c:strRef>
          </c:tx>
          <c:spPr>
            <a:solidFill>
              <a:schemeClr val="accent1"/>
            </a:solidFill>
            <a:ln w="19050">
              <a:solidFill>
                <a:schemeClr val="lt1"/>
              </a:solidFill>
            </a:ln>
            <a:effectLst/>
          </c:spPr>
          <c:invertIfNegative val="0"/>
          <c:dLbls>
            <c:spPr>
              <a:solidFill>
                <a:schemeClr val="accent3">
                  <a:lumMod val="20000"/>
                  <a:lumOff val="80000"/>
                </a:schemeClr>
              </a:solidFill>
              <a:ln>
                <a:solidFill>
                  <a:schemeClr val="accent5">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c:f>
              <c:strCache>
                <c:ptCount val="1"/>
                <c:pt idx="0">
                  <c:v>2020</c:v>
                </c:pt>
              </c:strCache>
            </c:strRef>
          </c:cat>
          <c:val>
            <c:numRef>
              <c:f>Sheet2!$B$43</c:f>
              <c:numCache>
                <c:formatCode>General</c:formatCode>
                <c:ptCount val="1"/>
                <c:pt idx="0">
                  <c:v>2</c:v>
                </c:pt>
              </c:numCache>
            </c:numRef>
          </c:val>
          <c:extLst>
            <c:ext xmlns:c16="http://schemas.microsoft.com/office/drawing/2014/chart" uri="{C3380CC4-5D6E-409C-BE32-E72D297353CC}">
              <c16:uniqueId val="{00000007-A536-48C1-9752-FB93FFB94C41}"/>
            </c:ext>
          </c:extLst>
        </c:ser>
        <c:dLbls>
          <c:showLegendKey val="0"/>
          <c:showVal val="0"/>
          <c:showCatName val="0"/>
          <c:showSerName val="0"/>
          <c:showPercent val="0"/>
          <c:showBubbleSize val="0"/>
        </c:dLbls>
        <c:gapWidth val="0"/>
        <c:overlap val="-63"/>
        <c:axId val="1905740447"/>
        <c:axId val="1905746687"/>
      </c:barChart>
      <c:valAx>
        <c:axId val="1905746687"/>
        <c:scaling>
          <c:orientation val="minMax"/>
        </c:scaling>
        <c:delete val="1"/>
        <c:axPos val="b"/>
        <c:numFmt formatCode="General" sourceLinked="1"/>
        <c:majorTickMark val="out"/>
        <c:minorTickMark val="none"/>
        <c:tickLblPos val="nextTo"/>
        <c:crossAx val="1905740447"/>
        <c:crosses val="autoZero"/>
        <c:crossBetween val="between"/>
      </c:valAx>
      <c:catAx>
        <c:axId val="1905740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46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solidFill>
              </a:rPr>
              <a:t>Number</a:t>
            </a:r>
            <a:r>
              <a:rPr lang="en-IN" baseline="0">
                <a:solidFill>
                  <a:schemeClr val="accent1"/>
                </a:solidFill>
              </a:rPr>
              <a:t> of Invoice by Accnt Exec</a:t>
            </a:r>
            <a:endParaRPr lang="en-IN">
              <a:solidFill>
                <a:schemeClr val="accent1"/>
              </a:solidFill>
            </a:endParaRPr>
          </a:p>
        </c:rich>
      </c:tx>
      <c:layout>
        <c:manualLayout>
          <c:xMode val="edge"/>
          <c:yMode val="edge"/>
          <c:x val="0.23488405072865035"/>
          <c:y val="3.5087719298245612E-2"/>
        </c:manualLayout>
      </c:layout>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Sheet2!$I$42:$I$43</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Sheet2!$H$44:$H$45</c:f>
              <c:strCache>
                <c:ptCount val="1"/>
                <c:pt idx="0">
                  <c:v>Mark</c:v>
                </c:pt>
              </c:strCache>
            </c:strRef>
          </c:cat>
          <c:val>
            <c:numRef>
              <c:f>Sheet2!$I$44:$I$45</c:f>
              <c:numCache>
                <c:formatCode>General</c:formatCode>
                <c:ptCount val="1"/>
                <c:pt idx="0">
                  <c:v>2</c:v>
                </c:pt>
              </c:numCache>
            </c:numRef>
          </c:val>
          <c:extLst>
            <c:ext xmlns:c16="http://schemas.microsoft.com/office/drawing/2014/chart" uri="{C3380CC4-5D6E-409C-BE32-E72D297353CC}">
              <c16:uniqueId val="{0000001C-6A12-4C32-BB8A-F238E68B8BA5}"/>
            </c:ext>
          </c:extLst>
        </c:ser>
        <c:dLbls>
          <c:dLblPos val="ctr"/>
          <c:showLegendKey val="0"/>
          <c:showVal val="1"/>
          <c:showCatName val="0"/>
          <c:showSerName val="0"/>
          <c:showPercent val="0"/>
          <c:showBubbleSize val="0"/>
        </c:dLbls>
        <c:gapWidth val="150"/>
        <c:overlap val="100"/>
        <c:axId val="1100856399"/>
        <c:axId val="1100856879"/>
      </c:barChart>
      <c:catAx>
        <c:axId val="110085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56879"/>
        <c:crosses val="autoZero"/>
        <c:auto val="1"/>
        <c:lblAlgn val="ctr"/>
        <c:lblOffset val="100"/>
        <c:noMultiLvlLbl val="0"/>
      </c:catAx>
      <c:valAx>
        <c:axId val="1100856879"/>
        <c:scaling>
          <c:orientation val="minMax"/>
        </c:scaling>
        <c:delete val="1"/>
        <c:axPos val="b"/>
        <c:numFmt formatCode="General" sourceLinked="1"/>
        <c:majorTickMark val="none"/>
        <c:minorTickMark val="none"/>
        <c:tickLblPos val="nextTo"/>
        <c:crossAx val="11008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a:t>
            </a:r>
            <a:r>
              <a:rPr lang="en-US" baseline="0"/>
              <a:t> by revenue-Top 4</a:t>
            </a:r>
            <a:endParaRPr lang="en-US"/>
          </a:p>
        </c:rich>
      </c:tx>
      <c:layout>
        <c:manualLayout>
          <c:xMode val="edge"/>
          <c:yMode val="edge"/>
          <c:x val="0.2790816144585187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5050"/>
          </a:solidFill>
          <a:ln>
            <a:noFill/>
          </a:ln>
          <a:effectLst/>
        </c:spPr>
      </c:pivotFmt>
    </c:pivotFmts>
    <c:plotArea>
      <c:layout/>
      <c:barChart>
        <c:barDir val="bar"/>
        <c:grouping val="clustered"/>
        <c:varyColors val="0"/>
        <c:ser>
          <c:idx val="0"/>
          <c:order val="0"/>
          <c:tx>
            <c:strRef>
              <c:f>Sheet2!$P$41</c:f>
              <c:strCache>
                <c:ptCount val="1"/>
                <c:pt idx="0">
                  <c:v>Total</c:v>
                </c:pt>
              </c:strCache>
            </c:strRef>
          </c:tx>
          <c:spPr>
            <a:solidFill>
              <a:srgbClr val="92D050"/>
            </a:solidFill>
            <a:ln>
              <a:noFill/>
            </a:ln>
            <a:effectLst/>
          </c:spPr>
          <c:invertIfNegative val="0"/>
          <c:dPt>
            <c:idx val="0"/>
            <c:invertIfNegative val="0"/>
            <c:bubble3D val="0"/>
            <c:spPr>
              <a:solidFill>
                <a:srgbClr val="FF5050"/>
              </a:solidFill>
              <a:ln>
                <a:noFill/>
              </a:ln>
              <a:effectLst/>
            </c:spPr>
          </c:dPt>
          <c:dPt>
            <c:idx val="1"/>
            <c:invertIfNegative val="0"/>
            <c:bubble3D val="0"/>
            <c:spPr>
              <a:solidFill>
                <a:srgbClr val="FFC000"/>
              </a:solidFill>
              <a:ln>
                <a:noFill/>
              </a:ln>
              <a:effectLst/>
            </c:spPr>
          </c:dPt>
          <c:dPt>
            <c:idx val="2"/>
            <c:invertIfNegative val="0"/>
            <c:bubble3D val="0"/>
            <c:spPr>
              <a:solidFill>
                <a:srgbClr val="FFC000"/>
              </a:solidFill>
              <a:ln>
                <a:noFill/>
              </a:ln>
              <a:effectLst/>
            </c:spPr>
          </c:dPt>
          <c:dPt>
            <c:idx val="3"/>
            <c:invertIfNegative val="0"/>
            <c:bubble3D val="0"/>
            <c:spPr>
              <a:solidFill>
                <a:srgbClr val="92D050"/>
              </a:solidFill>
              <a:ln>
                <a:noFill/>
              </a:ln>
              <a:effectLst/>
            </c:spPr>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Sheet2!$O$42:$O$46</c:f>
              <c:strCache>
                <c:ptCount val="4"/>
                <c:pt idx="0">
                  <c:v>CVP GMC</c:v>
                </c:pt>
                <c:pt idx="1">
                  <c:v>DB -Mega Policy</c:v>
                </c:pt>
                <c:pt idx="2">
                  <c:v>EL-Group Mediclaim</c:v>
                </c:pt>
                <c:pt idx="3">
                  <c:v>Fire</c:v>
                </c:pt>
              </c:strCache>
            </c:strRef>
          </c:cat>
          <c:val>
            <c:numRef>
              <c:f>Sheet2!$P$42:$P$46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A-D3AC-4EB4-AF05-E7E6F9E0CD48}"/>
            </c:ext>
          </c:extLst>
        </c:ser>
        <c:dLbls>
          <c:showLegendKey val="0"/>
          <c:showVal val="0"/>
          <c:showCatName val="0"/>
          <c:showSerName val="0"/>
          <c:showPercent val="0"/>
          <c:showBubbleSize val="0"/>
        </c:dLbls>
        <c:gapWidth val="182"/>
        <c:axId val="1364481295"/>
        <c:axId val="1364480815"/>
      </c:barChart>
      <c:catAx>
        <c:axId val="136448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80815"/>
        <c:crosses val="autoZero"/>
        <c:auto val="1"/>
        <c:lblAlgn val="ctr"/>
        <c:lblOffset val="100"/>
        <c:noMultiLvlLbl val="0"/>
      </c:catAx>
      <c:valAx>
        <c:axId val="1364480815"/>
        <c:scaling>
          <c:orientation val="minMax"/>
        </c:scaling>
        <c:delete val="1"/>
        <c:axPos val="b"/>
        <c:numFmt formatCode="General" sourceLinked="1"/>
        <c:majorTickMark val="none"/>
        <c:minorTickMark val="none"/>
        <c:tickLblPos val="nextTo"/>
        <c:crossAx val="136448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Funnel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Sheet2!$B$79</c:f>
              <c:strCache>
                <c:ptCount val="1"/>
                <c:pt idx="0">
                  <c:v>Total</c:v>
                </c:pt>
              </c:strCache>
            </c:strRef>
          </c:tx>
          <c:spPr>
            <a:ln w="28575" cap="rnd">
              <a:solidFill>
                <a:schemeClr val="accent1"/>
              </a:solidFill>
              <a:round/>
            </a:ln>
            <a:effectLst/>
          </c:spPr>
          <c:marker>
            <c:symbol val="none"/>
          </c:marker>
          <c:cat>
            <c:strRef>
              <c:f>Sheet2!$A$80:$A$83</c:f>
              <c:strCache>
                <c:ptCount val="3"/>
                <c:pt idx="0">
                  <c:v>Qualify Opportunity</c:v>
                </c:pt>
                <c:pt idx="1">
                  <c:v>Negotiate</c:v>
                </c:pt>
                <c:pt idx="2">
                  <c:v>Propose Solution</c:v>
                </c:pt>
              </c:strCache>
            </c:strRef>
          </c:cat>
          <c:val>
            <c:numRef>
              <c:f>Sheet2!$B$80:$B$83</c:f>
              <c:numCache>
                <c:formatCode>General</c:formatCode>
                <c:ptCount val="3"/>
                <c:pt idx="0">
                  <c:v>5919500</c:v>
                </c:pt>
                <c:pt idx="1">
                  <c:v>899000</c:v>
                </c:pt>
                <c:pt idx="2">
                  <c:v>60000</c:v>
                </c:pt>
              </c:numCache>
            </c:numRef>
          </c:val>
          <c:smooth val="0"/>
          <c:extLst>
            <c:ext xmlns:c16="http://schemas.microsoft.com/office/drawing/2014/chart" uri="{C3380CC4-5D6E-409C-BE32-E72D297353CC}">
              <c16:uniqueId val="{00000003-F90B-429B-A3E9-3BA7814931F3}"/>
            </c:ext>
          </c:extLst>
        </c:ser>
        <c:dLbls>
          <c:showLegendKey val="0"/>
          <c:showVal val="0"/>
          <c:showCatName val="0"/>
          <c:showSerName val="0"/>
          <c:showPercent val="0"/>
          <c:showBubbleSize val="0"/>
        </c:dLbls>
        <c:smooth val="0"/>
        <c:axId val="1364483215"/>
        <c:axId val="1364483695"/>
      </c:lineChart>
      <c:catAx>
        <c:axId val="136448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83695"/>
        <c:crosses val="autoZero"/>
        <c:auto val="1"/>
        <c:lblAlgn val="ctr"/>
        <c:lblOffset val="100"/>
        <c:noMultiLvlLbl val="0"/>
      </c:catAx>
      <c:valAx>
        <c:axId val="1364483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8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Sheet2!$G$78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Sheet2!$F$79:$F$86</c:f>
              <c:strCache>
                <c:ptCount val="7"/>
                <c:pt idx="0">
                  <c:v>Employee Benefits</c:v>
                </c:pt>
                <c:pt idx="1">
                  <c:v>Engineering</c:v>
                </c:pt>
                <c:pt idx="2">
                  <c:v>Fire</c:v>
                </c:pt>
                <c:pt idx="3">
                  <c:v>Liability</c:v>
                </c:pt>
                <c:pt idx="4">
                  <c:v>Marine</c:v>
                </c:pt>
                <c:pt idx="5">
                  <c:v>Miscellaneous</c:v>
                </c:pt>
                <c:pt idx="6">
                  <c:v>Terrorism</c:v>
                </c:pt>
              </c:strCache>
            </c:strRef>
          </c:cat>
          <c:val>
            <c:numRef>
              <c:f>Sheet2!$G$79:$G$86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1-8567-42F8-8C28-3DCA8E9F04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 Copy.xlsx]Sheet2!PivotTable14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Open Opportunity</a:t>
            </a:r>
            <a:r>
              <a:rPr lang="en-IN" baseline="0"/>
              <a:t>- Top 4</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Sheet2!$J$77:$J$78</c:f>
              <c:strCache>
                <c:ptCount val="1"/>
                <c:pt idx="0">
                  <c:v>DB -Mega Policy</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Sheet2!$J$79</c:f>
              <c:numCache>
                <c:formatCode>General</c:formatCode>
                <c:ptCount val="1"/>
                <c:pt idx="0">
                  <c:v>400000</c:v>
                </c:pt>
              </c:numCache>
            </c:numRef>
          </c:val>
          <c:extLst>
            <c:ext xmlns:c16="http://schemas.microsoft.com/office/drawing/2014/chart" uri="{C3380CC4-5D6E-409C-BE32-E72D297353CC}">
              <c16:uniqueId val="{00000009-53BD-4180-8BCB-FA75DD43A92D}"/>
            </c:ext>
          </c:extLst>
        </c:ser>
        <c:ser>
          <c:idx val="1"/>
          <c:order val="1"/>
          <c:tx>
            <c:strRef>
              <c:f>Sheet2!$K$77:$K$78</c:f>
              <c:strCache>
                <c:ptCount val="1"/>
                <c:pt idx="0">
                  <c:v>EL-Group Mediclaim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Sheet2!$K$79</c:f>
              <c:numCache>
                <c:formatCode>General</c:formatCode>
                <c:ptCount val="1"/>
                <c:pt idx="0">
                  <c:v>400000</c:v>
                </c:pt>
              </c:numCache>
            </c:numRef>
          </c:val>
          <c:extLst>
            <c:ext xmlns:c16="http://schemas.microsoft.com/office/drawing/2014/chart" uri="{C3380CC4-5D6E-409C-BE32-E72D297353CC}">
              <c16:uniqueId val="{0000000A-53BD-4180-8BCB-FA75DD43A92D}"/>
            </c:ext>
          </c:extLst>
        </c:ser>
        <c:ser>
          <c:idx val="2"/>
          <c:order val="2"/>
          <c:tx>
            <c:strRef>
              <c:f>Sheet2!$L$77:$L$78</c:f>
              <c:strCache>
                <c:ptCount val="1"/>
                <c:pt idx="0">
                  <c:v>CVP GMC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Sheet2!$L$79</c:f>
              <c:numCache>
                <c:formatCode>General</c:formatCode>
                <c:ptCount val="1"/>
                <c:pt idx="0">
                  <c:v>350000</c:v>
                </c:pt>
              </c:numCache>
            </c:numRef>
          </c:val>
          <c:extLst>
            <c:ext xmlns:c16="http://schemas.microsoft.com/office/drawing/2014/chart" uri="{C3380CC4-5D6E-409C-BE32-E72D297353CC}">
              <c16:uniqueId val="{0000000B-53BD-4180-8BCB-FA75DD43A92D}"/>
            </c:ext>
          </c:extLst>
        </c:ser>
        <c:ser>
          <c:idx val="3"/>
          <c:order val="3"/>
          <c:tx>
            <c:strRef>
              <c:f>Sheet2!$M$77:$M$78</c:f>
              <c:strCache>
                <c:ptCount val="1"/>
                <c:pt idx="0">
                  <c:v>BE-Mega policy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Sheet2!$I$79</c:f>
              <c:strCache>
                <c:ptCount val="1"/>
                <c:pt idx="0">
                  <c:v>Total</c:v>
                </c:pt>
              </c:strCache>
            </c:strRef>
          </c:cat>
          <c:val>
            <c:numRef>
              <c:f>Sheet2!$M$79</c:f>
              <c:numCache>
                <c:formatCode>General</c:formatCode>
                <c:ptCount val="1"/>
                <c:pt idx="0">
                  <c:v>300000</c:v>
                </c:pt>
              </c:numCache>
            </c:numRef>
          </c:val>
          <c:extLst>
            <c:ext xmlns:c16="http://schemas.microsoft.com/office/drawing/2014/chart" uri="{C3380CC4-5D6E-409C-BE32-E72D297353CC}">
              <c16:uniqueId val="{0000000C-53BD-4180-8BCB-FA75DD43A92D}"/>
            </c:ext>
          </c:extLst>
        </c:ser>
        <c:dLbls>
          <c:dLblPos val="outEnd"/>
          <c:showLegendKey val="0"/>
          <c:showVal val="1"/>
          <c:showCatName val="0"/>
          <c:showSerName val="0"/>
          <c:showPercent val="0"/>
          <c:showBubbleSize val="0"/>
        </c:dLbls>
        <c:gapWidth val="219"/>
        <c:overlap val="-27"/>
        <c:axId val="1100943855"/>
        <c:axId val="1100955375"/>
      </c:barChart>
      <c:catAx>
        <c:axId val="1100943855"/>
        <c:scaling>
          <c:orientation val="minMax"/>
        </c:scaling>
        <c:delete val="1"/>
        <c:axPos val="b"/>
        <c:numFmt formatCode="General" sourceLinked="1"/>
        <c:majorTickMark val="none"/>
        <c:minorTickMark val="none"/>
        <c:tickLblPos val="nextTo"/>
        <c:crossAx val="1100955375"/>
        <c:crosses val="autoZero"/>
        <c:auto val="1"/>
        <c:lblAlgn val="ctr"/>
        <c:lblOffset val="100"/>
        <c:noMultiLvlLbl val="0"/>
      </c:catAx>
      <c:valAx>
        <c:axId val="1100955375"/>
        <c:scaling>
          <c:orientation val="minMax"/>
        </c:scaling>
        <c:delete val="1"/>
        <c:axPos val="l"/>
        <c:numFmt formatCode="General" sourceLinked="1"/>
        <c:majorTickMark val="none"/>
        <c:minorTickMark val="none"/>
        <c:tickLblPos val="nextTo"/>
        <c:crossAx val="110094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167640</xdr:rowOff>
    </xdr:from>
    <xdr:to>
      <xdr:col>3</xdr:col>
      <xdr:colOff>289560</xdr:colOff>
      <xdr:row>38</xdr:row>
      <xdr:rowOff>72390</xdr:rowOff>
    </xdr:to>
    <xdr:graphicFrame macro="">
      <xdr:nvGraphicFramePr>
        <xdr:cNvPr id="2" name="Chart 1">
          <a:extLst>
            <a:ext uri="{FF2B5EF4-FFF2-40B4-BE49-F238E27FC236}">
              <a16:creationId xmlns:a16="http://schemas.microsoft.com/office/drawing/2014/main" id="{3CBDE4CD-3F42-C324-D1BF-001EF5EFF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25</xdr:row>
      <xdr:rowOff>91440</xdr:rowOff>
    </xdr:from>
    <xdr:to>
      <xdr:col>9</xdr:col>
      <xdr:colOff>807720</xdr:colOff>
      <xdr:row>38</xdr:row>
      <xdr:rowOff>95250</xdr:rowOff>
    </xdr:to>
    <xdr:graphicFrame macro="">
      <xdr:nvGraphicFramePr>
        <xdr:cNvPr id="3" name="Chart 2">
          <a:extLst>
            <a:ext uri="{FF2B5EF4-FFF2-40B4-BE49-F238E27FC236}">
              <a16:creationId xmlns:a16="http://schemas.microsoft.com/office/drawing/2014/main" id="{C6CF348A-FFEE-E9D7-DDD4-DB3C14110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441960</xdr:colOff>
      <xdr:row>25</xdr:row>
      <xdr:rowOff>72390</xdr:rowOff>
    </xdr:from>
    <xdr:to>
      <xdr:col>15</xdr:col>
      <xdr:colOff>502920</xdr:colOff>
      <xdr:row>37</xdr:row>
      <xdr:rowOff>137160</xdr:rowOff>
    </xdr:to>
    <xdr:graphicFrame macro="">
      <xdr:nvGraphicFramePr>
        <xdr:cNvPr id="4" name="Chart 3">
          <a:extLst>
            <a:ext uri="{FF2B5EF4-FFF2-40B4-BE49-F238E27FC236}">
              <a16:creationId xmlns:a16="http://schemas.microsoft.com/office/drawing/2014/main" id="{3CFBA95C-0E13-B452-1F67-475A8CF2C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44</xdr:row>
      <xdr:rowOff>76200</xdr:rowOff>
    </xdr:from>
    <xdr:to>
      <xdr:col>2</xdr:col>
      <xdr:colOff>647700</xdr:colOff>
      <xdr:row>49</xdr:row>
      <xdr:rowOff>106680</xdr:rowOff>
    </xdr:to>
    <xdr:graphicFrame macro="">
      <xdr:nvGraphicFramePr>
        <xdr:cNvPr id="5" name="Chart 4">
          <a:extLst>
            <a:ext uri="{FF2B5EF4-FFF2-40B4-BE49-F238E27FC236}">
              <a16:creationId xmlns:a16="http://schemas.microsoft.com/office/drawing/2014/main" id="{E44F9CD8-A943-F767-E9AB-CC5646348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632460</xdr:colOff>
      <xdr:row>56</xdr:row>
      <xdr:rowOff>152400</xdr:rowOff>
    </xdr:from>
    <xdr:to>
      <xdr:col>13</xdr:col>
      <xdr:colOff>220980</xdr:colOff>
      <xdr:row>70</xdr:row>
      <xdr:rowOff>125730</xdr:rowOff>
    </xdr:to>
    <xdr:graphicFrame macro="">
      <xdr:nvGraphicFramePr>
        <xdr:cNvPr id="7" name="Chart 6">
          <a:extLst>
            <a:ext uri="{FF2B5EF4-FFF2-40B4-BE49-F238E27FC236}">
              <a16:creationId xmlns:a16="http://schemas.microsoft.com/office/drawing/2014/main" id="{0F2BC6BD-73E0-A8FA-F04A-91DA3B3FB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502920</xdr:colOff>
      <xdr:row>52</xdr:row>
      <xdr:rowOff>140970</xdr:rowOff>
    </xdr:from>
    <xdr:to>
      <xdr:col>17</xdr:col>
      <xdr:colOff>838200</xdr:colOff>
      <xdr:row>67</xdr:row>
      <xdr:rowOff>140970</xdr:rowOff>
    </xdr:to>
    <xdr:graphicFrame macro="">
      <xdr:nvGraphicFramePr>
        <xdr:cNvPr id="8" name="Chart 7">
          <a:extLst>
            <a:ext uri="{FF2B5EF4-FFF2-40B4-BE49-F238E27FC236}">
              <a16:creationId xmlns:a16="http://schemas.microsoft.com/office/drawing/2014/main" id="{25076C75-1B55-31BD-3EA7-9A6B7CC73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86</xdr:row>
      <xdr:rowOff>91440</xdr:rowOff>
    </xdr:from>
    <xdr:to>
      <xdr:col>2</xdr:col>
      <xdr:colOff>563880</xdr:colOff>
      <xdr:row>95</xdr:row>
      <xdr:rowOff>118110</xdr:rowOff>
    </xdr:to>
    <xdr:graphicFrame macro="">
      <xdr:nvGraphicFramePr>
        <xdr:cNvPr id="9" name="Chart 8">
          <a:extLst>
            <a:ext uri="{FF2B5EF4-FFF2-40B4-BE49-F238E27FC236}">
              <a16:creationId xmlns:a16="http://schemas.microsoft.com/office/drawing/2014/main" id="{0CDADB59-0BAF-A2B1-A92D-52C8F8204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15240</xdr:colOff>
      <xdr:row>90</xdr:row>
      <xdr:rowOff>129540</xdr:rowOff>
    </xdr:from>
    <xdr:to>
      <xdr:col>6</xdr:col>
      <xdr:colOff>1249680</xdr:colOff>
      <xdr:row>101</xdr:row>
      <xdr:rowOff>53340</xdr:rowOff>
    </xdr:to>
    <xdr:graphicFrame macro="">
      <xdr:nvGraphicFramePr>
        <xdr:cNvPr id="10" name="Chart 9">
          <a:extLst>
            <a:ext uri="{FF2B5EF4-FFF2-40B4-BE49-F238E27FC236}">
              <a16:creationId xmlns:a16="http://schemas.microsoft.com/office/drawing/2014/main" id="{2DC45EB0-52DF-A396-60E1-53EB496A3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1173480</xdr:colOff>
      <xdr:row>86</xdr:row>
      <xdr:rowOff>121920</xdr:rowOff>
    </xdr:from>
    <xdr:to>
      <xdr:col>11</xdr:col>
      <xdr:colOff>53340</xdr:colOff>
      <xdr:row>98</xdr:row>
      <xdr:rowOff>57150</xdr:rowOff>
    </xdr:to>
    <xdr:graphicFrame macro="">
      <xdr:nvGraphicFramePr>
        <xdr:cNvPr id="11" name="Chart 10">
          <a:extLst>
            <a:ext uri="{FF2B5EF4-FFF2-40B4-BE49-F238E27FC236}">
              <a16:creationId xmlns:a16="http://schemas.microsoft.com/office/drawing/2014/main" id="{4C376C17-6D63-9CF0-04CD-1266D2A37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312420</xdr:colOff>
      <xdr:row>0</xdr:row>
      <xdr:rowOff>45720</xdr:rowOff>
    </xdr:from>
    <xdr:to>
      <xdr:col>10</xdr:col>
      <xdr:colOff>845820</xdr:colOff>
      <xdr:row>18</xdr:row>
      <xdr:rowOff>7619</xdr:rowOff>
    </xdr:to>
    <mc:AlternateContent xmlns:mc="http://schemas.openxmlformats.org/markup-compatibility/2006" xmlns:a14="http://schemas.microsoft.com/office/drawing/2010/main">
      <mc:Choice Requires="a14">
        <xdr:graphicFrame macro="">
          <xdr:nvGraphicFramePr>
            <xdr:cNvPr id="13" name="Employee Name">
              <a:extLst>
                <a:ext uri="{FF2B5EF4-FFF2-40B4-BE49-F238E27FC236}">
                  <a16:creationId xmlns:a16="http://schemas.microsoft.com/office/drawing/2014/main" id="{EA769742-180E-94C8-8321-8683096D483B}"/>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0058400" y="45720"/>
              <a:ext cx="1577340" cy="3253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327660</xdr:colOff>
      <xdr:row>55</xdr:row>
      <xdr:rowOff>95250</xdr:rowOff>
    </xdr:from>
    <xdr:to>
      <xdr:col>6</xdr:col>
      <xdr:colOff>228600</xdr:colOff>
      <xdr:row>70</xdr:row>
      <xdr:rowOff>95250</xdr:rowOff>
    </xdr:to>
    <xdr:graphicFrame macro="">
      <xdr:nvGraphicFramePr>
        <xdr:cNvPr id="15" name="Chart 14">
          <a:extLst>
            <a:ext uri="{FF2B5EF4-FFF2-40B4-BE49-F238E27FC236}">
              <a16:creationId xmlns:a16="http://schemas.microsoft.com/office/drawing/2014/main" id="{A430EB3E-28D3-3925-119C-265762230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0.275</cdr:x>
      <cdr:y>0.42633</cdr:y>
    </cdr:from>
    <cdr:to>
      <cdr:x>0.445</cdr:x>
      <cdr:y>0.64577</cdr:y>
    </cdr:to>
    <cdr:sp macro="" textlink="">
      <cdr:nvSpPr>
        <cdr:cNvPr id="2" name="TextBox 1">
          <a:extLst xmlns:a="http://schemas.openxmlformats.org/drawingml/2006/main">
            <a:ext uri="{FF2B5EF4-FFF2-40B4-BE49-F238E27FC236}">
              <a16:creationId xmlns:a16="http://schemas.microsoft.com/office/drawing/2014/main" id="{261579FD-CD32-1F66-43A0-305A65F1C45B}"/>
            </a:ext>
          </a:extLst>
        </cdr:cNvPr>
        <cdr:cNvSpPr txBox="1"/>
      </cdr:nvSpPr>
      <cdr:spPr>
        <a:xfrm xmlns:a="http://schemas.openxmlformats.org/drawingml/2006/main">
          <a:off x="1257300" y="1036320"/>
          <a:ext cx="77724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0.29333</cdr:x>
      <cdr:y>0.45141</cdr:y>
    </cdr:from>
    <cdr:to>
      <cdr:x>0.44</cdr:x>
      <cdr:y>0.63323</cdr:y>
    </cdr:to>
    <cdr:sp macro="" textlink="Sheet2!$P$77">
      <cdr:nvSpPr>
        <cdr:cNvPr id="3" name="TextBox 2">
          <a:extLst xmlns:a="http://schemas.openxmlformats.org/drawingml/2006/main">
            <a:ext uri="{FF2B5EF4-FFF2-40B4-BE49-F238E27FC236}">
              <a16:creationId xmlns:a16="http://schemas.microsoft.com/office/drawing/2014/main" id="{F36ED78E-95A3-821E-CEF0-CBA4BFA2572B}"/>
            </a:ext>
          </a:extLst>
        </cdr:cNvPr>
        <cdr:cNvSpPr txBox="1"/>
      </cdr:nvSpPr>
      <cdr:spPr>
        <a:xfrm xmlns:a="http://schemas.openxmlformats.org/drawingml/2006/main">
          <a:off x="1341120" y="1097280"/>
          <a:ext cx="670560" cy="4419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8B334694-5D6C-4DC2-A687-E47F73DBEF9A}" type="TxLink">
            <a:rPr lang="en-US" sz="1100" b="0" i="0" u="none" strike="noStrike">
              <a:solidFill>
                <a:schemeClr val="accent5"/>
              </a:solidFill>
              <a:latin typeface="Trebuchet MS"/>
            </a:rPr>
            <a:pPr algn="ctr"/>
            <a:t>49</a:t>
          </a:fld>
          <a:endParaRPr lang="en-IN" sz="1100">
            <a:solidFill>
              <a:schemeClr val="accent5"/>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45720</xdr:colOff>
      <xdr:row>0</xdr:row>
      <xdr:rowOff>15240</xdr:rowOff>
    </xdr:from>
    <xdr:to>
      <xdr:col>20</xdr:col>
      <xdr:colOff>160020</xdr:colOff>
      <xdr:row>1</xdr:row>
      <xdr:rowOff>175260</xdr:rowOff>
    </xdr:to>
    <xdr:sp macro="" textlink="">
      <xdr:nvSpPr>
        <xdr:cNvPr id="2" name="Rectangle 1">
          <a:extLst>
            <a:ext uri="{FF2B5EF4-FFF2-40B4-BE49-F238E27FC236}">
              <a16:creationId xmlns:a16="http://schemas.microsoft.com/office/drawing/2014/main" id="{2DC08587-ED35-FE36-9ACA-30371EADE3E9}"/>
            </a:ext>
          </a:extLst>
        </xdr:cNvPr>
        <xdr:cNvSpPr/>
      </xdr:nvSpPr>
      <xdr:spPr>
        <a:xfrm>
          <a:off x="45720" y="15240"/>
          <a:ext cx="12306300" cy="342900"/>
        </a:xfrm>
        <a:prstGeom prst="rect">
          <a:avLst/>
        </a:prstGeom>
        <a:solidFill>
          <a:schemeClr val="accent3"/>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bg1"/>
              </a:solidFill>
            </a:rPr>
            <a:t>Weekly</a:t>
          </a:r>
          <a:r>
            <a:rPr lang="en-IN" sz="2000" b="1" baseline="0">
              <a:solidFill>
                <a:schemeClr val="bg1"/>
              </a:solidFill>
            </a:rPr>
            <a:t> Branch Dashboard</a:t>
          </a:r>
          <a:endParaRPr lang="en-IN" sz="2000" b="1">
            <a:solidFill>
              <a:schemeClr val="bg1"/>
            </a:solidFill>
          </a:endParaRPr>
        </a:p>
      </xdr:txBody>
    </xdr:sp>
    <xdr:clientData/>
  </xdr:twoCellAnchor>
  <xdr:twoCellAnchor>
    <xdr:from>
      <xdr:col>0</xdr:col>
      <xdr:colOff>0</xdr:colOff>
      <xdr:row>3</xdr:row>
      <xdr:rowOff>68580</xdr:rowOff>
    </xdr:from>
    <xdr:to>
      <xdr:col>6</xdr:col>
      <xdr:colOff>480060</xdr:colOff>
      <xdr:row>10</xdr:row>
      <xdr:rowOff>167640</xdr:rowOff>
    </xdr:to>
    <xdr:sp macro="" textlink="">
      <xdr:nvSpPr>
        <xdr:cNvPr id="3" name="Rectangle: Rounded Corners 2">
          <a:extLst>
            <a:ext uri="{FF2B5EF4-FFF2-40B4-BE49-F238E27FC236}">
              <a16:creationId xmlns:a16="http://schemas.microsoft.com/office/drawing/2014/main" id="{41115816-A564-F93E-5A3C-B554C7720069}"/>
            </a:ext>
          </a:extLst>
        </xdr:cNvPr>
        <xdr:cNvSpPr/>
      </xdr:nvSpPr>
      <xdr:spPr>
        <a:xfrm>
          <a:off x="0" y="617220"/>
          <a:ext cx="4137660" cy="1379220"/>
        </a:xfrm>
        <a:prstGeom prst="roundRect">
          <a:avLst/>
        </a:prstGeom>
        <a:solidFill>
          <a:srgbClr val="00B0F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472440</xdr:colOff>
      <xdr:row>3</xdr:row>
      <xdr:rowOff>45720</xdr:rowOff>
    </xdr:from>
    <xdr:to>
      <xdr:col>13</xdr:col>
      <xdr:colOff>342900</xdr:colOff>
      <xdr:row>11</xdr:row>
      <xdr:rowOff>0</xdr:rowOff>
    </xdr:to>
    <xdr:sp macro="" textlink="">
      <xdr:nvSpPr>
        <xdr:cNvPr id="4" name="Rectangle: Rounded Corners 3">
          <a:extLst>
            <a:ext uri="{FF2B5EF4-FFF2-40B4-BE49-F238E27FC236}">
              <a16:creationId xmlns:a16="http://schemas.microsoft.com/office/drawing/2014/main" id="{C30EEE9E-410B-4230-BC92-6F9352832D0F}"/>
            </a:ext>
          </a:extLst>
        </xdr:cNvPr>
        <xdr:cNvSpPr/>
      </xdr:nvSpPr>
      <xdr:spPr>
        <a:xfrm>
          <a:off x="4130040" y="594360"/>
          <a:ext cx="4137660" cy="1417320"/>
        </a:xfrm>
        <a:prstGeom prst="roundRect">
          <a:avLst/>
        </a:prstGeom>
        <a:solidFill>
          <a:srgbClr val="00B0F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350520</xdr:colOff>
      <xdr:row>3</xdr:row>
      <xdr:rowOff>60960</xdr:rowOff>
    </xdr:from>
    <xdr:to>
      <xdr:col>20</xdr:col>
      <xdr:colOff>99060</xdr:colOff>
      <xdr:row>10</xdr:row>
      <xdr:rowOff>160020</xdr:rowOff>
    </xdr:to>
    <xdr:sp macro="" textlink="">
      <xdr:nvSpPr>
        <xdr:cNvPr id="6" name="Rectangle: Rounded Corners 5">
          <a:extLst>
            <a:ext uri="{FF2B5EF4-FFF2-40B4-BE49-F238E27FC236}">
              <a16:creationId xmlns:a16="http://schemas.microsoft.com/office/drawing/2014/main" id="{B8B08556-061A-4A05-91FF-2CADBC28472E}"/>
            </a:ext>
          </a:extLst>
        </xdr:cNvPr>
        <xdr:cNvSpPr/>
      </xdr:nvSpPr>
      <xdr:spPr>
        <a:xfrm>
          <a:off x="8275320" y="609600"/>
          <a:ext cx="4015740" cy="1379220"/>
        </a:xfrm>
        <a:prstGeom prst="roundRect">
          <a:avLst/>
        </a:prstGeom>
        <a:solidFill>
          <a:srgbClr val="00B0F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9</xdr:row>
      <xdr:rowOff>68580</xdr:rowOff>
    </xdr:from>
    <xdr:to>
      <xdr:col>3</xdr:col>
      <xdr:colOff>213360</xdr:colOff>
      <xdr:row>10</xdr:row>
      <xdr:rowOff>167640</xdr:rowOff>
    </xdr:to>
    <xdr:sp macro="" textlink="">
      <xdr:nvSpPr>
        <xdr:cNvPr id="7" name="Rectangle 6">
          <a:extLst>
            <a:ext uri="{FF2B5EF4-FFF2-40B4-BE49-F238E27FC236}">
              <a16:creationId xmlns:a16="http://schemas.microsoft.com/office/drawing/2014/main" id="{813A1F44-E35F-3FB6-D753-C2A433F0830B}"/>
            </a:ext>
          </a:extLst>
        </xdr:cNvPr>
        <xdr:cNvSpPr/>
      </xdr:nvSpPr>
      <xdr:spPr>
        <a:xfrm>
          <a:off x="0" y="1714500"/>
          <a:ext cx="2042160" cy="281940"/>
        </a:xfrm>
        <a:prstGeom prst="rect">
          <a:avLst/>
        </a:prstGeom>
        <a:solidFill>
          <a:srgbClr val="FFC00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Cross Sell</a:t>
          </a:r>
          <a:r>
            <a:rPr lang="en-IN" sz="1100" baseline="0"/>
            <a:t> Placed Achv %</a:t>
          </a:r>
          <a:endParaRPr lang="en-IN" sz="1100"/>
        </a:p>
      </xdr:txBody>
    </xdr:sp>
    <xdr:clientData/>
  </xdr:twoCellAnchor>
  <xdr:twoCellAnchor>
    <xdr:from>
      <xdr:col>3</xdr:col>
      <xdr:colOff>220980</xdr:colOff>
      <xdr:row>9</xdr:row>
      <xdr:rowOff>60960</xdr:rowOff>
    </xdr:from>
    <xdr:to>
      <xdr:col>6</xdr:col>
      <xdr:colOff>510540</xdr:colOff>
      <xdr:row>10</xdr:row>
      <xdr:rowOff>152400</xdr:rowOff>
    </xdr:to>
    <xdr:sp macro="" textlink="">
      <xdr:nvSpPr>
        <xdr:cNvPr id="8" name="Rectangle 7">
          <a:extLst>
            <a:ext uri="{FF2B5EF4-FFF2-40B4-BE49-F238E27FC236}">
              <a16:creationId xmlns:a16="http://schemas.microsoft.com/office/drawing/2014/main" id="{C7EC251C-8C22-423C-9510-1DFB74FBB5ED}"/>
            </a:ext>
          </a:extLst>
        </xdr:cNvPr>
        <xdr:cNvSpPr/>
      </xdr:nvSpPr>
      <xdr:spPr>
        <a:xfrm>
          <a:off x="2049780" y="1706880"/>
          <a:ext cx="2118360" cy="274320"/>
        </a:xfrm>
        <a:prstGeom prst="rect">
          <a:avLst/>
        </a:prstGeom>
        <a:solidFill>
          <a:srgbClr val="FFC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Cross Sell Invoice Achv %</a:t>
          </a:r>
        </a:p>
      </xdr:txBody>
    </xdr:sp>
    <xdr:clientData/>
  </xdr:twoCellAnchor>
  <xdr:twoCellAnchor>
    <xdr:from>
      <xdr:col>17</xdr:col>
      <xdr:colOff>60960</xdr:colOff>
      <xdr:row>9</xdr:row>
      <xdr:rowOff>45720</xdr:rowOff>
    </xdr:from>
    <xdr:to>
      <xdr:col>20</xdr:col>
      <xdr:colOff>144780</xdr:colOff>
      <xdr:row>10</xdr:row>
      <xdr:rowOff>160020</xdr:rowOff>
    </xdr:to>
    <xdr:sp macro="" textlink="">
      <xdr:nvSpPr>
        <xdr:cNvPr id="9" name="Rectangle 8">
          <a:extLst>
            <a:ext uri="{FF2B5EF4-FFF2-40B4-BE49-F238E27FC236}">
              <a16:creationId xmlns:a16="http://schemas.microsoft.com/office/drawing/2014/main" id="{12ACF859-AAE5-4E6F-8942-D6798774DA9C}"/>
            </a:ext>
          </a:extLst>
        </xdr:cNvPr>
        <xdr:cNvSpPr/>
      </xdr:nvSpPr>
      <xdr:spPr>
        <a:xfrm>
          <a:off x="10424160" y="1691640"/>
          <a:ext cx="1912620" cy="297180"/>
        </a:xfrm>
        <a:prstGeom prst="rect">
          <a:avLst/>
        </a:prstGeom>
        <a:solidFill>
          <a:schemeClr val="accent2">
            <a:lumMod val="60000"/>
            <a:lumOff val="4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Renewal Placed</a:t>
          </a:r>
          <a:r>
            <a:rPr lang="en-IN" sz="1100" baseline="0"/>
            <a:t> Achv %</a:t>
          </a:r>
          <a:endParaRPr lang="en-IN" sz="1100"/>
        </a:p>
      </xdr:txBody>
    </xdr:sp>
    <xdr:clientData/>
  </xdr:twoCellAnchor>
  <xdr:twoCellAnchor>
    <xdr:from>
      <xdr:col>9</xdr:col>
      <xdr:colOff>579120</xdr:colOff>
      <xdr:row>9</xdr:row>
      <xdr:rowOff>45720</xdr:rowOff>
    </xdr:from>
    <xdr:to>
      <xdr:col>13</xdr:col>
      <xdr:colOff>441960</xdr:colOff>
      <xdr:row>10</xdr:row>
      <xdr:rowOff>160020</xdr:rowOff>
    </xdr:to>
    <xdr:sp macro="" textlink="">
      <xdr:nvSpPr>
        <xdr:cNvPr id="10" name="Rectangle 9">
          <a:extLst>
            <a:ext uri="{FF2B5EF4-FFF2-40B4-BE49-F238E27FC236}">
              <a16:creationId xmlns:a16="http://schemas.microsoft.com/office/drawing/2014/main" id="{E74B5979-980D-4EFF-922C-AD53421525A1}"/>
            </a:ext>
          </a:extLst>
        </xdr:cNvPr>
        <xdr:cNvSpPr/>
      </xdr:nvSpPr>
      <xdr:spPr>
        <a:xfrm>
          <a:off x="6065520" y="1691640"/>
          <a:ext cx="2301240" cy="297180"/>
        </a:xfrm>
        <a:prstGeom prst="rect">
          <a:avLst/>
        </a:prstGeom>
        <a:solidFill>
          <a:srgbClr val="FF000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New Invoice</a:t>
          </a:r>
          <a:r>
            <a:rPr lang="en-IN" sz="1100" baseline="0"/>
            <a:t> Achv %</a:t>
          </a:r>
          <a:endParaRPr lang="en-IN" sz="1100"/>
        </a:p>
      </xdr:txBody>
    </xdr:sp>
    <xdr:clientData/>
  </xdr:twoCellAnchor>
  <xdr:twoCellAnchor>
    <xdr:from>
      <xdr:col>6</xdr:col>
      <xdr:colOff>487680</xdr:colOff>
      <xdr:row>9</xdr:row>
      <xdr:rowOff>45720</xdr:rowOff>
    </xdr:from>
    <xdr:to>
      <xdr:col>9</xdr:col>
      <xdr:colOff>586740</xdr:colOff>
      <xdr:row>10</xdr:row>
      <xdr:rowOff>152400</xdr:rowOff>
    </xdr:to>
    <xdr:sp macro="" textlink="">
      <xdr:nvSpPr>
        <xdr:cNvPr id="11" name="Rectangle 10">
          <a:extLst>
            <a:ext uri="{FF2B5EF4-FFF2-40B4-BE49-F238E27FC236}">
              <a16:creationId xmlns:a16="http://schemas.microsoft.com/office/drawing/2014/main" id="{C0CA0B12-8BAC-4537-AE9E-890360900765}"/>
            </a:ext>
          </a:extLst>
        </xdr:cNvPr>
        <xdr:cNvSpPr/>
      </xdr:nvSpPr>
      <xdr:spPr>
        <a:xfrm>
          <a:off x="4145280" y="1691640"/>
          <a:ext cx="1927860" cy="289560"/>
        </a:xfrm>
        <a:prstGeom prst="rect">
          <a:avLst/>
        </a:prstGeom>
        <a:solidFill>
          <a:srgbClr val="FF0000"/>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New Placed</a:t>
          </a:r>
          <a:r>
            <a:rPr lang="en-IN" sz="1100" baseline="0"/>
            <a:t> Achv %</a:t>
          </a:r>
          <a:endParaRPr lang="en-IN" sz="1100"/>
        </a:p>
      </xdr:txBody>
    </xdr:sp>
    <xdr:clientData/>
  </xdr:twoCellAnchor>
  <xdr:twoCellAnchor>
    <xdr:from>
      <xdr:col>13</xdr:col>
      <xdr:colOff>426720</xdr:colOff>
      <xdr:row>9</xdr:row>
      <xdr:rowOff>53340</xdr:rowOff>
    </xdr:from>
    <xdr:to>
      <xdr:col>17</xdr:col>
      <xdr:colOff>68580</xdr:colOff>
      <xdr:row>10</xdr:row>
      <xdr:rowOff>129540</xdr:rowOff>
    </xdr:to>
    <xdr:sp macro="" textlink="">
      <xdr:nvSpPr>
        <xdr:cNvPr id="12" name="Rectangle 11">
          <a:extLst>
            <a:ext uri="{FF2B5EF4-FFF2-40B4-BE49-F238E27FC236}">
              <a16:creationId xmlns:a16="http://schemas.microsoft.com/office/drawing/2014/main" id="{3DF88E3E-1C2E-4C74-A8C0-7316D719788A}"/>
            </a:ext>
          </a:extLst>
        </xdr:cNvPr>
        <xdr:cNvSpPr/>
      </xdr:nvSpPr>
      <xdr:spPr>
        <a:xfrm>
          <a:off x="8351520" y="1699260"/>
          <a:ext cx="2080260" cy="259080"/>
        </a:xfrm>
        <a:prstGeom prst="rect">
          <a:avLst/>
        </a:prstGeom>
        <a:solidFill>
          <a:schemeClr val="accent2">
            <a:lumMod val="60000"/>
            <a:lumOff val="4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Renewal</a:t>
          </a:r>
          <a:r>
            <a:rPr lang="en-IN" sz="1100" baseline="0"/>
            <a:t> Placed Achv %</a:t>
          </a:r>
          <a:endParaRPr lang="en-IN" sz="1100"/>
        </a:p>
      </xdr:txBody>
    </xdr:sp>
    <xdr:clientData/>
  </xdr:twoCellAnchor>
  <xdr:twoCellAnchor>
    <xdr:from>
      <xdr:col>0</xdr:col>
      <xdr:colOff>0</xdr:colOff>
      <xdr:row>10</xdr:row>
      <xdr:rowOff>152400</xdr:rowOff>
    </xdr:from>
    <xdr:to>
      <xdr:col>3</xdr:col>
      <xdr:colOff>190500</xdr:colOff>
      <xdr:row>12</xdr:row>
      <xdr:rowOff>15240</xdr:rowOff>
    </xdr:to>
    <xdr:sp macro="" textlink="Sheet2!D20">
      <xdr:nvSpPr>
        <xdr:cNvPr id="13" name="Rectangle 12">
          <a:extLst>
            <a:ext uri="{FF2B5EF4-FFF2-40B4-BE49-F238E27FC236}">
              <a16:creationId xmlns:a16="http://schemas.microsoft.com/office/drawing/2014/main" id="{838B6D08-F969-4480-9436-0A4604EED3F7}"/>
            </a:ext>
          </a:extLst>
        </xdr:cNvPr>
        <xdr:cNvSpPr/>
      </xdr:nvSpPr>
      <xdr:spPr>
        <a:xfrm>
          <a:off x="0" y="1981200"/>
          <a:ext cx="2019300" cy="22860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0C1C85C-AF55-41FF-BC00-DBF50DB3B98E}" type="TxLink">
            <a:rPr lang="en-US" sz="1100" b="0" i="0" u="none" strike="noStrike">
              <a:solidFill>
                <a:srgbClr val="000000"/>
              </a:solidFill>
              <a:latin typeface="Trebuchet MS"/>
            </a:rPr>
            <a:pPr algn="ctr"/>
            <a:t>50%</a:t>
          </a:fld>
          <a:endParaRPr lang="en-IN" sz="1100"/>
        </a:p>
      </xdr:txBody>
    </xdr:sp>
    <xdr:clientData/>
  </xdr:twoCellAnchor>
  <xdr:twoCellAnchor>
    <xdr:from>
      <xdr:col>3</xdr:col>
      <xdr:colOff>198120</xdr:colOff>
      <xdr:row>10</xdr:row>
      <xdr:rowOff>144780</xdr:rowOff>
    </xdr:from>
    <xdr:to>
      <xdr:col>6</xdr:col>
      <xdr:colOff>525780</xdr:colOff>
      <xdr:row>12</xdr:row>
      <xdr:rowOff>22860</xdr:rowOff>
    </xdr:to>
    <xdr:sp macro="" textlink="Sheet2!E20">
      <xdr:nvSpPr>
        <xdr:cNvPr id="14" name="Rectangle 13">
          <a:extLst>
            <a:ext uri="{FF2B5EF4-FFF2-40B4-BE49-F238E27FC236}">
              <a16:creationId xmlns:a16="http://schemas.microsoft.com/office/drawing/2014/main" id="{EF1B5C8B-2509-4E88-986C-3385510097D5}"/>
            </a:ext>
          </a:extLst>
        </xdr:cNvPr>
        <xdr:cNvSpPr/>
      </xdr:nvSpPr>
      <xdr:spPr>
        <a:xfrm>
          <a:off x="2026920" y="1973580"/>
          <a:ext cx="2156460" cy="24384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656FE4-52D4-40D1-94F7-D77641512633}" type="TxLink">
            <a:rPr lang="en-US" sz="1100" b="0" i="0" u="none" strike="noStrike">
              <a:solidFill>
                <a:srgbClr val="000000"/>
              </a:solidFill>
              <a:latin typeface="Trebuchet MS"/>
            </a:rPr>
            <a:pPr algn="ctr"/>
            <a:t>70%</a:t>
          </a:fld>
          <a:endParaRPr lang="en-IN" sz="1100"/>
        </a:p>
      </xdr:txBody>
    </xdr:sp>
    <xdr:clientData/>
  </xdr:twoCellAnchor>
  <xdr:twoCellAnchor>
    <xdr:from>
      <xdr:col>6</xdr:col>
      <xdr:colOff>495300</xdr:colOff>
      <xdr:row>10</xdr:row>
      <xdr:rowOff>137160</xdr:rowOff>
    </xdr:from>
    <xdr:to>
      <xdr:col>9</xdr:col>
      <xdr:colOff>594360</xdr:colOff>
      <xdr:row>12</xdr:row>
      <xdr:rowOff>22860</xdr:rowOff>
    </xdr:to>
    <xdr:sp macro="" textlink="Sheet2!D23">
      <xdr:nvSpPr>
        <xdr:cNvPr id="15" name="Rectangle 14">
          <a:extLst>
            <a:ext uri="{FF2B5EF4-FFF2-40B4-BE49-F238E27FC236}">
              <a16:creationId xmlns:a16="http://schemas.microsoft.com/office/drawing/2014/main" id="{09182624-3E8F-44F8-8B34-A1F26E3F2353}"/>
            </a:ext>
          </a:extLst>
        </xdr:cNvPr>
        <xdr:cNvSpPr/>
      </xdr:nvSpPr>
      <xdr:spPr>
        <a:xfrm>
          <a:off x="4152900" y="1965960"/>
          <a:ext cx="1927860" cy="25146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482685E-03DC-44A9-AAEE-B6A339D1D3B3}" type="TxLink">
            <a:rPr lang="en-US" sz="1100" b="0" i="0" u="none" strike="noStrike">
              <a:solidFill>
                <a:srgbClr val="000000"/>
              </a:solidFill>
              <a:latin typeface="Trebuchet MS"/>
            </a:rPr>
            <a:pPr algn="ctr"/>
            <a:t>0%</a:t>
          </a:fld>
          <a:endParaRPr lang="en-IN" sz="1100"/>
        </a:p>
      </xdr:txBody>
    </xdr:sp>
    <xdr:clientData/>
  </xdr:twoCellAnchor>
  <xdr:twoCellAnchor>
    <xdr:from>
      <xdr:col>9</xdr:col>
      <xdr:colOff>586740</xdr:colOff>
      <xdr:row>10</xdr:row>
      <xdr:rowOff>129540</xdr:rowOff>
    </xdr:from>
    <xdr:to>
      <xdr:col>13</xdr:col>
      <xdr:colOff>419100</xdr:colOff>
      <xdr:row>12</xdr:row>
      <xdr:rowOff>45720</xdr:rowOff>
    </xdr:to>
    <xdr:sp macro="" textlink="Sheet2!E23">
      <xdr:nvSpPr>
        <xdr:cNvPr id="16" name="Rectangle 15">
          <a:extLst>
            <a:ext uri="{FF2B5EF4-FFF2-40B4-BE49-F238E27FC236}">
              <a16:creationId xmlns:a16="http://schemas.microsoft.com/office/drawing/2014/main" id="{D4A0C3D6-74C0-453E-9AA3-733C81A82D91}"/>
            </a:ext>
          </a:extLst>
        </xdr:cNvPr>
        <xdr:cNvSpPr/>
      </xdr:nvSpPr>
      <xdr:spPr>
        <a:xfrm>
          <a:off x="6073140" y="1958340"/>
          <a:ext cx="2270760" cy="28194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CCBB58-7AFF-4B9D-9F02-FC7CBE662204}" type="TxLink">
            <a:rPr lang="en-US" sz="1100" b="0" i="0" u="none" strike="noStrike">
              <a:solidFill>
                <a:srgbClr val="000000"/>
              </a:solidFill>
              <a:latin typeface="Trebuchet MS"/>
            </a:rPr>
            <a:pPr algn="ctr"/>
            <a:t>0%</a:t>
          </a:fld>
          <a:endParaRPr lang="en-IN" sz="1100"/>
        </a:p>
      </xdr:txBody>
    </xdr:sp>
    <xdr:clientData/>
  </xdr:twoCellAnchor>
  <xdr:twoCellAnchor>
    <xdr:from>
      <xdr:col>17</xdr:col>
      <xdr:colOff>30480</xdr:colOff>
      <xdr:row>10</xdr:row>
      <xdr:rowOff>129540</xdr:rowOff>
    </xdr:from>
    <xdr:to>
      <xdr:col>20</xdr:col>
      <xdr:colOff>152400</xdr:colOff>
      <xdr:row>12</xdr:row>
      <xdr:rowOff>38100</xdr:rowOff>
    </xdr:to>
    <xdr:sp macro="" textlink="Sheet2!E26">
      <xdr:nvSpPr>
        <xdr:cNvPr id="18" name="Rectangle 17">
          <a:extLst>
            <a:ext uri="{FF2B5EF4-FFF2-40B4-BE49-F238E27FC236}">
              <a16:creationId xmlns:a16="http://schemas.microsoft.com/office/drawing/2014/main" id="{B7C70ABE-464F-4DFA-8BAD-244AED8945AB}"/>
            </a:ext>
          </a:extLst>
        </xdr:cNvPr>
        <xdr:cNvSpPr/>
      </xdr:nvSpPr>
      <xdr:spPr>
        <a:xfrm>
          <a:off x="10393680" y="1958340"/>
          <a:ext cx="1950720" cy="27432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373312-79E0-4C65-84D5-862FE9416941}" type="TxLink">
            <a:rPr lang="en-US" sz="1100" b="0" i="0" u="none" strike="noStrike">
              <a:solidFill>
                <a:srgbClr val="000000"/>
              </a:solidFill>
              <a:latin typeface="Trebuchet MS"/>
            </a:rPr>
            <a:pPr algn="ctr"/>
            <a:t>0%</a:t>
          </a:fld>
          <a:endParaRPr lang="en-IN" sz="1100"/>
        </a:p>
      </xdr:txBody>
    </xdr:sp>
    <xdr:clientData/>
  </xdr:twoCellAnchor>
  <xdr:twoCellAnchor>
    <xdr:from>
      <xdr:col>13</xdr:col>
      <xdr:colOff>411480</xdr:colOff>
      <xdr:row>10</xdr:row>
      <xdr:rowOff>137160</xdr:rowOff>
    </xdr:from>
    <xdr:to>
      <xdr:col>17</xdr:col>
      <xdr:colOff>99060</xdr:colOff>
      <xdr:row>12</xdr:row>
      <xdr:rowOff>38100</xdr:rowOff>
    </xdr:to>
    <xdr:sp macro="" textlink="Sheet2!D26">
      <xdr:nvSpPr>
        <xdr:cNvPr id="19" name="Rectangle 18">
          <a:extLst>
            <a:ext uri="{FF2B5EF4-FFF2-40B4-BE49-F238E27FC236}">
              <a16:creationId xmlns:a16="http://schemas.microsoft.com/office/drawing/2014/main" id="{D3A45B73-E94E-4FC4-A4AE-B221F8DDE270}"/>
            </a:ext>
          </a:extLst>
        </xdr:cNvPr>
        <xdr:cNvSpPr/>
      </xdr:nvSpPr>
      <xdr:spPr>
        <a:xfrm>
          <a:off x="8336280" y="1965960"/>
          <a:ext cx="2125980" cy="266700"/>
        </a:xfrm>
        <a:prstGeom prst="rect">
          <a:avLst/>
        </a:prstGeom>
        <a:solidFill>
          <a:schemeClr val="bg2"/>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DC8515B-E089-448E-B802-256E8452BCA1}" type="TxLink">
            <a:rPr lang="en-US" sz="1100" b="0" i="0" u="none" strike="noStrike">
              <a:solidFill>
                <a:srgbClr val="000000"/>
              </a:solidFill>
              <a:latin typeface="Trebuchet MS"/>
            </a:rPr>
            <a:pPr algn="ctr"/>
            <a:t>2545%</a:t>
          </a:fld>
          <a:endParaRPr lang="en-IN" sz="1100"/>
        </a:p>
      </xdr:txBody>
    </xdr:sp>
    <xdr:clientData/>
  </xdr:twoCellAnchor>
  <xdr:twoCellAnchor>
    <xdr:from>
      <xdr:col>0</xdr:col>
      <xdr:colOff>0</xdr:colOff>
      <xdr:row>1</xdr:row>
      <xdr:rowOff>152400</xdr:rowOff>
    </xdr:from>
    <xdr:to>
      <xdr:col>7</xdr:col>
      <xdr:colOff>396240</xdr:colOff>
      <xdr:row>9</xdr:row>
      <xdr:rowOff>60960</xdr:rowOff>
    </xdr:to>
    <xdr:graphicFrame macro="">
      <xdr:nvGraphicFramePr>
        <xdr:cNvPr id="23" name="Chart 22">
          <a:extLst>
            <a:ext uri="{FF2B5EF4-FFF2-40B4-BE49-F238E27FC236}">
              <a16:creationId xmlns:a16="http://schemas.microsoft.com/office/drawing/2014/main" id="{0113CBF7-1A7F-46FC-B5E8-7632AAD3E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1</xdr:row>
      <xdr:rowOff>152400</xdr:rowOff>
    </xdr:from>
    <xdr:to>
      <xdr:col>13</xdr:col>
      <xdr:colOff>449580</xdr:colOff>
      <xdr:row>9</xdr:row>
      <xdr:rowOff>53340</xdr:rowOff>
    </xdr:to>
    <xdr:graphicFrame macro="">
      <xdr:nvGraphicFramePr>
        <xdr:cNvPr id="24" name="Chart 23">
          <a:extLst>
            <a:ext uri="{FF2B5EF4-FFF2-40B4-BE49-F238E27FC236}">
              <a16:creationId xmlns:a16="http://schemas.microsoft.com/office/drawing/2014/main" id="{A34BA703-AEF0-43DA-A0EA-CBD5C0BB3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449580</xdr:colOff>
      <xdr:row>1</xdr:row>
      <xdr:rowOff>144780</xdr:rowOff>
    </xdr:from>
    <xdr:to>
      <xdr:col>20</xdr:col>
      <xdr:colOff>152400</xdr:colOff>
      <xdr:row>9</xdr:row>
      <xdr:rowOff>38100</xdr:rowOff>
    </xdr:to>
    <xdr:graphicFrame macro="">
      <xdr:nvGraphicFramePr>
        <xdr:cNvPr id="25" name="Chart 24">
          <a:extLst>
            <a:ext uri="{FF2B5EF4-FFF2-40B4-BE49-F238E27FC236}">
              <a16:creationId xmlns:a16="http://schemas.microsoft.com/office/drawing/2014/main" id="{563428D2-48AF-4B83-8A50-1EE4C1746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12</xdr:row>
      <xdr:rowOff>22860</xdr:rowOff>
    </xdr:from>
    <xdr:to>
      <xdr:col>12</xdr:col>
      <xdr:colOff>350520</xdr:colOff>
      <xdr:row>24</xdr:row>
      <xdr:rowOff>30480</xdr:rowOff>
    </xdr:to>
    <xdr:graphicFrame macro="">
      <xdr:nvGraphicFramePr>
        <xdr:cNvPr id="31" name="Chart 30">
          <a:extLst>
            <a:ext uri="{FF2B5EF4-FFF2-40B4-BE49-F238E27FC236}">
              <a16:creationId xmlns:a16="http://schemas.microsoft.com/office/drawing/2014/main" id="{DECACEAD-8F5A-489A-A051-DE2A39788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335280</xdr:colOff>
      <xdr:row>16</xdr:row>
      <xdr:rowOff>45720</xdr:rowOff>
    </xdr:from>
    <xdr:to>
      <xdr:col>20</xdr:col>
      <xdr:colOff>236220</xdr:colOff>
      <xdr:row>25</xdr:row>
      <xdr:rowOff>152400</xdr:rowOff>
    </xdr:to>
    <xdr:graphicFrame macro="">
      <xdr:nvGraphicFramePr>
        <xdr:cNvPr id="32" name="Chart 31">
          <a:extLst>
            <a:ext uri="{FF2B5EF4-FFF2-40B4-BE49-F238E27FC236}">
              <a16:creationId xmlns:a16="http://schemas.microsoft.com/office/drawing/2014/main" id="{451CB5CC-4D1B-4F51-8F12-FB8635FBB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29</xdr:row>
      <xdr:rowOff>106680</xdr:rowOff>
    </xdr:from>
    <xdr:to>
      <xdr:col>5</xdr:col>
      <xdr:colOff>586740</xdr:colOff>
      <xdr:row>37</xdr:row>
      <xdr:rowOff>15240</xdr:rowOff>
    </xdr:to>
    <xdr:graphicFrame macro="">
      <xdr:nvGraphicFramePr>
        <xdr:cNvPr id="34" name="Chart 33">
          <a:extLst>
            <a:ext uri="{FF2B5EF4-FFF2-40B4-BE49-F238E27FC236}">
              <a16:creationId xmlns:a16="http://schemas.microsoft.com/office/drawing/2014/main" id="{DDB67037-A045-46D4-93CA-6058AAF27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586740</xdr:colOff>
      <xdr:row>24</xdr:row>
      <xdr:rowOff>38100</xdr:rowOff>
    </xdr:from>
    <xdr:to>
      <xdr:col>12</xdr:col>
      <xdr:colOff>335280</xdr:colOff>
      <xdr:row>37</xdr:row>
      <xdr:rowOff>7620</xdr:rowOff>
    </xdr:to>
    <xdr:graphicFrame macro="">
      <xdr:nvGraphicFramePr>
        <xdr:cNvPr id="37" name="Chart 36">
          <a:extLst>
            <a:ext uri="{FF2B5EF4-FFF2-40B4-BE49-F238E27FC236}">
              <a16:creationId xmlns:a16="http://schemas.microsoft.com/office/drawing/2014/main" id="{3377D14B-D77F-44BD-BA5A-DF170AFCB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327660</xdr:colOff>
      <xdr:row>25</xdr:row>
      <xdr:rowOff>144780</xdr:rowOff>
    </xdr:from>
    <xdr:to>
      <xdr:col>20</xdr:col>
      <xdr:colOff>236220</xdr:colOff>
      <xdr:row>37</xdr:row>
      <xdr:rowOff>22860</xdr:rowOff>
    </xdr:to>
    <xdr:graphicFrame macro="">
      <xdr:nvGraphicFramePr>
        <xdr:cNvPr id="38" name="Chart 37">
          <a:extLst>
            <a:ext uri="{FF2B5EF4-FFF2-40B4-BE49-F238E27FC236}">
              <a16:creationId xmlns:a16="http://schemas.microsoft.com/office/drawing/2014/main" id="{BEC987F0-4F66-4F3F-A8D8-5C8F0F8C8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434340</xdr:colOff>
      <xdr:row>14</xdr:row>
      <xdr:rowOff>83820</xdr:rowOff>
    </xdr:from>
    <xdr:to>
      <xdr:col>16</xdr:col>
      <xdr:colOff>190500</xdr:colOff>
      <xdr:row>16</xdr:row>
      <xdr:rowOff>30480</xdr:rowOff>
    </xdr:to>
    <xdr:sp macro="" textlink="">
      <xdr:nvSpPr>
        <xdr:cNvPr id="39" name="TextBox 38">
          <a:extLst>
            <a:ext uri="{FF2B5EF4-FFF2-40B4-BE49-F238E27FC236}">
              <a16:creationId xmlns:a16="http://schemas.microsoft.com/office/drawing/2014/main" id="{2E31DCEB-4C1F-2129-E69D-F35FC1783BF7}"/>
            </a:ext>
          </a:extLst>
        </xdr:cNvPr>
        <xdr:cNvSpPr txBox="1"/>
      </xdr:nvSpPr>
      <xdr:spPr>
        <a:xfrm>
          <a:off x="7749540" y="2720340"/>
          <a:ext cx="219456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4"/>
              </a:solidFill>
            </a:rPr>
            <a:t> Total</a:t>
          </a:r>
          <a:r>
            <a:rPr lang="en-IN" sz="1100" b="1" baseline="0">
              <a:solidFill>
                <a:schemeClr val="accent4"/>
              </a:solidFill>
            </a:rPr>
            <a:t> Opportunities</a:t>
          </a:r>
        </a:p>
        <a:p>
          <a:endParaRPr lang="en-IN" sz="1100"/>
        </a:p>
      </xdr:txBody>
    </xdr:sp>
    <xdr:clientData/>
  </xdr:twoCellAnchor>
  <xdr:twoCellAnchor>
    <xdr:from>
      <xdr:col>16</xdr:col>
      <xdr:colOff>175260</xdr:colOff>
      <xdr:row>14</xdr:row>
      <xdr:rowOff>68580</xdr:rowOff>
    </xdr:from>
    <xdr:to>
      <xdr:col>20</xdr:col>
      <xdr:colOff>152400</xdr:colOff>
      <xdr:row>16</xdr:row>
      <xdr:rowOff>22860</xdr:rowOff>
    </xdr:to>
    <xdr:sp macro="" textlink="">
      <xdr:nvSpPr>
        <xdr:cNvPr id="40" name="TextBox 39">
          <a:extLst>
            <a:ext uri="{FF2B5EF4-FFF2-40B4-BE49-F238E27FC236}">
              <a16:creationId xmlns:a16="http://schemas.microsoft.com/office/drawing/2014/main" id="{94C9EF2D-CC33-4DDD-A7A9-0BC44A58B19A}"/>
            </a:ext>
          </a:extLst>
        </xdr:cNvPr>
        <xdr:cNvSpPr txBox="1"/>
      </xdr:nvSpPr>
      <xdr:spPr>
        <a:xfrm>
          <a:off x="9928860" y="2651760"/>
          <a:ext cx="241554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4"/>
              </a:solidFill>
            </a:rPr>
            <a:t> Total</a:t>
          </a:r>
          <a:r>
            <a:rPr lang="en-IN" sz="1100" b="1" baseline="0">
              <a:solidFill>
                <a:schemeClr val="accent4"/>
              </a:solidFill>
            </a:rPr>
            <a:t> Open Opportunities</a:t>
          </a:r>
        </a:p>
        <a:p>
          <a:endParaRPr lang="en-IN" sz="1100"/>
        </a:p>
      </xdr:txBody>
    </xdr:sp>
    <xdr:clientData/>
  </xdr:twoCellAnchor>
  <xdr:twoCellAnchor>
    <xdr:from>
      <xdr:col>12</xdr:col>
      <xdr:colOff>396240</xdr:colOff>
      <xdr:row>13</xdr:row>
      <xdr:rowOff>30480</xdr:rowOff>
    </xdr:from>
    <xdr:to>
      <xdr:col>16</xdr:col>
      <xdr:colOff>175260</xdr:colOff>
      <xdr:row>14</xdr:row>
      <xdr:rowOff>91440</xdr:rowOff>
    </xdr:to>
    <xdr:sp macro="" textlink="Sheet2!S77">
      <xdr:nvSpPr>
        <xdr:cNvPr id="41" name="TextBox 40">
          <a:extLst>
            <a:ext uri="{FF2B5EF4-FFF2-40B4-BE49-F238E27FC236}">
              <a16:creationId xmlns:a16="http://schemas.microsoft.com/office/drawing/2014/main" id="{FB796EBF-BC20-C82D-876D-22E5AF383C32}"/>
            </a:ext>
          </a:extLst>
        </xdr:cNvPr>
        <xdr:cNvSpPr txBox="1"/>
      </xdr:nvSpPr>
      <xdr:spPr>
        <a:xfrm>
          <a:off x="7711440" y="2407920"/>
          <a:ext cx="221742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B9671D-D04E-416C-9181-439A4CCC8D24}" type="TxLink">
            <a:rPr lang="en-US" sz="1600" b="1" i="0" u="none" strike="noStrike">
              <a:solidFill>
                <a:schemeClr val="accent4"/>
              </a:solidFill>
              <a:latin typeface="Trebuchet MS"/>
            </a:rPr>
            <a:pPr algn="ctr"/>
            <a:t>49</a:t>
          </a:fld>
          <a:endParaRPr lang="en-IN" sz="1600" b="1">
            <a:solidFill>
              <a:schemeClr val="accent4"/>
            </a:solidFill>
          </a:endParaRPr>
        </a:p>
      </xdr:txBody>
    </xdr:sp>
    <xdr:clientData/>
  </xdr:twoCellAnchor>
  <xdr:twoCellAnchor>
    <xdr:from>
      <xdr:col>16</xdr:col>
      <xdr:colOff>182880</xdr:colOff>
      <xdr:row>13</xdr:row>
      <xdr:rowOff>22860</xdr:rowOff>
    </xdr:from>
    <xdr:to>
      <xdr:col>20</xdr:col>
      <xdr:colOff>129540</xdr:colOff>
      <xdr:row>14</xdr:row>
      <xdr:rowOff>91440</xdr:rowOff>
    </xdr:to>
    <xdr:sp macro="" textlink="Sheet2!S79">
      <xdr:nvSpPr>
        <xdr:cNvPr id="42" name="TextBox 41">
          <a:extLst>
            <a:ext uri="{FF2B5EF4-FFF2-40B4-BE49-F238E27FC236}">
              <a16:creationId xmlns:a16="http://schemas.microsoft.com/office/drawing/2014/main" id="{BEC21A9D-8F65-5982-B88A-8367A3C4D269}"/>
            </a:ext>
          </a:extLst>
        </xdr:cNvPr>
        <xdr:cNvSpPr txBox="1"/>
      </xdr:nvSpPr>
      <xdr:spPr>
        <a:xfrm>
          <a:off x="9936480" y="2400300"/>
          <a:ext cx="23850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886D36-2607-429C-A8FC-92EE679AE0BA}" type="TxLink">
            <a:rPr lang="en-US" sz="1600" b="1" i="0" u="none" strike="noStrike">
              <a:solidFill>
                <a:schemeClr val="accent4"/>
              </a:solidFill>
              <a:latin typeface="Trebuchet MS"/>
            </a:rPr>
            <a:pPr algn="ctr"/>
            <a:t>44</a:t>
          </a:fld>
          <a:endParaRPr lang="en-IN" sz="1600" b="1">
            <a:solidFill>
              <a:schemeClr val="accent4"/>
            </a:solidFill>
          </a:endParaRPr>
        </a:p>
      </xdr:txBody>
    </xdr:sp>
    <xdr:clientData/>
  </xdr:twoCellAnchor>
  <xdr:twoCellAnchor>
    <xdr:from>
      <xdr:col>0</xdr:col>
      <xdr:colOff>0</xdr:colOff>
      <xdr:row>24</xdr:row>
      <xdr:rowOff>15240</xdr:rowOff>
    </xdr:from>
    <xdr:to>
      <xdr:col>6</xdr:col>
      <xdr:colOff>7620</xdr:colOff>
      <xdr:row>29</xdr:row>
      <xdr:rowOff>114300</xdr:rowOff>
    </xdr:to>
    <xdr:graphicFrame macro="">
      <xdr:nvGraphicFramePr>
        <xdr:cNvPr id="51" name="Chart 50">
          <a:extLst>
            <a:ext uri="{FF2B5EF4-FFF2-40B4-BE49-F238E27FC236}">
              <a16:creationId xmlns:a16="http://schemas.microsoft.com/office/drawing/2014/main" id="{9EB06707-E0A4-4239-B19E-8BDB0A0D7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60960</xdr:colOff>
      <xdr:row>12</xdr:row>
      <xdr:rowOff>30480</xdr:rowOff>
    </xdr:from>
    <xdr:to>
      <xdr:col>6</xdr:col>
      <xdr:colOff>7620</xdr:colOff>
      <xdr:row>23</xdr:row>
      <xdr:rowOff>175260</xdr:rowOff>
    </xdr:to>
    <xdr:graphicFrame macro="">
      <xdr:nvGraphicFramePr>
        <xdr:cNvPr id="5" name="Chart 4">
          <a:extLst>
            <a:ext uri="{FF2B5EF4-FFF2-40B4-BE49-F238E27FC236}">
              <a16:creationId xmlns:a16="http://schemas.microsoft.com/office/drawing/2014/main" id="{3AB151CA-7FED-40A5-90AC-85F511770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144780</xdr:colOff>
      <xdr:row>0</xdr:row>
      <xdr:rowOff>30480</xdr:rowOff>
    </xdr:from>
    <xdr:to>
      <xdr:col>22</xdr:col>
      <xdr:colOff>502920</xdr:colOff>
      <xdr:row>13</xdr:row>
      <xdr:rowOff>213360</xdr:rowOff>
    </xdr:to>
    <mc:AlternateContent xmlns:mc="http://schemas.openxmlformats.org/markup-compatibility/2006">
      <mc:Choice xmlns:a14="http://schemas.microsoft.com/office/drawing/2010/main" Requires="a14">
        <xdr:graphicFrame macro="">
          <xdr:nvGraphicFramePr>
            <xdr:cNvPr id="17" name="Employee Name 1">
              <a:extLst>
                <a:ext uri="{FF2B5EF4-FFF2-40B4-BE49-F238E27FC236}">
                  <a16:creationId xmlns:a16="http://schemas.microsoft.com/office/drawing/2014/main" id="{074D81DF-CC62-4E7A-BF55-9F593A014CCE}"/>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12336780" y="30480"/>
              <a:ext cx="1577340" cy="2560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0.275</cdr:x>
      <cdr:y>0.42633</cdr:y>
    </cdr:from>
    <cdr:to>
      <cdr:x>0.445</cdr:x>
      <cdr:y>0.64577</cdr:y>
    </cdr:to>
    <cdr:sp macro="" textlink="">
      <cdr:nvSpPr>
        <cdr:cNvPr id="2" name="TextBox 1">
          <a:extLst xmlns:a="http://schemas.openxmlformats.org/drawingml/2006/main">
            <a:ext uri="{FF2B5EF4-FFF2-40B4-BE49-F238E27FC236}">
              <a16:creationId xmlns:a16="http://schemas.microsoft.com/office/drawing/2014/main" id="{261579FD-CD32-1F66-43A0-305A65F1C45B}"/>
            </a:ext>
          </a:extLst>
        </cdr:cNvPr>
        <cdr:cNvSpPr txBox="1"/>
      </cdr:nvSpPr>
      <cdr:spPr>
        <a:xfrm xmlns:a="http://schemas.openxmlformats.org/drawingml/2006/main">
          <a:off x="1257300" y="1036320"/>
          <a:ext cx="77724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0.25917</cdr:x>
      <cdr:y>0.48701</cdr:y>
    </cdr:from>
    <cdr:to>
      <cdr:x>0.43643</cdr:x>
      <cdr:y>0.63312</cdr:y>
    </cdr:to>
    <cdr:sp macro="" textlink="Sheet2!$P$77">
      <cdr:nvSpPr>
        <cdr:cNvPr id="3" name="TextBox 2">
          <a:extLst xmlns:a="http://schemas.openxmlformats.org/drawingml/2006/main">
            <a:ext uri="{FF2B5EF4-FFF2-40B4-BE49-F238E27FC236}">
              <a16:creationId xmlns:a16="http://schemas.microsoft.com/office/drawing/2014/main" id="{F36ED78E-95A3-821E-CEF0-CBA4BFA2572B}"/>
            </a:ext>
          </a:extLst>
        </cdr:cNvPr>
        <cdr:cNvSpPr txBox="1"/>
      </cdr:nvSpPr>
      <cdr:spPr>
        <a:xfrm xmlns:a="http://schemas.openxmlformats.org/drawingml/2006/main">
          <a:off x="1040776" y="1143001"/>
          <a:ext cx="711823"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8B334694-5D6C-4DC2-A687-E47F73DBEF9A}" type="TxLink">
            <a:rPr lang="en-US" sz="1600" b="1" i="0" u="none" strike="noStrike">
              <a:solidFill>
                <a:schemeClr val="accent5"/>
              </a:solidFill>
              <a:latin typeface="Trebuchet MS"/>
            </a:rPr>
            <a:pPr algn="ctr"/>
            <a:t>49</a:t>
          </a:fld>
          <a:endParaRPr lang="en-IN" sz="1600" b="1">
            <a:solidFill>
              <a:schemeClr val="accent5"/>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125" backgroundQuery="1" createdVersion="8" refreshedVersion="8" minRefreshableVersion="3" recordCount="0" supportSubquery="1" supportAdvancedDrill="1" xr:uid="{7FDA7B70-F96F-4B14-B258-4B48EACAAD48}">
  <cacheSource type="external" connectionId="7"/>
  <cacheFields count="9">
    <cacheField name="[Measures].[Sum of Cross sell bugdet]" caption="Sum of Cross sell bugdet" numFmtId="0" hierarchy="74" level="32767"/>
    <cacheField name="[NN_EN_EE_Indi_bdgt__20012020].[Account Exe ID].[Account Exe ID]" caption="Account Exe ID" numFmtId="0" hierarchy="60" level="1">
      <sharedItems containsSemiMixedTypes="0" containsString="0" containsNumber="1" containsInteger="1" minValue="10" maxValue="10" count="1">
        <n v="10"/>
      </sharedItems>
      <extLst>
        <ext xmlns:x15="http://schemas.microsoft.com/office/spreadsheetml/2010/11/main" uri="{4F2E5C28-24EA-4eb8-9CBF-B6C8F9C3D259}">
          <x15:cachedUniqueNames>
            <x15:cachedUniqueName index="0" name="[NN_EN_EE_Indi_bdgt__20012020].[Account Exe ID].&amp;[10]"/>
          </x15:cachedUniqueNames>
        </ext>
      </extLst>
    </cacheField>
    <cacheField name="[Measures].[Sum of Amount]" caption="Sum of Amount" numFmtId="0" hierarchy="75" level="32767"/>
    <cacheField name="[brokerage_202001231040].[income_class].[income_class]" caption="income_class" numFmtId="0" hierarchy="10" level="1">
      <sharedItems containsSemiMixedTypes="0" containsNonDate="0" containsString="0"/>
    </cacheField>
    <cacheField name="[Measures].[Sum of Amount 2]" caption="Sum of Amount 2" numFmtId="0" hierarchy="76" level="32767"/>
    <cacheField name="[Measures].[Sum of Amount 3]" caption="Sum of Amount 3" numFmtId="0" hierarchy="77" level="32767"/>
    <cacheField name="[fees_202001231041].[income_class].[income_class]" caption="income_class" numFmtId="0" hierarchy="22"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3"/>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6"/>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7"/>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fieldsUsage count="2">
        <fieldUsage x="-1"/>
        <fieldUsage x="1"/>
      </fieldsUsage>
    </cacheHierarchy>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8"/>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oneField="1" hidden="1">
      <fieldsUsage count="1">
        <fieldUsage x="0"/>
      </fieldsUsage>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oneField="1" hidden="1">
      <fieldsUsage count="1">
        <fieldUsage x="5"/>
      </fieldsUsage>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4606479" backgroundQuery="1" createdVersion="8" refreshedVersion="8" minRefreshableVersion="3" recordCount="0" supportSubquery="1" supportAdvancedDrill="1" xr:uid="{36133D96-1679-4672-A3CC-9F788236C1D9}">
  <cacheSource type="external" connectionId="7"/>
  <cacheFields count="9">
    <cacheField name="[NN_EN_EE_Indi_bdgt__20012020].[Account Exe ID].[Account Exe ID]" caption="Account Exe ID" numFmtId="0" hierarchy="60" level="1">
      <sharedItems containsSemiMixedTypes="0" containsString="0" containsNumber="1" containsInteger="1" minValue="10" maxValue="10" count="1">
        <n v="10"/>
      </sharedItems>
      <extLst>
        <ext xmlns:x15="http://schemas.microsoft.com/office/spreadsheetml/2010/11/main" uri="{4F2E5C28-24EA-4eb8-9CBF-B6C8F9C3D259}">
          <x15:cachedUniqueNames>
            <x15:cachedUniqueName index="0" name="[NN_EN_EE_Indi_bdgt__20012020].[Account Exe ID].&amp;[10]"/>
          </x15:cachedUniqueNames>
        </ext>
      </extLst>
    </cacheField>
    <cacheField name="[Measures].[Sum of Amount]" caption="Sum of Amount" numFmtId="0" hierarchy="75" level="32767"/>
    <cacheField name="[brokerage_202001231040].[income_class].[income_class]" caption="income_class" numFmtId="0" hierarchy="10" level="1">
      <sharedItems containsSemiMixedTypes="0" containsNonDate="0" containsString="0"/>
    </cacheField>
    <cacheField name="[Measures].[Sum of Amount 2]" caption="Sum of Amount 2" numFmtId="0" hierarchy="76" level="32767"/>
    <cacheField name="[Measures].[Sum of Amount 3]" caption="Sum of Amount 3" numFmtId="0" hierarchy="77" level="32767"/>
    <cacheField name="[fees_202001231041].[income_class].[income_class]" caption="income_class" numFmtId="0" hierarchy="22"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 name="[Measures].[Sum of New Budget]" caption="Sum of New Budget" numFmtId="0" hierarchy="78"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2"/>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5"/>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6"/>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fieldsUsage count="2">
        <fieldUsage x="-1"/>
        <fieldUsage x="0"/>
      </fieldsUsage>
    </cacheHierarchy>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8"/>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oneField="1" hidden="1">
      <fieldsUsage count="1">
        <fieldUsage x="4"/>
      </fieldsUsage>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oneField="1" hidden="1">
      <fieldsUsage count="1">
        <fieldUsage x="7"/>
      </fieldsUsage>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5069441" backgroundQuery="1" createdVersion="8" refreshedVersion="8" minRefreshableVersion="3" recordCount="0" supportSubquery="1" supportAdvancedDrill="1" xr:uid="{CDD5BF70-6116-402D-BDEF-FC66B6C8BB19}">
  <cacheSource type="external" connectionId="7"/>
  <cacheFields count="9">
    <cacheField name="[NN_EN_EE_Indi_bdgt__20012020].[Account Exe ID].[Account Exe ID]" caption="Account Exe ID" numFmtId="0" hierarchy="60" level="1">
      <sharedItems containsSemiMixedTypes="0" containsString="0" containsNumber="1" containsInteger="1" minValue="10" maxValue="10" count="1">
        <n v="10"/>
      </sharedItems>
      <extLst>
        <ext xmlns:x15="http://schemas.microsoft.com/office/spreadsheetml/2010/11/main" uri="{4F2E5C28-24EA-4eb8-9CBF-B6C8F9C3D259}">
          <x15:cachedUniqueNames>
            <x15:cachedUniqueName index="0" name="[NN_EN_EE_Indi_bdgt__20012020].[Account Exe ID].&amp;[10]"/>
          </x15:cachedUniqueNames>
        </ext>
      </extLst>
    </cacheField>
    <cacheField name="[Measures].[Sum of Amount]" caption="Sum of Amount" numFmtId="0" hierarchy="75" level="32767"/>
    <cacheField name="[brokerage_202001231040].[income_class].[income_class]" caption="income_class" numFmtId="0" hierarchy="10" level="1">
      <sharedItems containsSemiMixedTypes="0" containsNonDate="0" containsString="0"/>
    </cacheField>
    <cacheField name="[Measures].[Sum of Amount 2]" caption="Sum of Amount 2" numFmtId="0" hierarchy="76" level="32767"/>
    <cacheField name="[Measures].[Sum of Amount 3]" caption="Sum of Amount 3" numFmtId="0" hierarchy="77" level="32767"/>
    <cacheField name="[fees_202001231041].[income_class].[income_class]" caption="income_class" numFmtId="0" hierarchy="22" level="1">
      <sharedItems containsSemiMixedTypes="0" containsNonDate="0" containsString="0"/>
    </cacheField>
    <cacheField name="[invoice_202001231041].[income_class].[income_class]" caption="income_class" numFmtId="0" hierarchy="46" level="1">
      <sharedItems containsSemiMixedTypes="0" containsNonDate="0" containsString="0"/>
    </cacheField>
    <cacheField name="[Measures].[Sum of Renewal Budget]" caption="Sum of Renewal Budget" numFmtId="0" hierarchy="79"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2"/>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5"/>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6"/>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fieldsUsage count="2">
        <fieldUsage x="-1"/>
        <fieldUsage x="0"/>
      </fieldsUsage>
    </cacheHierarchy>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8"/>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oneField="1" hidden="1">
      <fieldsUsage count="1">
        <fieldUsage x="4"/>
      </fieldsUsage>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oneField="1" hidden="1">
      <fieldsUsage count="1">
        <fieldUsage x="7"/>
      </fieldsUsage>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5416665" backgroundQuery="1" createdVersion="8" refreshedVersion="8" minRefreshableVersion="3" recordCount="0" supportSubquery="1" supportAdvancedDrill="1" xr:uid="{40A1D0F9-C2EB-40B5-B392-66EC0443B52E}">
  <cacheSource type="external" connectionId="7"/>
  <cacheFields count="3">
    <cacheField name="[meeting_list_202001231041].[meeting_date (Year)].[meeting_date (Year)]" caption="meeting_date (Year)" numFmtId="0" hierarchy="56" level="1">
      <sharedItems count="1">
        <s v="2020"/>
      </sharedItems>
    </cacheField>
    <cacheField name="[Measures].[Count of meeting_date]" caption="Count of meeting_date" numFmtId="0" hierarchy="80"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5879626" backgroundQuery="1" createdVersion="8" refreshedVersion="8" minRefreshableVersion="3" recordCount="0" supportSubquery="1" supportAdvancedDrill="1" xr:uid="{0B9DE8FE-B18B-4870-AF74-F6816EF59427}">
  <cacheSource type="external" connectionId="7"/>
  <cacheFields count="4">
    <cacheField name="[Measures].[Count of meeting_date]" caption="Count of meeting_date" numFmtId="0" hierarchy="80" level="32767"/>
    <cacheField name="[meeting_list_202001231041].[Account Executive].[Account Executive]" caption="Account Executive" numFmtId="0" hierarchy="52" level="1">
      <sharedItems count="1">
        <s v="Mark"/>
      </sharedItems>
    </cacheField>
    <cacheField name="[invoice_202001231041].[Account Executive].[Account Executive]" caption="Account Executive" numFmtId="0" hierarchy="45" level="1">
      <sharedItems containsSemiMixedTypes="0" containsNonDate="0" containsString="0"/>
    </cacheField>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2"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2"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2"/>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1"/>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2"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oneField="1" hidden="1">
      <fieldsUsage count="1">
        <fieldUsage x="0"/>
      </fieldsUsage>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498135185182" backgroundQuery="1" createdVersion="3" refreshedVersion="8" minRefreshableVersion="3" recordCount="0" supportSubquery="1" supportAdvancedDrill="1" xr:uid="{39FE68F7-550E-4AD3-807B-D0626912D2E3}">
  <cacheSource type="external" connectionId="7">
    <extLst>
      <ext xmlns:x14="http://schemas.microsoft.com/office/spreadsheetml/2009/9/main" uri="{F057638F-6D5F-4e77-A914-E7F072B9BCA8}">
        <x14:sourceConnection name="ThisWorkbookDataModel"/>
      </ext>
    </extLst>
  </cacheSource>
  <cacheFields count="0"/>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593222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1712962" backgroundQuery="1" createdVersion="8" refreshedVersion="8" minRefreshableVersion="3" recordCount="0" supportSubquery="1" supportAdvancedDrill="1" xr:uid="{12183805-338F-4ED6-A7C7-C16C4532FA0D}">
  <cacheSource type="external" connectionId="7"/>
  <cacheFields count="4">
    <cacheField name="[Measures].[Count of invoice_number]" caption="Count of invoice_number" numFmtId="0" hierarchy="82" level="32767"/>
    <cacheField name="[invoice_202001231041].[Account Executive].[Account Executive]" caption="Account Executive" numFmtId="0" hierarchy="45" level="1">
      <sharedItems count="1">
        <s v="Mark"/>
      </sharedItems>
    </cacheField>
    <cacheField name="[invoice_202001231041].[income_class].[income_class]" caption="income_class" numFmtId="0" hierarchy="46" level="1">
      <sharedItems containsBlank="1" count="4">
        <s v="Cross Sell"/>
        <m u="1"/>
        <s v="New" u="1"/>
        <s v="Renewal" u="1"/>
      </sharedItems>
    </cacheField>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1"/>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229167" backgroundQuery="1" createdVersion="8" refreshedVersion="8" minRefreshableVersion="3" recordCount="0" supportSubquery="1" supportAdvancedDrill="1" xr:uid="{D56482E0-6C4D-4634-966F-C6E937229BF1}">
  <cacheSource type="external" connectionId="7"/>
  <cacheFields count="3">
    <cacheField name="[gcrm_opportunity_202001231041].[opportunity_name].[opportunity_name]" caption="opportunity_name" numFmtId="0" hierarchy="26" level="1">
      <sharedItems count="4">
        <s v="CVP GMC"/>
        <s v="DB -Mega Policy"/>
        <s v="EL-Group Mediclaim"/>
        <s v="Fire"/>
      </sharedItems>
    </cacheField>
    <cacheField name="[Measures].[Sum of revenue_amount]" caption="Sum of revenue_amount" numFmtId="0" hierarchy="84"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287037" backgroundQuery="1" createdVersion="8" refreshedVersion="8" minRefreshableVersion="3" recordCount="0" supportSubquery="1" supportAdvancedDrill="1" xr:uid="{69181272-8167-4661-BB8C-D219383F2DDC}">
  <cacheSource type="external" connectionId="7"/>
  <cacheFields count="3">
    <cacheField name="[gcrm_opportunity_202001231041].[stage].[stage]" caption="stage" numFmtId="0" hierarchy="33" level="1">
      <sharedItems count="3">
        <s v="Negotiate"/>
        <s v="Propose Solution"/>
        <s v="Qualify Opportunity"/>
      </sharedItems>
    </cacheField>
    <cacheField name="[Measures].[Sum of revenue_amount]" caption="Sum of revenue_amount" numFmtId="0" hierarchy="84"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3333332" backgroundQuery="1" createdVersion="8" refreshedVersion="8" minRefreshableVersion="3" recordCount="0" supportSubquery="1" supportAdvancedDrill="1" xr:uid="{8F47D69C-EB78-4C32-9993-7A6A67D1479F}">
  <cacheSource type="external" connectionId="7"/>
  <cacheFields count="3">
    <cacheField name="[gcrm_opportunity_202001231041].[product_group].[product_group]" caption="product_group" numFmtId="0" hierarchy="36" level="1">
      <sharedItems count="7">
        <s v="Employee Benefits"/>
        <s v="Engineering"/>
        <s v="Fire"/>
        <s v="Liability"/>
        <s v="Marine"/>
        <s v="Miscellaneous"/>
        <s v="Terrorism"/>
      </sharedItems>
    </cacheField>
    <cacheField name="[Measures].[Count of opportunity_id]" caption="Count of opportunity_id" numFmtId="0" hierarchy="83"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391204" backgroundQuery="1" createdVersion="8" refreshedVersion="8" minRefreshableVersion="3" recordCount="0" supportSubquery="1" supportAdvancedDrill="1" xr:uid="{DEB40F5B-4183-4275-AE59-D59D97506736}">
  <cacheSource type="external" connectionId="7"/>
  <cacheFields count="4">
    <cacheField name="[gcrm_opportunity_202001231041].[stage].[stage]" caption="stage" numFmtId="0" hierarchy="33" level="1">
      <sharedItems containsSemiMixedTypes="0" containsNonDate="0" containsString="0"/>
    </cacheField>
    <cacheField name="[gcrm_opportunity_202001231041].[opportunity_name].[opportunity_name]" caption="opportunity_name" numFmtId="0" hierarchy="26" level="1">
      <sharedItems count="6">
        <s v="BE-Mega policy"/>
        <s v="CVP GMC"/>
        <s v="DB -Mega Policy"/>
        <s v="EL-Group Mediclaim"/>
        <s v="BC - PDBI" u="1"/>
        <s v="CP-PDBI" u="1"/>
      </sharedItems>
    </cacheField>
    <cacheField name="[Measures].[Sum of revenue_amount]" caption="Sum of revenue_amount" numFmtId="0" hierarchy="84"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4143518" backgroundQuery="1" createdVersion="8" refreshedVersion="8" minRefreshableVersion="3" recordCount="0" supportSubquery="1" supportAdvancedDrill="1" xr:uid="{D97B0EBF-F063-4911-BC55-EF99338F5E50}">
  <cacheSource type="external" connectionId="7"/>
  <cacheFields count="3">
    <cacheField name="[gcrm_opportunity_202001231041].[opportunity_name].[opportunity_name]" caption="opportunity_name" numFmtId="0" hierarchy="26" level="1">
      <sharedItems count="4">
        <s v="CVP GMC"/>
        <s v="DB -Mega Policy"/>
        <s v="EL-Group Mediclaim"/>
        <s v="Fire"/>
      </sharedItems>
    </cacheField>
    <cacheField name="[Measures].[Count of opportunity_id]" caption="Count of opportunity_id" numFmtId="0" hierarchy="83" level="32767"/>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4143518" backgroundQuery="1" createdVersion="8" refreshedVersion="8" minRefreshableVersion="3" recordCount="0" supportSubquery="1" supportAdvancedDrill="1" xr:uid="{3D72037F-7B87-45F9-B7B5-F3C72E2541D4}">
  <cacheSource type="external" connectionId="7"/>
  <cacheFields count="4">
    <cacheField name="[gcrm_opportunity_202001231041].[opportunity_name].[opportunity_name]" caption="opportunity_name" numFmtId="0" hierarchy="26" level="1">
      <sharedItems count="4">
        <s v="CVP GMC"/>
        <s v="DB -Mega Policy"/>
        <s v="EL-Group Mediclaim"/>
        <s v="Fire"/>
      </sharedItems>
    </cacheField>
    <cacheField name="[Measures].[Count of opportunity_id]" caption="Count of opportunity_id" numFmtId="0" hierarchy="83" level="32767"/>
    <cacheField name="[gcrm_opportunity_202001231041].[stage].[stage]" caption="stage" numFmtId="0" hierarchy="33" level="1">
      <sharedItems containsSemiMixedTypes="0" containsNonDate="0" containsString="0"/>
    </cacheField>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ITHA POOJARY" refreshedDate="45504.504984259256" backgroundQuery="1" createdVersion="8" refreshedVersion="8" minRefreshableVersion="3" recordCount="0" supportSubquery="1" supportAdvancedDrill="1" xr:uid="{9781765F-ACE8-4229-9F95-34F96B7097E1}">
  <cacheSource type="external" connectionId="7"/>
  <cacheFields count="1">
    <cacheField name="[NN_EN_EE_Indi_bdgt__20012020].[Employee Name].[Employee Name]" caption="Employee Name" numFmtId="0" hierarchy="61" level="1">
      <sharedItems containsSemiMixedTypes="0" containsNonDate="0" containsString="0"/>
    </cacheField>
  </cacheFields>
  <cacheHierarchies count="85">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Account Exe ID]" caption="Account Exe ID" attribute="1" defaultMemberUniqueName="[NN_EN_EE_Indi_bdgt__20012020].[Account Exe ID].[All]" allUniqueName="[NN_EN_EE_Indi_bdgt__20012020].[Account Exe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0"/>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NN_EN_EE_Indi_bdgt__20012020]" caption="__XL_Count NN_EN_EE_Indi_bdgt__20012020" measure="1" displayFolder="" measureGroup="NN_EN_EE_Indi_bdgt__2001202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4"/>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9"/>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5"/>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5"/>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0">
    <map measureGroup="0" dimension="0"/>
    <map measureGroup="0" dimension="6"/>
    <map measureGroup="1" dimension="1"/>
    <map measureGroup="1" dimension="6"/>
    <map measureGroup="2" dimension="2"/>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EFA86-87DD-4FB7-AA80-8A6AEC17308C}" name="PivotTable13" cacheId="31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F78:G8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11"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0" count="1" selected="0">
            <x v="0"/>
          </reference>
        </references>
      </pivotArea>
    </chartFormat>
    <chartFormat chart="18" format="11">
      <pivotArea type="data" outline="0" fieldPosition="0">
        <references count="2">
          <reference field="4294967294" count="1" selected="0">
            <x v="0"/>
          </reference>
          <reference field="0" count="1" selected="0">
            <x v="1"/>
          </reference>
        </references>
      </pivotArea>
    </chartFormat>
    <chartFormat chart="18" format="12">
      <pivotArea type="data" outline="0" fieldPosition="0">
        <references count="2">
          <reference field="4294967294" count="1" selected="0">
            <x v="0"/>
          </reference>
          <reference field="0" count="1" selected="0">
            <x v="2"/>
          </reference>
        </references>
      </pivotArea>
    </chartFormat>
    <chartFormat chart="18" format="13">
      <pivotArea type="data" outline="0" fieldPosition="0">
        <references count="2">
          <reference field="4294967294" count="1" selected="0">
            <x v="0"/>
          </reference>
          <reference field="0" count="1" selected="0">
            <x v="3"/>
          </reference>
        </references>
      </pivotArea>
    </chartFormat>
    <chartFormat chart="18" format="14">
      <pivotArea type="data" outline="0" fieldPosition="0">
        <references count="2">
          <reference field="4294967294" count="1" selected="0">
            <x v="0"/>
          </reference>
          <reference field="0" count="1" selected="0">
            <x v="4"/>
          </reference>
        </references>
      </pivotArea>
    </chartFormat>
    <chartFormat chart="18" format="15">
      <pivotArea type="data" outline="0" fieldPosition="0">
        <references count="2">
          <reference field="4294967294" count="1" selected="0">
            <x v="0"/>
          </reference>
          <reference field="0" count="1" selected="0">
            <x v="5"/>
          </reference>
        </references>
      </pivotArea>
    </chartFormat>
    <chartFormat chart="18" format="16">
      <pivotArea type="data" outline="0" fieldPosition="0">
        <references count="2">
          <reference field="4294967294" count="1" selected="0">
            <x v="0"/>
          </reference>
          <reference field="0" count="1" selected="0">
            <x v="6"/>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 chart="11" format="10">
      <pivotArea type="data" outline="0" fieldPosition="0">
        <references count="2">
          <reference field="4294967294" count="1" selected="0">
            <x v="0"/>
          </reference>
          <reference field="0" count="1" selected="0">
            <x v="2"/>
          </reference>
        </references>
      </pivotArea>
    </chartFormat>
    <chartFormat chart="11" format="11">
      <pivotArea type="data" outline="0" fieldPosition="0">
        <references count="2">
          <reference field="4294967294" count="1" selected="0">
            <x v="0"/>
          </reference>
          <reference field="0" count="1" selected="0">
            <x v="3"/>
          </reference>
        </references>
      </pivotArea>
    </chartFormat>
    <chartFormat chart="11" format="12">
      <pivotArea type="data" outline="0" fieldPosition="0">
        <references count="2">
          <reference field="4294967294" count="1" selected="0">
            <x v="0"/>
          </reference>
          <reference field="0" count="1" selected="0">
            <x v="4"/>
          </reference>
        </references>
      </pivotArea>
    </chartFormat>
    <chartFormat chart="11" format="13">
      <pivotArea type="data" outline="0" fieldPosition="0">
        <references count="2">
          <reference field="4294967294" count="1" selected="0">
            <x v="0"/>
          </reference>
          <reference field="0" count="1" selected="0">
            <x v="5"/>
          </reference>
        </references>
      </pivotArea>
    </chartFormat>
    <chartFormat chart="11" format="14">
      <pivotArea type="data" outline="0" fieldPosition="0">
        <references count="2">
          <reference field="4294967294" count="1" selected="0">
            <x v="0"/>
          </reference>
          <reference field="0" count="1" selected="0">
            <x v="6"/>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879759-56DE-418A-8E9E-0EAFB6C18F9F}" name="PivotTable16" cacheId="31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P80:P81" firstHeaderRow="1" firstDataRow="1" firstDataCol="0" rowPageCount="1" colPageCount="1"/>
  <pivotFields count="4">
    <pivotField allDrilled="1" subtotalTop="0" showAll="0" measureFilter="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2" hier="33" name="[gcrm_opportunity_202001231041].[stage].&amp;[Propose Solution]" cap="Propose Solution"/>
  </pageFields>
  <dataFields count="1">
    <dataField name="Count of opportunity_id" fld="1"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4">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13B3C4-61A4-42DD-874A-B40EAA761F80}" name="PivotTable12" cacheId="31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79:B83"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revenue_amount"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2B9C4D-7ABB-4422-BDC3-6FBFDDE87BFE}" name="PivotTable15" cacheId="31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P76:P77" firstHeaderRow="1" firstDataRow="1" firstDataCol="0"/>
  <pivotFields count="3">
    <pivotField allDrilled="1" subtotalTop="0" showAll="0" measureFilter="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id" fld="1"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4">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9B569AE-EE80-47F5-A26B-42CC08391416}" name="PivotTable1" cacheId="31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E7" firstHeaderRow="0" firstDataRow="1" firstDataCol="1" rowPageCount="3" colPageCount="1"/>
  <pivotFields count="9">
    <pivotField dataField="1" subtotalTop="0" showAll="0" defaultSubtotal="0"/>
    <pivotField axis="axisRow" allDrilled="1" subtotalTop="0" showAll="0" dataSourceSort="1" defaultSubtotal="0" defaultAttributeDrillState="1">
      <items count="1">
        <item x="0"/>
      </items>
    </pivotField>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2"/>
  </colFields>
  <colItems count="4">
    <i>
      <x/>
    </i>
    <i i="1">
      <x v="1"/>
    </i>
    <i i="2">
      <x v="2"/>
    </i>
    <i i="3">
      <x v="3"/>
    </i>
  </colItems>
  <pageFields count="3">
    <pageField fld="3" hier="10" name="[brokerage_202001231040].[income_class].&amp;[Cross Sell]" cap="Cross Sell"/>
    <pageField fld="6" hier="22" name="[fees_202001231041].[income_class].&amp;[Cross Sell]" cap="Cross Sell"/>
    <pageField fld="7" hier="46" name="[invoice_202001231041].[income_class].&amp;[Cross Sell]" cap="Cross Sell"/>
  </pageFields>
  <dataFields count="4">
    <dataField name="Sum of Cross sell bugdet" fld="0" baseField="0" baseItem="0"/>
    <dataField name="Sum of Amount" fld="2" baseField="0" baseItem="0"/>
    <dataField name="Sum of Amount" fld="4" baseField="0" baseItem="0"/>
    <dataField name="Sum of Amount" fld="5"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E394EB-077A-488E-B318-221279210713}" name="PivotTable17" cacheId="31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N87:P104" firstHeaderRow="1" firstDataRow="1" firstDataCol="0"/>
  <pivotFields count="1">
    <pivotField allDrilled="1" subtotalTop="0" showAll="0" dataSourceSort="1" defaultSubtotal="0" defaultAttributeDrillState="1"/>
  </pivot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C0B6C-6729-42E6-94E3-89FA0A49E271}" name="PivotTable8" cacheId="3180" applyNumberFormats="0" applyBorderFormats="0" applyFontFormats="0" applyPatternFormats="0" applyAlignmentFormats="0" applyWidthHeightFormats="1" dataCaption="Values" updatedVersion="8" minRefreshableVersion="3" useAutoFormatting="1" subtotalHiddenItems="1" rowGrandTotals="0" colGrandTotals="0" itemPrintTitles="1" mergeItem="1" createdVersion="8" indent="0" outline="1" outlineData="1" multipleFieldFilters="0" chartFormat="5" rowHeaderCaption="">
  <location ref="A42:B43" firstHeaderRow="1" firstDataRow="1" firstDataCol="1"/>
  <pivotFields count="3">
    <pivotField axis="axisRow" allDrilled="1" subtotalTop="0" showAll="0" dataSourceSort="1" defaultSubtotal="0">
      <items count="1">
        <item x="0" e="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Yearly meeting count" fld="1" subtotal="count" baseField="0" baseItem="0"/>
  </dataFields>
  <formats count="11">
    <format dxfId="417">
      <pivotArea type="all" dataOnly="0" outline="0" fieldPosition="0"/>
    </format>
    <format dxfId="416">
      <pivotArea outline="0" collapsedLevelsAreSubtotals="1" fieldPosition="0"/>
    </format>
    <format dxfId="415">
      <pivotArea field="0" type="button" dataOnly="0" labelOnly="1" outline="0" axis="axisRow" fieldPosition="0"/>
    </format>
    <format dxfId="414">
      <pivotArea dataOnly="0" labelOnly="1" fieldPosition="0">
        <references count="1">
          <reference field="0" count="0"/>
        </references>
      </pivotArea>
    </format>
    <format dxfId="413">
      <pivotArea dataOnly="0" labelOnly="1" grandRow="1" outline="0" fieldPosition="0"/>
    </format>
    <format dxfId="412">
      <pivotArea dataOnly="0" labelOnly="1" outline="0" axis="axisValues" fieldPosition="0"/>
    </format>
    <format dxfId="411">
      <pivotArea type="all" dataOnly="0" outline="0" fieldPosition="0"/>
    </format>
    <format dxfId="410">
      <pivotArea outline="0" collapsedLevelsAreSubtotals="1" fieldPosition="0"/>
    </format>
    <format dxfId="409">
      <pivotArea field="0" type="button" dataOnly="0" labelOnly="1" outline="0" axis="axisRow" fieldPosition="0"/>
    </format>
    <format dxfId="408">
      <pivotArea dataOnly="0" labelOnly="1" fieldPosition="0">
        <references count="1">
          <reference field="0" count="0"/>
        </references>
      </pivotArea>
    </format>
    <format dxfId="40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Yearly meeting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DD516E-6E57-4281-BBD3-B88F1A4C7F84}" name="PivotTable3" cacheId="31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6:K8" firstHeaderRow="0" firstDataRow="1" firstDataCol="1" rowPageCount="3" colPageCount="1"/>
  <pivotFields count="9">
    <pivotField axis="axisRow" allDrilled="1" subtotalTop="0" showAll="0" dataSourceSort="1" defaultSubtotal="0" defaultAttributeDrillState="1">
      <items count="1">
        <item x="0"/>
      </items>
    </pivotField>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4">
    <i>
      <x/>
    </i>
    <i i="1">
      <x v="1"/>
    </i>
    <i i="2">
      <x v="2"/>
    </i>
    <i i="3">
      <x v="3"/>
    </i>
  </colItems>
  <pageFields count="3">
    <pageField fld="2" hier="10" name="[brokerage_202001231040].[income_class].&amp;[New]" cap="New"/>
    <pageField fld="5" hier="22" name="[fees_202001231041].[income_class].&amp;[New]" cap="New"/>
    <pageField fld="6" hier="46" name="[invoice_202001231041].[income_class].&amp;[New]" cap="New"/>
  </pageFields>
  <dataFields count="4">
    <dataField name="Sum of New Budget" fld="7" baseField="0" baseItem="0"/>
    <dataField name="Sum of Amount" fld="1" baseField="0" baseItem="0"/>
    <dataField name="Sum of Amount" fld="3" baseField="0" baseItem="0"/>
    <dataField name="Sum of Amount" fld="4"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rokerage_202001231040]"/>
        <x15:activeTabTopLevelEntity name="[NN_EN_EE_Indi_bdgt__20012020]"/>
        <x15:activeTabTopLevelEntity name="[fees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7DD569-663B-441C-86F4-A0B5F4E3C9FF}" name="PivotTable14" cacheId="31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I77:N79" firstHeaderRow="1" firstDataRow="2" firstDataCol="1" rowPageCount="2" colPageCount="1"/>
  <pivotFields count="4">
    <pivotField axis="axisPage" allDrilled="1" subtotalTop="0" showAll="0" dataSourceSort="1" defaultSubtotal="0" defaultAttributeDrillState="1"/>
    <pivotField axis="axisCol"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Items count="1">
    <i/>
  </rowItems>
  <colFields count="1">
    <field x="1"/>
  </colFields>
  <colItems count="5">
    <i>
      <x v="2"/>
    </i>
    <i>
      <x v="3"/>
    </i>
    <i>
      <x v="1"/>
    </i>
    <i>
      <x/>
    </i>
    <i t="grand">
      <x/>
    </i>
  </colItems>
  <pageFields count="2">
    <pageField fld="0" hier="33" name="[gcrm_opportunity_202001231041].[stage].&amp;[Propose Solution]" cap="Propose Solution"/>
    <pageField fld="3" hier="61" name="[NN_EN_EE_Indi_bdgt__20012020].[Employee Name].&amp;[Mark]" cap="Mark"/>
  </pageFields>
  <dataFields count="1">
    <dataField name="Sum of revenue_amount" fld="2" baseField="0" baseItem="0"/>
  </dataFields>
  <chartFormats count="13">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2">
          <reference field="4294967294" count="1" selected="0">
            <x v="0"/>
          </reference>
          <reference field="1" count="1" selected="0">
            <x v="3"/>
          </reference>
        </references>
      </pivotArea>
    </chartFormat>
    <chartFormat chart="22" format="2" series="1">
      <pivotArea type="data" outline="0" fieldPosition="0">
        <references count="2">
          <reference field="4294967294" count="1" selected="0">
            <x v="0"/>
          </reference>
          <reference field="1" count="1" selected="0">
            <x v="1"/>
          </reference>
        </references>
      </pivotArea>
    </chartFormat>
    <chartFormat chart="22" format="3" series="1">
      <pivotArea type="data" outline="0" fieldPosition="0">
        <references count="2">
          <reference field="4294967294" count="1" selected="0">
            <x v="0"/>
          </reference>
          <reference field="1" count="1" selected="0">
            <x v="0"/>
          </reference>
        </references>
      </pivotArea>
    </chartFormat>
    <chartFormat chart="22" format="4" series="1">
      <pivotArea type="data" outline="0" fieldPosition="0">
        <references count="2">
          <reference field="4294967294" count="1" selected="0">
            <x v="0"/>
          </reference>
          <reference field="1" count="1" selected="0">
            <x v="2"/>
          </reference>
        </references>
      </pivotArea>
    </chartFormat>
    <chartFormat chart="28" format="9" series="1">
      <pivotArea type="data" outline="0" fieldPosition="0">
        <references count="2">
          <reference field="4294967294" count="1" selected="0">
            <x v="0"/>
          </reference>
          <reference field="1" count="1" selected="0">
            <x v="2"/>
          </reference>
        </references>
      </pivotArea>
    </chartFormat>
    <chartFormat chart="28" format="10" series="1">
      <pivotArea type="data" outline="0" fieldPosition="0">
        <references count="2">
          <reference field="4294967294" count="1" selected="0">
            <x v="0"/>
          </reference>
          <reference field="1" count="1" selected="0">
            <x v="3"/>
          </reference>
        </references>
      </pivotArea>
    </chartFormat>
    <chartFormat chart="28" format="11" series="1">
      <pivotArea type="data" outline="0" fieldPosition="0">
        <references count="2">
          <reference field="4294967294" count="1" selected="0">
            <x v="0"/>
          </reference>
          <reference field="1" count="1" selected="0">
            <x v="1"/>
          </reference>
        </references>
      </pivotArea>
    </chartFormat>
    <chartFormat chart="28" format="12" series="1">
      <pivotArea type="data" outline="0" fieldPosition="0">
        <references count="2">
          <reference field="4294967294" count="1" selected="0">
            <x v="0"/>
          </reference>
          <reference field="1" count="1" selected="0">
            <x v="0"/>
          </reference>
        </references>
      </pivotArea>
    </chartFormat>
    <chartFormat chart="28" format="13" series="1">
      <pivotArea type="data" outline="0" fieldPosition="0">
        <references count="2">
          <reference field="4294967294" count="1" selected="0">
            <x v="0"/>
          </reference>
          <reference field="1" count="1" selected="0">
            <x v="4"/>
          </reference>
        </references>
      </pivotArea>
    </chartFormat>
    <chartFormat chart="28" format="14" series="1">
      <pivotArea type="data" outline="0" fieldPosition="0">
        <references count="2">
          <reference field="4294967294" count="1" selected="0">
            <x v="0"/>
          </reference>
          <reference field="1" count="1" selected="0">
            <x v="5"/>
          </reference>
        </references>
      </pivotArea>
    </chartFormat>
    <chartFormat chart="22" format="5" series="1">
      <pivotArea type="data" outline="0" fieldPosition="0">
        <references count="2">
          <reference field="4294967294" count="1" selected="0">
            <x v="0"/>
          </reference>
          <reference field="1" count="1" selected="0">
            <x v="4"/>
          </reference>
        </references>
      </pivotArea>
    </chartFormat>
    <chartFormat chart="22" format="6" series="1">
      <pivotArea type="data" outline="0" fieldPosition="0">
        <references count="2">
          <reference field="4294967294" count="1" selected="0">
            <x v="0"/>
          </reference>
          <reference field="1" count="1" selected="0">
            <x v="5"/>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4">
      <autoFilter ref="A1">
        <filterColumn colId="0">
          <top10 val="4" filterVal="4"/>
        </filterColumn>
      </autoFilter>
    </filter>
  </filters>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C32081-FAE9-4D6C-A3CC-438FF42AEF7F}" name="PivotTable11" cacheId="31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O41:P46" firstHeaderRow="1" firstDataRow="1" firstDataCol="1"/>
  <pivotFields count="3">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10">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0" count="1" selected="0">
            <x v="3"/>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18" format="3">
      <pivotArea type="data" outline="0" fieldPosition="0">
        <references count="2">
          <reference field="4294967294" count="1" selected="0">
            <x v="0"/>
          </reference>
          <reference field="0" count="1" selected="0">
            <x v="2"/>
          </reference>
        </references>
      </pivotArea>
    </chartFormat>
    <chartFormat chart="18" format="4">
      <pivotArea type="data" outline="0" fieldPosition="0">
        <references count="2">
          <reference field="4294967294" count="1" selected="0">
            <x v="0"/>
          </reference>
          <reference field="0" count="1" selected="0">
            <x v="0"/>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0" count="1" selected="0">
            <x v="0"/>
          </reference>
        </references>
      </pivotArea>
    </chartFormat>
    <chartFormat chart="22" format="12">
      <pivotArea type="data" outline="0" fieldPosition="0">
        <references count="2">
          <reference field="4294967294" count="1" selected="0">
            <x v="0"/>
          </reference>
          <reference field="0" count="1" selected="0">
            <x v="1"/>
          </reference>
        </references>
      </pivotArea>
    </chartFormat>
    <chartFormat chart="22" format="13">
      <pivotArea type="data" outline="0" fieldPosition="0">
        <references count="2">
          <reference field="4294967294" count="1" selected="0">
            <x v="0"/>
          </reference>
          <reference field="0" count="1" selected="0">
            <x v="2"/>
          </reference>
        </references>
      </pivotArea>
    </chartFormat>
    <chartFormat chart="22" format="14">
      <pivotArea type="data" outline="0" fieldPosition="0">
        <references count="2">
          <reference field="4294967294" count="1" selected="0">
            <x v="0"/>
          </reference>
          <reference field="0" count="1" selected="0">
            <x v="3"/>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filters count="1">
    <filter fld="0" type="count" id="2" iMeasureHier="84">
      <autoFilter ref="A1">
        <filterColumn colId="0">
          <top10 val="4" filterVal="4"/>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734864-EC2B-4109-9272-A80A57948688}" name="PivotTable6" cacheId="31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6:Q8" firstHeaderRow="0" firstDataRow="1" firstDataCol="1" rowPageCount="3" colPageCount="1"/>
  <pivotFields count="9">
    <pivotField axis="axisRow" allDrilled="1" subtotalTop="0" showAll="0" dataSourceSort="1" defaultSubtotal="0" defaultAttributeDrillState="1">
      <items count="1">
        <item x="0"/>
      </items>
    </pivotField>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4">
    <i>
      <x/>
    </i>
    <i i="1">
      <x v="1"/>
    </i>
    <i i="2">
      <x v="2"/>
    </i>
    <i i="3">
      <x v="3"/>
    </i>
  </colItems>
  <pageFields count="3">
    <pageField fld="2" hier="10" name="[brokerage_202001231040].[income_class].&amp;[Renewal]" cap="Renewal"/>
    <pageField fld="5" hier="22" name="[fees_202001231041].[income_class].&amp;[Renewal]" cap="Renewal"/>
    <pageField fld="6" hier="46" name="[invoice_202001231041].[income_class].&amp;[Renewal]" cap="Renewal"/>
  </pageFields>
  <dataFields count="4">
    <dataField name="Sum of Renewal Budget" fld="7" baseField="0" baseItem="0"/>
    <dataField name="Sum of Amount" fld="1" baseField="0" baseItem="0"/>
    <dataField name="Sum of Amount" fld="3" baseField="0" baseItem="0"/>
    <dataField name="Sum of Amount" fld="4"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19DB81-3848-4C34-8F24-0049F625004B}" name="PivotTable10" cacheId="31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H42:J45"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1"/>
  </rowFields>
  <rowItems count="2">
    <i>
      <x/>
    </i>
    <i t="grand">
      <x/>
    </i>
  </rowItems>
  <colFields count="1">
    <field x="2"/>
  </colFields>
  <colItems count="2">
    <i>
      <x/>
    </i>
    <i t="grand">
      <x/>
    </i>
  </colItems>
  <pageFields count="1">
    <pageField fld="3" hier="61" name="[NN_EN_EE_Indi_bdgt__20012020].[Employee Name].&amp;[Mark]" cap="Mark"/>
  </pageFields>
  <dataFields count="1">
    <dataField name="Count of invoice_number" fld="0" subtotal="count" baseField="0" baseItem="0"/>
  </dataFields>
  <chartFormats count="9">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2" count="1" selected="0">
            <x v="0"/>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1"/>
          </reference>
        </references>
      </pivotArea>
    </chartFormat>
    <chartFormat chart="17" format="9" series="1">
      <pivotArea type="data" outline="0" fieldPosition="0">
        <references count="2">
          <reference field="4294967294" count="1" selected="0">
            <x v="0"/>
          </reference>
          <reference field="2" count="1" selected="0">
            <x v="1"/>
          </reference>
        </references>
      </pivotArea>
    </chartFormat>
    <chartFormat chart="17" format="10" series="1">
      <pivotArea type="data" outline="0" fieldPosition="0">
        <references count="2">
          <reference field="4294967294" count="1" selected="0">
            <x v="0"/>
          </reference>
          <reference field="2" count="1" selected="0">
            <x v="0"/>
          </reference>
        </references>
      </pivotArea>
    </chartFormat>
    <chartFormat chart="17" format="11" series="1">
      <pivotArea type="data" outline="0" fieldPosition="0">
        <references count="2">
          <reference field="4294967294" count="1" selected="0">
            <x v="0"/>
          </reference>
          <reference field="2" count="1" selected="0">
            <x v="2"/>
          </reference>
        </references>
      </pivotArea>
    </chartFormat>
    <chartFormat chart="17" format="12" series="1">
      <pivotArea type="data" outline="0" fieldPosition="0">
        <references count="2">
          <reference field="4294967294" count="1" selected="0">
            <x v="0"/>
          </reference>
          <reference field="2" count="1" selected="0">
            <x v="3"/>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A4923D-8032-4C79-9D8F-D0F10D4580A9}" name="PivotTable9" cacheId="31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E46:F48" firstHeaderRow="1" firstDataRow="1" firstDataCol="1"/>
  <pivotFields count="4">
    <pivotField dataField="1" subtotalTop="0" showAll="0" defaultSubtotal="0"/>
    <pivotField axis="axisRow" allDrilled="1" subtotalTop="0" showAll="0" sortType="ascending" dataSourceSort="1" defaultSubtotal="0" defaultAttributeDrillState="1">
      <items count="1">
        <item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meeting_date" fld="0" subtotal="count" baseField="0" baseItem="0"/>
  </dataFields>
  <chartFormats count="5">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Account Executive].&amp;[Vidit Sha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N_EN_EE_Indi_bdgt__20012020].[Employee Name].&amp;[Mark]"/>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fees_202001231041]"/>
        <x15:activeTabTopLevelEntity name="[invoice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3" xr16:uid="{753FD908-7F8F-4886-801E-0127C0949E4F}"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B6387516-69F6-4FF1-986A-7544FD373350}"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F141B0B5-0C99-474B-A897-F6A1D6D9EE77}"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 xr16:uid="{BC3A5D37-9E5D-425E-BA55-3ED5999CD8B8}"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9F70DC8D-6438-401F-980E-7BA6B0D6705C}"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7725201F-BA2F-4AB6-BB8C-CD8FA4ADAE44}"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775EBB81-3A77-4BDD-8476-E0AF1A225F12}" sourceName="[NN_EN_EE_Indi_bdgt__20012020].[Employee Name]">
  <pivotTables>
    <pivotTable tabId="8" name="PivotTable1"/>
    <pivotTable tabId="8" name="PivotTable10"/>
    <pivotTable tabId="8" name="PivotTable11"/>
    <pivotTable tabId="8" name="PivotTable12"/>
    <pivotTable tabId="8" name="PivotTable13"/>
    <pivotTable tabId="8" name="PivotTable14"/>
    <pivotTable tabId="8" name="PivotTable15"/>
    <pivotTable tabId="8" name="PivotTable16"/>
    <pivotTable tabId="8" name="PivotTable17"/>
    <pivotTable tabId="8" name="PivotTable3"/>
    <pivotTable tabId="8" name="PivotTable6"/>
    <pivotTable tabId="8" name="PivotTable8"/>
    <pivotTable tabId="8" name="PivotTable9"/>
  </pivotTables>
  <data>
    <olap pivotCacheId="59322241">
      <levels count="2">
        <level uniqueName="[NN_EN_EE_Indi_bdgt__20012020].[Employee Name].[(All)]" sourceCaption="(All)" count="0"/>
        <level uniqueName="[NN_EN_EE_Indi_bdgt__20012020].[Employee Name].[Employee Name]" sourceCaption="Employee Name" count="11" sortOrder="descending">
          <ranges>
            <range startItem="0">
              <i n="[NN_EN_EE_Indi_bdgt__20012020].[Employee Name].&amp;[Vinay]" c="Vinay"/>
              <i n="[NN_EN_EE_Indi_bdgt__20012020].[Employee Name].&amp;[Vidit Shah]" c="Vidit Shah"/>
              <i n="[NN_EN_EE_Indi_bdgt__20012020].[Employee Name].&amp;[Mark]" c="Mark"/>
              <i n="[NN_EN_EE_Indi_bdgt__20012020].[Employee Name].&amp;[Manish Sharma]" c="Manish Sharma"/>
              <i n="[NN_EN_EE_Indi_bdgt__20012020].[Employee Name].&amp;[Kumar Jha]" c="Kumar Jha"/>
              <i n="[NN_EN_EE_Indi_bdgt__20012020].[Employee Name].&amp;[Ketan Jain]" c="Ketan Jain"/>
              <i n="[NN_EN_EE_Indi_bdgt__20012020].[Employee Name].&amp;[Juli]" c="Juli"/>
              <i n="[NN_EN_EE_Indi_bdgt__20012020].[Employee Name].&amp;[Gilbert]" c="Gilbert"/>
              <i n="[NN_EN_EE_Indi_bdgt__20012020].[Employee Name].&amp;[Animesh Rawat]" c="Animesh Rawat"/>
              <i n="[NN_EN_EE_Indi_bdgt__20012020].[Employee Name].&amp;[Abhinav Shivam]" c="Abhinav Shivam"/>
              <i n="[NN_EN_EE_Indi_bdgt__20012020].[Employee Name].&amp;" c="(blank)"/>
            </range>
          </ranges>
        </level>
      </levels>
      <selections count="1">
        <selection n="[NN_EN_EE_Indi_bdgt__20012020].[Employee Name].&amp;[Mark]"/>
      </selections>
    </olap>
  </data>
  <extLst>
    <x:ext xmlns:x15="http://schemas.microsoft.com/office/spreadsheetml/2010/11/main" uri="{470722E0-AACD-4C17-9CDC-17EF765DBC7E}">
      <x15:slicerCacheHideItemsWithNoData count="1">
        <x15:slicerCacheOlapLevelName uniqueName="[NN_EN_EE_Indi_bdgt__20012020].[Employee Name].[Employee 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01037F8D-13F6-4193-99BF-7936E8CB697D}" cache="Slicer_Employee_Name" caption="Employee Nam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11F01019-3B0E-4696-896A-9D5797FE0145}" cache="Slicer_Employee_Name" caption="Employee Nam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D214AF-C409-415E-8FB9-3F730F728A7C}" name="gcrm_opportunity_202001231041" displayName="gcrm_opportunity_202001231041" ref="A1:M50" tableType="queryTable" totalsRowShown="0">
  <autoFilter ref="A1:M50" xr:uid="{42D214AF-C409-415E-8FB9-3F730F728A7C}"/>
  <tableColumns count="13">
    <tableColumn id="1" xr3:uid="{E97C8420-98BB-4C72-9020-D72AACCA3B32}" uniqueName="1" name="opportunity_name" queryTableFieldId="1" dataDxfId="463"/>
    <tableColumn id="2" xr3:uid="{456E1191-41D4-40CB-BF46-32AEE0CB13E5}" uniqueName="2" name="opportunity_id" queryTableFieldId="2" dataDxfId="462"/>
    <tableColumn id="3" xr3:uid="{E58EFA05-06BF-4583-8627-B383609E83B6}" uniqueName="3" name="Account Exe Id" queryTableFieldId="3"/>
    <tableColumn id="4" xr3:uid="{2787D518-C9C0-4C78-A75E-C9E769486F2A}" uniqueName="4" name="Account Executive" queryTableFieldId="4" dataDxfId="461"/>
    <tableColumn id="5" xr3:uid="{A8A597FF-7143-49C2-9E96-A3BD959D2573}" uniqueName="5" name="premium_amount" queryTableFieldId="5"/>
    <tableColumn id="6" xr3:uid="{3F4396CF-085E-4B50-9522-AF1C68871410}" uniqueName="6" name="revenue_amount" queryTableFieldId="6"/>
    <tableColumn id="7" xr3:uid="{5F8603B9-BBC3-455F-8D85-FCC36330C2B7}" uniqueName="7" name="closing_date" queryTableFieldId="7" dataDxfId="460"/>
    <tableColumn id="8" xr3:uid="{506E0E4D-316B-4E4D-8753-FDFBF89D0FC3}" uniqueName="8" name="stage" queryTableFieldId="8" dataDxfId="459"/>
    <tableColumn id="9" xr3:uid="{26538ACC-4516-4DF7-987F-7B557FA0EF60}" uniqueName="9" name="branch" queryTableFieldId="9" dataDxfId="458"/>
    <tableColumn id="10" xr3:uid="{B7BC7548-E765-4F32-B785-51AD03C531AD}" uniqueName="10" name="specialty" queryTableFieldId="10" dataDxfId="457"/>
    <tableColumn id="11" xr3:uid="{0046F5DE-1253-43CC-8EB1-D39DF6949B9E}" uniqueName="11" name="product_group" queryTableFieldId="11" dataDxfId="456"/>
    <tableColumn id="12" xr3:uid="{F264D59C-CEC8-40BF-AE6A-139633F31E57}" uniqueName="12" name="product_sub_group" queryTableFieldId="12" dataDxfId="455"/>
    <tableColumn id="13" xr3:uid="{7874D190-D4AF-4F15-9E11-E8F631747575}" uniqueName="13" name="risk_details" queryTableFieldId="13" dataDxfId="45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28E78C6-2810-4083-9CAB-B12437FEA3C2}" name="Table10" displayName="Table10" ref="R75:S80" totalsRowShown="0">
  <autoFilter ref="R75:S80" xr:uid="{428E78C6-2810-4083-9CAB-B12437FEA3C2}"/>
  <tableColumns count="2">
    <tableColumn id="1" xr3:uid="{37155661-11F6-4C7D-8D3D-D0760EE36B61}" name="Column1"/>
    <tableColumn id="2" xr3:uid="{478C6DF9-D731-4A0A-851D-2757F79AE0E1}" name="Column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B6B1BE-38AC-4C9C-B8FA-4C9550E03084}" name="meeting_list_202001231041" displayName="meeting_list_202001231041" ref="A1:E35" tableType="queryTable" totalsRowShown="0">
  <autoFilter ref="A1:E35" xr:uid="{9BB6B1BE-38AC-4C9C-B8FA-4C9550E03084}"/>
  <tableColumns count="5">
    <tableColumn id="1" xr3:uid="{C57691B0-E78A-4CD1-B89E-9ED32B3B0BF4}" uniqueName="1" name="Account Exe ID" queryTableFieldId="1"/>
    <tableColumn id="2" xr3:uid="{1B79C19C-DF2A-41F9-AC40-C832AB4C4D90}" uniqueName="2" name="Account Executive" queryTableFieldId="2" dataDxfId="453"/>
    <tableColumn id="3" xr3:uid="{53609749-EF70-4A79-B249-6C6EF90E6D8A}" uniqueName="3" name="branch_name" queryTableFieldId="3" dataDxfId="452"/>
    <tableColumn id="4" xr3:uid="{CCC46A08-BCB0-4B86-BBAA-9236903079C4}" uniqueName="4" name="global_attendees" queryTableFieldId="4" dataDxfId="451"/>
    <tableColumn id="5" xr3:uid="{23716E7E-88BB-46C1-AFCD-2A138DFB1579}" uniqueName="5" name="meeting_date" queryTableFieldId="5" dataDxfId="45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AFDAB8-0171-495D-8740-C1E1B895C8F0}" name="invoice_202001231041" displayName="invoice_202001231041" ref="A1:L205" tableType="queryTable" totalsRowShown="0">
  <autoFilter ref="A1:L205" xr:uid="{11AFDAB8-0171-495D-8740-C1E1B895C8F0}"/>
  <tableColumns count="12">
    <tableColumn id="1" xr3:uid="{E7D08BA1-D887-47C8-90F1-44A4973367AA}" uniqueName="1" name="invoice_number" queryTableFieldId="1"/>
    <tableColumn id="2" xr3:uid="{09C44E28-4F6A-4C2D-AB03-17CD30114740}" uniqueName="2" name="invoice_date" queryTableFieldId="2" dataDxfId="449"/>
    <tableColumn id="3" xr3:uid="{CBB3A3D1-D047-4F80-9D02-8AB7A990440E}" uniqueName="3" name="revenue_transaction_type" queryTableFieldId="3" dataDxfId="448"/>
    <tableColumn id="4" xr3:uid="{713F3952-8470-4BE7-8F30-41D8BD35878B}" uniqueName="4" name="branch_name" queryTableFieldId="4" dataDxfId="447"/>
    <tableColumn id="5" xr3:uid="{CDD0FE7B-B654-4131-BEF0-BA8CDB06B7ED}" uniqueName="5" name="solution_group" queryTableFieldId="5" dataDxfId="446"/>
    <tableColumn id="6" xr3:uid="{C61C4C34-FF77-4417-8621-3B202A02878B}" uniqueName="6" name="Account Exe ID" queryTableFieldId="6"/>
    <tableColumn id="7" xr3:uid="{319D996B-707E-4EBB-B555-8104D5BF0705}" uniqueName="7" name="Account Executive" queryTableFieldId="7" dataDxfId="445"/>
    <tableColumn id="8" xr3:uid="{4DA9D0C3-571B-47E1-A58A-08D200D209EE}" uniqueName="8" name="income_class" queryTableFieldId="8" dataDxfId="444"/>
    <tableColumn id="9" xr3:uid="{03DD424C-AE5C-4456-AEB0-7F142225BCE7}" uniqueName="9" name="client_name" queryTableFieldId="9" dataDxfId="443"/>
    <tableColumn id="10" xr3:uid="{74054AFD-5CC0-499F-88BA-032E5253BD69}" uniqueName="10" name="policy_number" queryTableFieldId="10"/>
    <tableColumn id="11" xr3:uid="{2C113004-26DC-47BE-8A35-974784C195DF}" uniqueName="11" name="Amount" queryTableFieldId="11"/>
    <tableColumn id="12" xr3:uid="{8A0F9F42-05AA-40A1-BBCF-38E42A6D68A8}" uniqueName="12" name="income_due_date" queryTableFieldId="12" dataDxfId="4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B89063-19C3-4111-8B43-6AA405EC0EDB}" name="NN_EN_EE_Indi_bdgt__20012020" displayName="NN_EN_EE_Indi_bdgt__20012020" ref="A1:G11" tableType="queryTable" totalsRowShown="0">
  <autoFilter ref="A1:G11" xr:uid="{9FB89063-19C3-4111-8B43-6AA405EC0EDB}"/>
  <tableColumns count="7">
    <tableColumn id="1" xr3:uid="{96B292B2-5255-4DE5-B921-24FC9BDB85D2}" uniqueName="1" name="Branch" queryTableFieldId="1" dataDxfId="441"/>
    <tableColumn id="2" xr3:uid="{C7446318-ABED-411E-B248-E8AB216DF244}" uniqueName="2" name="Account Exe ID" queryTableFieldId="2"/>
    <tableColumn id="3" xr3:uid="{D1D52DA1-16CA-4A58-94C2-4B538A609CB3}" uniqueName="3" name="Employee Name" queryTableFieldId="3" dataDxfId="440"/>
    <tableColumn id="4" xr3:uid="{9F790F15-0940-4CB4-BCD5-C998D0320CA8}" uniqueName="4" name="New Role2" queryTableFieldId="4" dataDxfId="439"/>
    <tableColumn id="5" xr3:uid="{9D83A3BF-3EAF-42BD-B04B-2C243CFC9EB9}" uniqueName="5" name="New Budget" queryTableFieldId="5"/>
    <tableColumn id="6" xr3:uid="{A4245BDE-4364-43CE-961D-02897766C8AB}" uniqueName="6" name="Cross sell bugdet" queryTableFieldId="6"/>
    <tableColumn id="7" xr3:uid="{FCA69D5E-8311-4935-932F-2B0E56D15B4E}"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A05FD2-5A79-477C-8DAF-F1015A6CE5B8}" name="fees_202001231041" displayName="fees_202001231041" ref="A1:I10" tableType="queryTable" totalsRowShown="0">
  <autoFilter ref="A1:I10" xr:uid="{98A05FD2-5A79-477C-8DAF-F1015A6CE5B8}"/>
  <tableColumns count="9">
    <tableColumn id="1" xr3:uid="{1452D736-F898-428A-9779-5AF873A285ED}" uniqueName="1" name="client_name" queryTableFieldId="1" dataDxfId="438"/>
    <tableColumn id="2" xr3:uid="{0FCFA971-5762-4E46-A565-A58507471F2D}" uniqueName="2" name="branch_name" queryTableFieldId="2" dataDxfId="437"/>
    <tableColumn id="3" xr3:uid="{20035BD3-6E52-49F4-A099-BE35D322ED1F}" uniqueName="3" name="solution_group" queryTableFieldId="3" dataDxfId="436"/>
    <tableColumn id="4" xr3:uid="{CC5C2EBA-FCD5-4BA5-89F4-95DF83603C0D}" uniqueName="4" name="Account Exe ID" queryTableFieldId="4"/>
    <tableColumn id="5" xr3:uid="{8C59BCA2-E4DA-4CA8-81FF-8E48962F61A0}" uniqueName="5" name="Account Executive" queryTableFieldId="5" dataDxfId="435"/>
    <tableColumn id="6" xr3:uid="{972848CC-3C77-405E-9D0D-B25D050B03C2}" uniqueName="6" name="income_class" queryTableFieldId="6" dataDxfId="434"/>
    <tableColumn id="7" xr3:uid="{4C4F896D-197D-40BF-8499-3F0A3968AC03}" uniqueName="7" name="Amount" queryTableFieldId="7"/>
    <tableColumn id="8" xr3:uid="{3A8BA4A6-435B-4D8B-A658-28CA663EACA1}" uniqueName="8" name="income_due_date" queryTableFieldId="8" dataDxfId="433"/>
    <tableColumn id="9" xr3:uid="{91A2F2C8-6530-469D-8BA9-CF9BBA7754CF}" uniqueName="9" name="revenue_transaction_type" queryTableFieldId="9" dataDxfId="43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283C26-B249-4718-9959-749C77B42876}" name="brokerage_202001231040" displayName="brokerage_202001231040" ref="A1:Q962" tableType="queryTable" totalsRowShown="0">
  <autoFilter ref="A1:Q962" xr:uid="{6A283C26-B249-4718-9959-749C77B42876}"/>
  <tableColumns count="17">
    <tableColumn id="1" xr3:uid="{5ADD17B4-6FBB-4643-A342-7B8B5A77715B}" uniqueName="1" name="client_name" queryTableFieldId="1" dataDxfId="431"/>
    <tableColumn id="2" xr3:uid="{965C9729-C3B8-4689-BFEC-802ED03C0441}" uniqueName="2" name="policy_number" queryTableFieldId="2"/>
    <tableColumn id="3" xr3:uid="{56B824AB-604A-4266-B9E7-CC5031AAB0AE}" uniqueName="3" name="policy_status" queryTableFieldId="3" dataDxfId="430"/>
    <tableColumn id="4" xr3:uid="{3EF6449C-3589-49E2-9278-E71EE530FB54}" uniqueName="4" name="policy_start_date" queryTableFieldId="4" dataDxfId="429"/>
    <tableColumn id="5" xr3:uid="{9E485306-DF2A-4993-8A14-B973A4EA8F0F}" uniqueName="5" name="policy_end_date" queryTableFieldId="5" dataDxfId="428"/>
    <tableColumn id="6" xr3:uid="{1DC7354D-9E00-43E8-99B1-26FB2BBFD9D2}" uniqueName="6" name="product_group" queryTableFieldId="6" dataDxfId="427"/>
    <tableColumn id="7" xr3:uid="{9152D21C-DFD0-4D1B-B2D6-F519CD8C8E3D}" uniqueName="7" name="Account Exe ID" queryTableFieldId="7"/>
    <tableColumn id="8" xr3:uid="{4F3DA018-35B8-4252-BED8-A03E8520B527}" uniqueName="8" name="Exe Name" queryTableFieldId="8" dataDxfId="426"/>
    <tableColumn id="9" xr3:uid="{7F7AEE79-D063-48C7-9A43-72F87AAD2BBD}" uniqueName="9" name="branch_name" queryTableFieldId="9" dataDxfId="425"/>
    <tableColumn id="10" xr3:uid="{DCB549F7-7ED2-4851-A9F3-60CA5BF5E20F}" uniqueName="10" name="solution_group" queryTableFieldId="10" dataDxfId="424"/>
    <tableColumn id="11" xr3:uid="{04E0BF7F-C693-49CA-AFDA-A41AA83DBCCD}" uniqueName="11" name="income_class" queryTableFieldId="11" dataDxfId="423"/>
    <tableColumn id="12" xr3:uid="{2FF87DC2-D1A2-4E37-BB0D-83F8F1EFC391}" uniqueName="12" name="Amount" queryTableFieldId="12"/>
    <tableColumn id="13" xr3:uid="{062F1837-50B9-45D8-89D0-0653AACF4B2E}" uniqueName="13" name="income_due_date" queryTableFieldId="13" dataDxfId="422"/>
    <tableColumn id="14" xr3:uid="{BCEBD8B8-0BC5-4E5E-B4B8-E931E1B94E00}" uniqueName="14" name="revenue_transaction_type" queryTableFieldId="14" dataDxfId="421"/>
    <tableColumn id="15" xr3:uid="{4FC0BA86-A9F8-4770-99FC-106C11B39894}" uniqueName="15" name="renewal_status" queryTableFieldId="15" dataDxfId="420"/>
    <tableColumn id="16" xr3:uid="{0EE14AAD-FDB7-44F5-8EF8-B9D6B99C7A4C}" uniqueName="16" name="lapse_reason" queryTableFieldId="16" dataDxfId="419"/>
    <tableColumn id="17" xr3:uid="{DFE2B182-AA50-4BD0-AD28-13D243C37213}" uniqueName="17" name="last_updated_date" queryTableFieldId="17" dataDxfId="41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8A342B-1F08-48D4-B0F6-D34BF602C3F9}" name="Table7" displayName="Table7" ref="A19:B24" totalsRowShown="0">
  <autoFilter ref="A19:B24" xr:uid="{F28A342B-1F08-48D4-B0F6-D34BF602C3F9}"/>
  <tableColumns count="2">
    <tableColumn id="1" xr3:uid="{8E2867E2-A42C-4F9E-8E81-AC69A424377D}" name="Column1"/>
    <tableColumn id="2" xr3:uid="{FAB3C7C8-C58E-408C-B392-95C11CE1CBF5}" name="Column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03F8A5-03BF-4B1D-A04B-60D3E7921B7A}" name="Table8" displayName="Table8" ref="G20:H25" totalsRowShown="0">
  <autoFilter ref="G20:H25" xr:uid="{C203F8A5-03BF-4B1D-A04B-60D3E7921B7A}"/>
  <tableColumns count="2">
    <tableColumn id="1" xr3:uid="{404A00DC-528D-4F5D-9EF7-2B17930F6BA6}" name="Column1"/>
    <tableColumn id="2" xr3:uid="{A97B2C76-8692-430D-B0D3-3C222729775F}" name="Column2"/>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992887-058C-4D13-8FF8-481CA4BCCE01}" name="Table9" displayName="Table9" ref="M20:N25" totalsRowShown="0">
  <autoFilter ref="M20:N25" xr:uid="{0F992887-058C-4D13-8FF8-481CA4BCCE01}"/>
  <tableColumns count="2">
    <tableColumn id="1" xr3:uid="{20DBDD5A-0633-4648-8B17-8BACD4AA8209}" name="Column1"/>
    <tableColumn id="2" xr3:uid="{085A981E-EB7A-4439-8187-4985EEC78B08}" name="Column2"/>
  </tableColumns>
  <tableStyleInfo name="TableStyleLight1"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10.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9.xml"/><Relationship Id="rId2" Type="http://schemas.openxmlformats.org/officeDocument/2006/relationships/pivotTable" Target="../pivotTables/pivotTable2.xml"/><Relationship Id="rId16" Type="http://schemas.openxmlformats.org/officeDocument/2006/relationships/table" Target="../tables/table8.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7.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7835-49F4-4EE6-B573-D9AC984E56E8}">
  <dimension ref="A1:M50"/>
  <sheetViews>
    <sheetView topLeftCell="A2" workbookViewId="0"/>
  </sheetViews>
  <sheetFormatPr defaultRowHeight="14.4" x14ac:dyDescent="0.3"/>
  <cols>
    <col min="1" max="1" width="26.21875" customWidth="1"/>
    <col min="2" max="2" width="16" customWidth="1"/>
    <col min="3" max="3" width="15.77734375" customWidth="1"/>
    <col min="4" max="4" width="18.77734375" customWidth="1"/>
    <col min="5" max="5" width="18.6640625" customWidth="1"/>
    <col min="6" max="6" width="17.88671875" customWidth="1"/>
    <col min="7" max="7" width="13.77734375" customWidth="1"/>
    <col min="8" max="8" width="17.21875" customWidth="1"/>
    <col min="9" max="9" width="10.6640625" customWidth="1"/>
    <col min="10" max="10" width="38.5546875" customWidth="1"/>
    <col min="11" max="11" width="16.21875" customWidth="1"/>
    <col min="12" max="12" width="30.33203125" customWidth="1"/>
    <col min="13" max="13" width="47.109375" customWidth="1"/>
  </cols>
  <sheetData>
    <row r="1" spans="1:13" x14ac:dyDescent="0.3">
      <c r="A1" t="s">
        <v>486</v>
      </c>
      <c r="B1" t="s">
        <v>487</v>
      </c>
      <c r="C1" t="s">
        <v>488</v>
      </c>
      <c r="D1" t="s">
        <v>489</v>
      </c>
      <c r="E1" t="s">
        <v>490</v>
      </c>
      <c r="F1" t="s">
        <v>491</v>
      </c>
      <c r="G1" t="s">
        <v>492</v>
      </c>
      <c r="H1" t="s">
        <v>493</v>
      </c>
      <c r="I1" t="s">
        <v>494</v>
      </c>
      <c r="J1" t="s">
        <v>495</v>
      </c>
      <c r="K1" t="s">
        <v>5</v>
      </c>
      <c r="L1" t="s">
        <v>496</v>
      </c>
      <c r="M1" t="s">
        <v>497</v>
      </c>
    </row>
    <row r="2" spans="1:13" x14ac:dyDescent="0.3">
      <c r="A2" t="s">
        <v>498</v>
      </c>
      <c r="B2" t="s">
        <v>499</v>
      </c>
      <c r="C2">
        <v>3</v>
      </c>
      <c r="D2" t="s">
        <v>56</v>
      </c>
      <c r="E2">
        <v>8000000</v>
      </c>
      <c r="F2">
        <v>400000</v>
      </c>
      <c r="G2" s="1">
        <v>43782</v>
      </c>
      <c r="H2" t="s">
        <v>500</v>
      </c>
      <c r="I2" t="s">
        <v>22</v>
      </c>
      <c r="J2" t="s">
        <v>40</v>
      </c>
      <c r="K2" t="s">
        <v>38</v>
      </c>
      <c r="L2" t="s">
        <v>501</v>
      </c>
      <c r="M2" t="s">
        <v>502</v>
      </c>
    </row>
    <row r="3" spans="1:13" x14ac:dyDescent="0.3">
      <c r="A3" t="s">
        <v>503</v>
      </c>
      <c r="B3" t="s">
        <v>504</v>
      </c>
      <c r="C3">
        <v>1</v>
      </c>
      <c r="D3" t="s">
        <v>21</v>
      </c>
      <c r="E3">
        <v>200000</v>
      </c>
      <c r="F3">
        <v>30000</v>
      </c>
      <c r="G3" s="1">
        <v>43921</v>
      </c>
      <c r="H3" t="s">
        <v>500</v>
      </c>
      <c r="I3" t="s">
        <v>22</v>
      </c>
      <c r="J3" t="s">
        <v>40</v>
      </c>
      <c r="K3" t="s">
        <v>38</v>
      </c>
      <c r="L3" t="s">
        <v>501</v>
      </c>
      <c r="M3" t="s">
        <v>505</v>
      </c>
    </row>
    <row r="4" spans="1:13" x14ac:dyDescent="0.3">
      <c r="A4" t="s">
        <v>506</v>
      </c>
      <c r="B4" t="s">
        <v>507</v>
      </c>
      <c r="C4">
        <v>1</v>
      </c>
      <c r="D4" t="s">
        <v>21</v>
      </c>
      <c r="E4">
        <v>0</v>
      </c>
      <c r="F4">
        <v>100000</v>
      </c>
      <c r="G4" s="1">
        <v>44012</v>
      </c>
      <c r="H4" t="s">
        <v>500</v>
      </c>
      <c r="I4" t="s">
        <v>22</v>
      </c>
      <c r="J4" t="s">
        <v>20</v>
      </c>
      <c r="K4" t="s">
        <v>20</v>
      </c>
      <c r="L4" t="s">
        <v>508</v>
      </c>
      <c r="M4" t="s">
        <v>509</v>
      </c>
    </row>
    <row r="5" spans="1:13" x14ac:dyDescent="0.3">
      <c r="A5" t="s">
        <v>510</v>
      </c>
      <c r="B5" t="s">
        <v>511</v>
      </c>
      <c r="C5">
        <v>1</v>
      </c>
      <c r="D5" t="s">
        <v>21</v>
      </c>
      <c r="E5">
        <v>0</v>
      </c>
      <c r="F5">
        <v>100000</v>
      </c>
      <c r="G5" s="1">
        <v>43921</v>
      </c>
      <c r="H5" t="s">
        <v>500</v>
      </c>
      <c r="I5" t="s">
        <v>22</v>
      </c>
      <c r="J5" t="s">
        <v>20</v>
      </c>
      <c r="K5" t="s">
        <v>20</v>
      </c>
      <c r="L5" t="s">
        <v>508</v>
      </c>
      <c r="M5" t="s">
        <v>509</v>
      </c>
    </row>
    <row r="6" spans="1:13" x14ac:dyDescent="0.3">
      <c r="A6" t="s">
        <v>512</v>
      </c>
      <c r="B6" t="s">
        <v>513</v>
      </c>
      <c r="C6">
        <v>1</v>
      </c>
      <c r="D6" t="s">
        <v>21</v>
      </c>
      <c r="E6">
        <v>1200000</v>
      </c>
      <c r="F6">
        <v>100000</v>
      </c>
      <c r="G6" s="1">
        <v>43921</v>
      </c>
      <c r="H6" t="s">
        <v>500</v>
      </c>
      <c r="I6" t="s">
        <v>22</v>
      </c>
      <c r="J6" t="s">
        <v>104</v>
      </c>
      <c r="K6" t="s">
        <v>34</v>
      </c>
      <c r="L6" t="s">
        <v>34</v>
      </c>
      <c r="M6" t="s">
        <v>514</v>
      </c>
    </row>
    <row r="7" spans="1:13" x14ac:dyDescent="0.3">
      <c r="A7" t="s">
        <v>515</v>
      </c>
      <c r="B7" t="s">
        <v>516</v>
      </c>
      <c r="C7">
        <v>1</v>
      </c>
      <c r="D7" t="s">
        <v>21</v>
      </c>
      <c r="E7">
        <v>0</v>
      </c>
      <c r="F7">
        <v>100000</v>
      </c>
      <c r="G7" s="1">
        <v>43982</v>
      </c>
      <c r="H7" t="s">
        <v>500</v>
      </c>
      <c r="I7" t="s">
        <v>22</v>
      </c>
      <c r="J7" t="s">
        <v>35</v>
      </c>
      <c r="K7" t="s">
        <v>35</v>
      </c>
      <c r="L7" t="s">
        <v>517</v>
      </c>
      <c r="M7" t="s">
        <v>518</v>
      </c>
    </row>
    <row r="8" spans="1:13" x14ac:dyDescent="0.3">
      <c r="A8" t="s">
        <v>519</v>
      </c>
      <c r="B8" t="s">
        <v>520</v>
      </c>
      <c r="C8">
        <v>1</v>
      </c>
      <c r="D8" t="s">
        <v>21</v>
      </c>
      <c r="E8">
        <v>0</v>
      </c>
      <c r="F8">
        <v>100000</v>
      </c>
      <c r="G8" s="1">
        <v>43982</v>
      </c>
      <c r="H8" t="s">
        <v>500</v>
      </c>
      <c r="I8" t="s">
        <v>22</v>
      </c>
      <c r="J8" t="s">
        <v>20</v>
      </c>
      <c r="K8" t="s">
        <v>20</v>
      </c>
      <c r="L8" t="s">
        <v>508</v>
      </c>
      <c r="M8" t="s">
        <v>509</v>
      </c>
    </row>
    <row r="9" spans="1:13" x14ac:dyDescent="0.3">
      <c r="A9" t="s">
        <v>521</v>
      </c>
      <c r="B9" t="s">
        <v>522</v>
      </c>
      <c r="C9">
        <v>1</v>
      </c>
      <c r="D9" t="s">
        <v>21</v>
      </c>
      <c r="E9">
        <v>0</v>
      </c>
      <c r="F9">
        <v>125000</v>
      </c>
      <c r="G9" s="1">
        <v>44012</v>
      </c>
      <c r="H9" t="s">
        <v>500</v>
      </c>
      <c r="I9" t="s">
        <v>22</v>
      </c>
      <c r="J9" t="s">
        <v>40</v>
      </c>
      <c r="K9" t="s">
        <v>38</v>
      </c>
      <c r="L9" t="s">
        <v>501</v>
      </c>
      <c r="M9" t="s">
        <v>502</v>
      </c>
    </row>
    <row r="10" spans="1:13" x14ac:dyDescent="0.3">
      <c r="A10" t="s">
        <v>523</v>
      </c>
      <c r="B10" t="s">
        <v>524</v>
      </c>
      <c r="C10">
        <v>1</v>
      </c>
      <c r="D10" t="s">
        <v>21</v>
      </c>
      <c r="E10">
        <v>0</v>
      </c>
      <c r="F10">
        <v>100000</v>
      </c>
      <c r="G10" s="1">
        <v>43921</v>
      </c>
      <c r="H10" t="s">
        <v>500</v>
      </c>
      <c r="I10" t="s">
        <v>22</v>
      </c>
      <c r="J10" t="s">
        <v>20</v>
      </c>
      <c r="K10" t="s">
        <v>20</v>
      </c>
      <c r="L10" t="s">
        <v>508</v>
      </c>
      <c r="M10" t="s">
        <v>509</v>
      </c>
    </row>
    <row r="11" spans="1:13" x14ac:dyDescent="0.3">
      <c r="A11" t="s">
        <v>525</v>
      </c>
      <c r="B11" t="s">
        <v>526</v>
      </c>
      <c r="C11">
        <v>12</v>
      </c>
      <c r="D11" t="s">
        <v>66</v>
      </c>
      <c r="E11">
        <v>0</v>
      </c>
      <c r="F11">
        <v>200000</v>
      </c>
      <c r="G11" s="1">
        <v>43921</v>
      </c>
      <c r="H11" t="s">
        <v>500</v>
      </c>
      <c r="I11" t="s">
        <v>22</v>
      </c>
      <c r="J11" t="s">
        <v>20</v>
      </c>
      <c r="K11" t="s">
        <v>20</v>
      </c>
      <c r="L11" t="s">
        <v>508</v>
      </c>
      <c r="M11" t="s">
        <v>509</v>
      </c>
    </row>
    <row r="12" spans="1:13" x14ac:dyDescent="0.3">
      <c r="A12" t="s">
        <v>527</v>
      </c>
      <c r="B12" t="s">
        <v>528</v>
      </c>
      <c r="C12">
        <v>12</v>
      </c>
      <c r="D12" t="s">
        <v>66</v>
      </c>
      <c r="E12">
        <v>0</v>
      </c>
      <c r="F12">
        <v>75000</v>
      </c>
      <c r="G12" s="1">
        <v>43921</v>
      </c>
      <c r="H12" t="s">
        <v>500</v>
      </c>
      <c r="I12" t="s">
        <v>22</v>
      </c>
      <c r="J12" t="s">
        <v>40</v>
      </c>
      <c r="K12" t="s">
        <v>38</v>
      </c>
      <c r="L12" t="s">
        <v>501</v>
      </c>
      <c r="M12" t="s">
        <v>502</v>
      </c>
    </row>
    <row r="13" spans="1:13" x14ac:dyDescent="0.3">
      <c r="A13" t="s">
        <v>529</v>
      </c>
      <c r="B13" t="s">
        <v>530</v>
      </c>
      <c r="C13">
        <v>12</v>
      </c>
      <c r="D13" t="s">
        <v>66</v>
      </c>
      <c r="E13">
        <v>0</v>
      </c>
      <c r="F13">
        <v>25000</v>
      </c>
      <c r="G13" s="1">
        <v>43921</v>
      </c>
      <c r="H13" t="s">
        <v>500</v>
      </c>
      <c r="I13" t="s">
        <v>22</v>
      </c>
      <c r="J13" t="s">
        <v>40</v>
      </c>
      <c r="K13" t="s">
        <v>38</v>
      </c>
      <c r="L13" t="s">
        <v>501</v>
      </c>
      <c r="M13" t="s">
        <v>505</v>
      </c>
    </row>
    <row r="14" spans="1:13" x14ac:dyDescent="0.3">
      <c r="A14" t="s">
        <v>531</v>
      </c>
      <c r="B14" t="s">
        <v>532</v>
      </c>
      <c r="C14">
        <v>12</v>
      </c>
      <c r="D14" t="s">
        <v>66</v>
      </c>
      <c r="E14">
        <v>2000000</v>
      </c>
      <c r="F14">
        <v>150000</v>
      </c>
      <c r="G14" s="1">
        <v>43982</v>
      </c>
      <c r="H14" t="s">
        <v>500</v>
      </c>
      <c r="I14" t="s">
        <v>22</v>
      </c>
      <c r="J14" t="s">
        <v>40</v>
      </c>
      <c r="K14" t="s">
        <v>38</v>
      </c>
      <c r="L14" t="s">
        <v>501</v>
      </c>
      <c r="M14" t="s">
        <v>502</v>
      </c>
    </row>
    <row r="15" spans="1:13" x14ac:dyDescent="0.3">
      <c r="A15" t="s">
        <v>533</v>
      </c>
      <c r="B15" t="s">
        <v>534</v>
      </c>
      <c r="C15">
        <v>12</v>
      </c>
      <c r="D15" t="s">
        <v>66</v>
      </c>
      <c r="E15">
        <v>500000</v>
      </c>
      <c r="F15">
        <v>75000</v>
      </c>
      <c r="G15" s="1">
        <v>43982</v>
      </c>
      <c r="H15" t="s">
        <v>500</v>
      </c>
      <c r="I15" t="s">
        <v>22</v>
      </c>
      <c r="J15" t="s">
        <v>35</v>
      </c>
      <c r="K15" t="s">
        <v>35</v>
      </c>
      <c r="L15" t="s">
        <v>517</v>
      </c>
      <c r="M15" t="s">
        <v>535</v>
      </c>
    </row>
    <row r="16" spans="1:13" x14ac:dyDescent="0.3">
      <c r="A16" t="s">
        <v>536</v>
      </c>
      <c r="B16" t="s">
        <v>537</v>
      </c>
      <c r="C16">
        <v>3</v>
      </c>
      <c r="D16" t="s">
        <v>56</v>
      </c>
      <c r="E16">
        <v>2500000</v>
      </c>
      <c r="F16">
        <v>125000</v>
      </c>
      <c r="G16" s="1">
        <v>43800</v>
      </c>
      <c r="H16" t="s">
        <v>500</v>
      </c>
      <c r="I16" t="s">
        <v>22</v>
      </c>
      <c r="J16" t="s">
        <v>40</v>
      </c>
      <c r="K16" t="s">
        <v>38</v>
      </c>
      <c r="L16" t="s">
        <v>501</v>
      </c>
      <c r="M16" t="s">
        <v>502</v>
      </c>
    </row>
    <row r="17" spans="1:13" x14ac:dyDescent="0.3">
      <c r="A17" t="s">
        <v>538</v>
      </c>
      <c r="B17" t="s">
        <v>539</v>
      </c>
      <c r="C17">
        <v>10</v>
      </c>
      <c r="D17" t="s">
        <v>39</v>
      </c>
      <c r="E17">
        <v>1400000</v>
      </c>
      <c r="F17">
        <v>100000</v>
      </c>
      <c r="G17" s="1">
        <v>43808</v>
      </c>
      <c r="H17" t="s">
        <v>500</v>
      </c>
      <c r="I17" t="s">
        <v>22</v>
      </c>
      <c r="J17" t="s">
        <v>40</v>
      </c>
      <c r="K17" t="s">
        <v>38</v>
      </c>
      <c r="L17" t="s">
        <v>501</v>
      </c>
      <c r="M17" t="s">
        <v>502</v>
      </c>
    </row>
    <row r="18" spans="1:13" x14ac:dyDescent="0.3">
      <c r="A18" t="s">
        <v>540</v>
      </c>
      <c r="B18" t="s">
        <v>541</v>
      </c>
      <c r="C18">
        <v>10</v>
      </c>
      <c r="D18" t="s">
        <v>39</v>
      </c>
      <c r="E18">
        <v>4500000</v>
      </c>
      <c r="F18">
        <v>350000</v>
      </c>
      <c r="G18" s="1">
        <v>43810</v>
      </c>
      <c r="H18" t="s">
        <v>500</v>
      </c>
      <c r="I18" t="s">
        <v>22</v>
      </c>
      <c r="J18" t="s">
        <v>40</v>
      </c>
      <c r="K18" t="s">
        <v>34</v>
      </c>
      <c r="L18" t="s">
        <v>34</v>
      </c>
      <c r="M18" t="s">
        <v>502</v>
      </c>
    </row>
    <row r="19" spans="1:13" x14ac:dyDescent="0.3">
      <c r="A19" t="s">
        <v>542</v>
      </c>
      <c r="B19" t="s">
        <v>543</v>
      </c>
      <c r="C19">
        <v>3</v>
      </c>
      <c r="D19" t="s">
        <v>56</v>
      </c>
      <c r="E19">
        <v>9500000</v>
      </c>
      <c r="F19">
        <v>200000</v>
      </c>
      <c r="G19" s="1">
        <v>43738</v>
      </c>
      <c r="H19" t="s">
        <v>544</v>
      </c>
      <c r="I19" t="s">
        <v>22</v>
      </c>
      <c r="J19" t="s">
        <v>40</v>
      </c>
      <c r="K19" t="s">
        <v>38</v>
      </c>
      <c r="L19" t="s">
        <v>501</v>
      </c>
      <c r="M19" t="s">
        <v>502</v>
      </c>
    </row>
    <row r="20" spans="1:13" x14ac:dyDescent="0.3">
      <c r="A20" t="s">
        <v>545</v>
      </c>
      <c r="B20" t="s">
        <v>546</v>
      </c>
      <c r="C20">
        <v>10</v>
      </c>
      <c r="D20" t="s">
        <v>39</v>
      </c>
      <c r="E20">
        <v>4500000</v>
      </c>
      <c r="F20">
        <v>300000</v>
      </c>
      <c r="G20" s="1">
        <v>43767</v>
      </c>
      <c r="H20" t="s">
        <v>500</v>
      </c>
      <c r="I20" t="s">
        <v>22</v>
      </c>
      <c r="J20" t="s">
        <v>40</v>
      </c>
      <c r="K20" t="s">
        <v>38</v>
      </c>
      <c r="L20" t="s">
        <v>501</v>
      </c>
      <c r="M20" t="s">
        <v>502</v>
      </c>
    </row>
    <row r="21" spans="1:13" x14ac:dyDescent="0.3">
      <c r="A21" t="s">
        <v>547</v>
      </c>
      <c r="B21" t="s">
        <v>548</v>
      </c>
      <c r="C21">
        <v>3</v>
      </c>
      <c r="D21" t="s">
        <v>56</v>
      </c>
      <c r="E21">
        <v>0</v>
      </c>
      <c r="F21">
        <v>100000</v>
      </c>
      <c r="G21" s="1">
        <v>43784</v>
      </c>
      <c r="H21" t="s">
        <v>500</v>
      </c>
      <c r="I21" t="s">
        <v>22</v>
      </c>
      <c r="J21" t="s">
        <v>40</v>
      </c>
      <c r="K21" t="s">
        <v>38</v>
      </c>
      <c r="L21" t="s">
        <v>501</v>
      </c>
      <c r="M21" t="s">
        <v>502</v>
      </c>
    </row>
    <row r="22" spans="1:13" x14ac:dyDescent="0.3">
      <c r="A22" t="s">
        <v>549</v>
      </c>
      <c r="B22" t="s">
        <v>550</v>
      </c>
      <c r="C22">
        <v>3</v>
      </c>
      <c r="D22" t="s">
        <v>56</v>
      </c>
      <c r="E22">
        <v>6000000</v>
      </c>
      <c r="F22">
        <v>300000</v>
      </c>
      <c r="G22" s="1">
        <v>43800</v>
      </c>
      <c r="H22" t="s">
        <v>500</v>
      </c>
      <c r="I22" t="s">
        <v>22</v>
      </c>
      <c r="J22" t="s">
        <v>40</v>
      </c>
      <c r="K22" t="s">
        <v>38</v>
      </c>
      <c r="L22" t="s">
        <v>501</v>
      </c>
      <c r="M22" t="s">
        <v>502</v>
      </c>
    </row>
    <row r="23" spans="1:13" x14ac:dyDescent="0.3">
      <c r="A23" t="s">
        <v>551</v>
      </c>
      <c r="B23" t="s">
        <v>552</v>
      </c>
      <c r="C23">
        <v>10</v>
      </c>
      <c r="D23" t="s">
        <v>39</v>
      </c>
      <c r="E23">
        <v>600000</v>
      </c>
      <c r="F23">
        <v>100000</v>
      </c>
      <c r="G23" s="1">
        <v>43799</v>
      </c>
      <c r="H23" t="s">
        <v>500</v>
      </c>
      <c r="I23" t="s">
        <v>22</v>
      </c>
      <c r="J23" t="s">
        <v>411</v>
      </c>
      <c r="K23" t="s">
        <v>38</v>
      </c>
      <c r="L23" t="s">
        <v>501</v>
      </c>
      <c r="M23" t="s">
        <v>502</v>
      </c>
    </row>
    <row r="24" spans="1:13" x14ac:dyDescent="0.3">
      <c r="A24" t="s">
        <v>553</v>
      </c>
      <c r="B24" t="s">
        <v>554</v>
      </c>
      <c r="C24">
        <v>10</v>
      </c>
      <c r="D24" t="s">
        <v>39</v>
      </c>
      <c r="E24">
        <v>210000</v>
      </c>
      <c r="F24">
        <v>35000</v>
      </c>
      <c r="G24" s="1">
        <v>43799</v>
      </c>
      <c r="H24" t="s">
        <v>500</v>
      </c>
      <c r="I24" t="s">
        <v>22</v>
      </c>
      <c r="J24" t="s">
        <v>411</v>
      </c>
      <c r="K24" t="s">
        <v>38</v>
      </c>
      <c r="L24" t="s">
        <v>501</v>
      </c>
      <c r="M24" t="s">
        <v>505</v>
      </c>
    </row>
    <row r="25" spans="1:13" x14ac:dyDescent="0.3">
      <c r="A25" t="s">
        <v>555</v>
      </c>
      <c r="B25" t="s">
        <v>556</v>
      </c>
      <c r="C25">
        <v>10</v>
      </c>
      <c r="D25" t="s">
        <v>39</v>
      </c>
      <c r="E25">
        <v>300000</v>
      </c>
      <c r="F25">
        <v>49500</v>
      </c>
      <c r="G25" s="1">
        <v>43738</v>
      </c>
      <c r="H25" t="s">
        <v>544</v>
      </c>
      <c r="I25" t="s">
        <v>22</v>
      </c>
      <c r="J25" t="s">
        <v>35</v>
      </c>
      <c r="K25" t="s">
        <v>35</v>
      </c>
      <c r="L25" t="s">
        <v>517</v>
      </c>
      <c r="M25" t="s">
        <v>518</v>
      </c>
    </row>
    <row r="26" spans="1:13" x14ac:dyDescent="0.3">
      <c r="A26" t="s">
        <v>557</v>
      </c>
      <c r="B26" t="s">
        <v>558</v>
      </c>
      <c r="C26">
        <v>10</v>
      </c>
      <c r="D26" t="s">
        <v>39</v>
      </c>
      <c r="E26">
        <v>300000</v>
      </c>
      <c r="F26">
        <v>49500</v>
      </c>
      <c r="G26" s="1">
        <v>43738</v>
      </c>
      <c r="H26" t="s">
        <v>544</v>
      </c>
      <c r="I26" t="s">
        <v>22</v>
      </c>
      <c r="J26" t="s">
        <v>35</v>
      </c>
      <c r="K26" t="s">
        <v>35</v>
      </c>
      <c r="L26" t="s">
        <v>517</v>
      </c>
      <c r="M26" t="s">
        <v>559</v>
      </c>
    </row>
    <row r="27" spans="1:13" x14ac:dyDescent="0.3">
      <c r="A27" t="s">
        <v>560</v>
      </c>
      <c r="B27" t="s">
        <v>561</v>
      </c>
      <c r="C27">
        <v>10</v>
      </c>
      <c r="D27" t="s">
        <v>39</v>
      </c>
      <c r="E27">
        <v>5000000</v>
      </c>
      <c r="F27">
        <v>250000</v>
      </c>
      <c r="G27" s="1">
        <v>43799</v>
      </c>
      <c r="H27" t="s">
        <v>500</v>
      </c>
      <c r="I27" t="s">
        <v>22</v>
      </c>
      <c r="J27" t="s">
        <v>40</v>
      </c>
      <c r="K27" t="s">
        <v>38</v>
      </c>
      <c r="L27" t="s">
        <v>501</v>
      </c>
      <c r="M27" t="s">
        <v>502</v>
      </c>
    </row>
    <row r="28" spans="1:13" x14ac:dyDescent="0.3">
      <c r="A28" t="s">
        <v>20</v>
      </c>
      <c r="B28" t="s">
        <v>562</v>
      </c>
      <c r="C28">
        <v>3</v>
      </c>
      <c r="D28" t="s">
        <v>56</v>
      </c>
      <c r="E28">
        <v>0</v>
      </c>
      <c r="F28">
        <v>100000</v>
      </c>
      <c r="G28" s="1">
        <v>43769</v>
      </c>
      <c r="H28" t="s">
        <v>544</v>
      </c>
      <c r="I28" t="s">
        <v>22</v>
      </c>
      <c r="J28" t="s">
        <v>20</v>
      </c>
      <c r="K28" t="s">
        <v>20</v>
      </c>
      <c r="L28" t="s">
        <v>563</v>
      </c>
      <c r="M28" t="s">
        <v>564</v>
      </c>
    </row>
    <row r="29" spans="1:13" x14ac:dyDescent="0.3">
      <c r="A29" t="s">
        <v>565</v>
      </c>
      <c r="B29" t="s">
        <v>566</v>
      </c>
      <c r="C29">
        <v>12</v>
      </c>
      <c r="D29" t="s">
        <v>66</v>
      </c>
      <c r="E29">
        <v>90000000</v>
      </c>
      <c r="F29">
        <v>200000</v>
      </c>
      <c r="G29" s="1">
        <v>44074</v>
      </c>
      <c r="H29" t="s">
        <v>500</v>
      </c>
      <c r="I29" t="s">
        <v>22</v>
      </c>
      <c r="J29" t="s">
        <v>48</v>
      </c>
      <c r="K29" t="s">
        <v>32</v>
      </c>
      <c r="L29" t="s">
        <v>567</v>
      </c>
      <c r="M29" t="s">
        <v>568</v>
      </c>
    </row>
    <row r="30" spans="1:13" x14ac:dyDescent="0.3">
      <c r="A30" t="s">
        <v>569</v>
      </c>
      <c r="B30" t="s">
        <v>570</v>
      </c>
      <c r="C30">
        <v>3</v>
      </c>
      <c r="D30" t="s">
        <v>56</v>
      </c>
      <c r="E30">
        <v>0</v>
      </c>
      <c r="F30">
        <v>10000</v>
      </c>
      <c r="G30" s="1">
        <v>43738</v>
      </c>
      <c r="H30" t="s">
        <v>571</v>
      </c>
      <c r="I30" t="s">
        <v>22</v>
      </c>
      <c r="J30" t="s">
        <v>20</v>
      </c>
      <c r="K30" t="s">
        <v>20</v>
      </c>
      <c r="L30" t="s">
        <v>563</v>
      </c>
      <c r="M30" t="s">
        <v>563</v>
      </c>
    </row>
    <row r="31" spans="1:13" x14ac:dyDescent="0.3">
      <c r="A31" t="s">
        <v>572</v>
      </c>
      <c r="B31" t="s">
        <v>573</v>
      </c>
      <c r="C31">
        <v>6</v>
      </c>
      <c r="D31" t="s">
        <v>77</v>
      </c>
      <c r="E31">
        <v>0</v>
      </c>
      <c r="F31">
        <v>50000</v>
      </c>
      <c r="G31" s="1">
        <v>43921</v>
      </c>
      <c r="H31" t="s">
        <v>500</v>
      </c>
      <c r="I31" t="s">
        <v>22</v>
      </c>
      <c r="J31" t="s">
        <v>48</v>
      </c>
      <c r="K31" t="s">
        <v>32</v>
      </c>
      <c r="L31" t="s">
        <v>567</v>
      </c>
      <c r="M31" t="s">
        <v>574</v>
      </c>
    </row>
    <row r="32" spans="1:13" x14ac:dyDescent="0.3">
      <c r="A32" t="s">
        <v>575</v>
      </c>
      <c r="B32" t="s">
        <v>576</v>
      </c>
      <c r="C32">
        <v>6</v>
      </c>
      <c r="D32" t="s">
        <v>77</v>
      </c>
      <c r="E32">
        <v>300000</v>
      </c>
      <c r="F32">
        <v>30000</v>
      </c>
      <c r="G32" s="1">
        <v>43921</v>
      </c>
      <c r="H32" t="s">
        <v>500</v>
      </c>
      <c r="I32" t="s">
        <v>22</v>
      </c>
      <c r="J32" t="s">
        <v>33</v>
      </c>
      <c r="K32" t="s">
        <v>133</v>
      </c>
      <c r="L32" t="s">
        <v>133</v>
      </c>
      <c r="M32" t="s">
        <v>577</v>
      </c>
    </row>
    <row r="33" spans="1:13" x14ac:dyDescent="0.3">
      <c r="A33" t="s">
        <v>578</v>
      </c>
      <c r="B33" t="s">
        <v>579</v>
      </c>
      <c r="C33">
        <v>6</v>
      </c>
      <c r="D33" t="s">
        <v>77</v>
      </c>
      <c r="E33">
        <v>0</v>
      </c>
      <c r="F33">
        <v>200000</v>
      </c>
      <c r="G33" s="1">
        <v>43921</v>
      </c>
      <c r="H33" t="s">
        <v>500</v>
      </c>
      <c r="I33" t="s">
        <v>22</v>
      </c>
      <c r="J33" t="s">
        <v>48</v>
      </c>
      <c r="K33" t="s">
        <v>32</v>
      </c>
      <c r="L33" t="s">
        <v>567</v>
      </c>
      <c r="M33" t="s">
        <v>574</v>
      </c>
    </row>
    <row r="34" spans="1:13" x14ac:dyDescent="0.3">
      <c r="A34" t="s">
        <v>580</v>
      </c>
      <c r="B34" t="s">
        <v>581</v>
      </c>
      <c r="C34">
        <v>6</v>
      </c>
      <c r="D34" t="s">
        <v>77</v>
      </c>
      <c r="E34">
        <v>300000</v>
      </c>
      <c r="F34">
        <v>50000</v>
      </c>
      <c r="G34" s="1">
        <v>43921</v>
      </c>
      <c r="H34" t="s">
        <v>500</v>
      </c>
      <c r="I34" t="s">
        <v>22</v>
      </c>
      <c r="J34" t="s">
        <v>48</v>
      </c>
      <c r="K34" t="s">
        <v>32</v>
      </c>
      <c r="L34" t="s">
        <v>567</v>
      </c>
      <c r="M34" t="s">
        <v>574</v>
      </c>
    </row>
    <row r="35" spans="1:13" x14ac:dyDescent="0.3">
      <c r="A35" t="s">
        <v>582</v>
      </c>
      <c r="B35" t="s">
        <v>583</v>
      </c>
      <c r="C35">
        <v>6</v>
      </c>
      <c r="D35" t="s">
        <v>77</v>
      </c>
      <c r="E35">
        <v>1000000</v>
      </c>
      <c r="F35">
        <v>100000</v>
      </c>
      <c r="G35" s="1">
        <v>44043</v>
      </c>
      <c r="H35" t="s">
        <v>500</v>
      </c>
      <c r="I35" t="s">
        <v>22</v>
      </c>
      <c r="J35" t="s">
        <v>48</v>
      </c>
      <c r="K35" t="s">
        <v>32</v>
      </c>
      <c r="L35" t="s">
        <v>567</v>
      </c>
      <c r="M35" t="s">
        <v>574</v>
      </c>
    </row>
    <row r="36" spans="1:13" x14ac:dyDescent="0.3">
      <c r="A36" t="s">
        <v>584</v>
      </c>
      <c r="B36" t="s">
        <v>585</v>
      </c>
      <c r="C36">
        <v>6</v>
      </c>
      <c r="D36" t="s">
        <v>77</v>
      </c>
      <c r="E36">
        <v>0</v>
      </c>
      <c r="F36">
        <v>300000</v>
      </c>
      <c r="G36" s="1">
        <v>44012</v>
      </c>
      <c r="H36" t="s">
        <v>500</v>
      </c>
      <c r="I36" t="s">
        <v>22</v>
      </c>
      <c r="J36" t="s">
        <v>48</v>
      </c>
      <c r="K36" t="s">
        <v>32</v>
      </c>
      <c r="L36" t="s">
        <v>567</v>
      </c>
      <c r="M36" t="s">
        <v>574</v>
      </c>
    </row>
    <row r="37" spans="1:13" x14ac:dyDescent="0.3">
      <c r="A37" t="s">
        <v>586</v>
      </c>
      <c r="B37" t="s">
        <v>587</v>
      </c>
      <c r="C37">
        <v>6</v>
      </c>
      <c r="D37" t="s">
        <v>77</v>
      </c>
      <c r="E37">
        <v>0</v>
      </c>
      <c r="F37">
        <v>200000</v>
      </c>
      <c r="G37" s="1">
        <v>44012</v>
      </c>
      <c r="H37" t="s">
        <v>500</v>
      </c>
      <c r="I37" t="s">
        <v>22</v>
      </c>
      <c r="J37" t="s">
        <v>48</v>
      </c>
      <c r="K37" t="s">
        <v>32</v>
      </c>
      <c r="L37" t="s">
        <v>567</v>
      </c>
      <c r="M37" t="s">
        <v>574</v>
      </c>
    </row>
    <row r="38" spans="1:13" x14ac:dyDescent="0.3">
      <c r="A38" t="s">
        <v>588</v>
      </c>
      <c r="B38" t="s">
        <v>589</v>
      </c>
      <c r="C38">
        <v>6</v>
      </c>
      <c r="D38" t="s">
        <v>77</v>
      </c>
      <c r="E38">
        <v>0</v>
      </c>
      <c r="F38">
        <v>200000</v>
      </c>
      <c r="G38" s="1">
        <v>44012</v>
      </c>
      <c r="H38" t="s">
        <v>500</v>
      </c>
      <c r="I38" t="s">
        <v>22</v>
      </c>
      <c r="J38" t="s">
        <v>48</v>
      </c>
      <c r="K38" t="s">
        <v>32</v>
      </c>
      <c r="L38" t="s">
        <v>567</v>
      </c>
      <c r="M38" t="s">
        <v>574</v>
      </c>
    </row>
    <row r="39" spans="1:13" x14ac:dyDescent="0.3">
      <c r="A39" t="s">
        <v>590</v>
      </c>
      <c r="B39" t="s">
        <v>591</v>
      </c>
      <c r="C39">
        <v>6</v>
      </c>
      <c r="D39" t="s">
        <v>77</v>
      </c>
      <c r="E39">
        <v>0</v>
      </c>
      <c r="F39">
        <v>400000</v>
      </c>
      <c r="G39" s="1">
        <v>44012</v>
      </c>
      <c r="H39" t="s">
        <v>500</v>
      </c>
      <c r="I39" t="s">
        <v>22</v>
      </c>
      <c r="J39" t="s">
        <v>48</v>
      </c>
      <c r="K39" t="s">
        <v>32</v>
      </c>
      <c r="L39" t="s">
        <v>567</v>
      </c>
      <c r="M39" t="s">
        <v>574</v>
      </c>
    </row>
    <row r="40" spans="1:13" x14ac:dyDescent="0.3">
      <c r="A40" t="s">
        <v>592</v>
      </c>
      <c r="B40" t="s">
        <v>593</v>
      </c>
      <c r="C40">
        <v>12</v>
      </c>
      <c r="D40" t="s">
        <v>66</v>
      </c>
      <c r="E40">
        <v>0</v>
      </c>
      <c r="F40">
        <v>300000</v>
      </c>
      <c r="G40" s="1">
        <v>44012</v>
      </c>
      <c r="H40" t="s">
        <v>500</v>
      </c>
      <c r="I40" t="s">
        <v>22</v>
      </c>
      <c r="J40" t="s">
        <v>594</v>
      </c>
      <c r="K40" t="s">
        <v>595</v>
      </c>
      <c r="L40" t="s">
        <v>596</v>
      </c>
      <c r="M40" t="s">
        <v>597</v>
      </c>
    </row>
    <row r="41" spans="1:13" x14ac:dyDescent="0.3">
      <c r="A41" t="s">
        <v>598</v>
      </c>
      <c r="B41" t="s">
        <v>599</v>
      </c>
      <c r="C41">
        <v>12</v>
      </c>
      <c r="D41" t="s">
        <v>66</v>
      </c>
      <c r="E41">
        <v>500000</v>
      </c>
      <c r="F41">
        <v>50000</v>
      </c>
      <c r="G41" s="1">
        <v>43830</v>
      </c>
      <c r="H41" t="s">
        <v>500</v>
      </c>
      <c r="I41" t="s">
        <v>22</v>
      </c>
      <c r="J41" t="s">
        <v>33</v>
      </c>
      <c r="K41" t="s">
        <v>133</v>
      </c>
      <c r="L41" t="s">
        <v>133</v>
      </c>
      <c r="M41" t="s">
        <v>577</v>
      </c>
    </row>
    <row r="42" spans="1:13" x14ac:dyDescent="0.3">
      <c r="A42" t="s">
        <v>600</v>
      </c>
      <c r="B42" t="s">
        <v>601</v>
      </c>
      <c r="C42">
        <v>12</v>
      </c>
      <c r="D42" t="s">
        <v>66</v>
      </c>
      <c r="E42">
        <v>1000000</v>
      </c>
      <c r="F42">
        <v>100000</v>
      </c>
      <c r="G42" s="1">
        <v>43738</v>
      </c>
      <c r="H42" t="s">
        <v>500</v>
      </c>
      <c r="I42" t="s">
        <v>22</v>
      </c>
      <c r="J42" t="s">
        <v>33</v>
      </c>
      <c r="K42" t="s">
        <v>133</v>
      </c>
      <c r="L42" t="s">
        <v>133</v>
      </c>
      <c r="M42" t="s">
        <v>577</v>
      </c>
    </row>
    <row r="43" spans="1:13" x14ac:dyDescent="0.3">
      <c r="A43" t="s">
        <v>602</v>
      </c>
      <c r="B43" t="s">
        <v>603</v>
      </c>
      <c r="C43">
        <v>10</v>
      </c>
      <c r="D43" t="s">
        <v>39</v>
      </c>
      <c r="E43">
        <v>500000</v>
      </c>
      <c r="F43">
        <v>62000</v>
      </c>
      <c r="G43" s="1">
        <v>43738</v>
      </c>
      <c r="H43" t="s">
        <v>500</v>
      </c>
      <c r="I43" t="s">
        <v>22</v>
      </c>
      <c r="J43" t="s">
        <v>33</v>
      </c>
      <c r="K43" t="s">
        <v>133</v>
      </c>
      <c r="L43" t="s">
        <v>133</v>
      </c>
      <c r="M43" t="s">
        <v>577</v>
      </c>
    </row>
    <row r="44" spans="1:13" x14ac:dyDescent="0.3">
      <c r="A44" t="s">
        <v>604</v>
      </c>
      <c r="B44" t="s">
        <v>605</v>
      </c>
      <c r="C44">
        <v>10</v>
      </c>
      <c r="D44" t="s">
        <v>39</v>
      </c>
      <c r="E44">
        <v>300000</v>
      </c>
      <c r="F44">
        <v>37500</v>
      </c>
      <c r="G44" s="1">
        <v>43738</v>
      </c>
      <c r="H44" t="s">
        <v>500</v>
      </c>
      <c r="I44" t="s">
        <v>22</v>
      </c>
      <c r="J44" t="s">
        <v>33</v>
      </c>
      <c r="K44" t="s">
        <v>133</v>
      </c>
      <c r="L44" t="s">
        <v>133</v>
      </c>
      <c r="M44" t="s">
        <v>577</v>
      </c>
    </row>
    <row r="45" spans="1:13" x14ac:dyDescent="0.3">
      <c r="A45" t="s">
        <v>606</v>
      </c>
      <c r="B45" t="s">
        <v>607</v>
      </c>
      <c r="C45">
        <v>3</v>
      </c>
      <c r="D45" t="s">
        <v>56</v>
      </c>
      <c r="E45">
        <v>700000</v>
      </c>
      <c r="F45">
        <v>100000</v>
      </c>
      <c r="G45" s="1">
        <v>43830</v>
      </c>
      <c r="H45" t="s">
        <v>500</v>
      </c>
      <c r="I45" t="s">
        <v>22</v>
      </c>
      <c r="J45" t="s">
        <v>48</v>
      </c>
      <c r="K45" t="s">
        <v>32</v>
      </c>
      <c r="L45" t="s">
        <v>567</v>
      </c>
      <c r="M45" t="s">
        <v>574</v>
      </c>
    </row>
    <row r="46" spans="1:13" x14ac:dyDescent="0.3">
      <c r="A46" t="s">
        <v>608</v>
      </c>
      <c r="B46" t="s">
        <v>609</v>
      </c>
      <c r="C46">
        <v>10</v>
      </c>
      <c r="D46" t="s">
        <v>39</v>
      </c>
      <c r="E46">
        <v>800000</v>
      </c>
      <c r="F46">
        <v>50000</v>
      </c>
      <c r="G46" s="1">
        <v>43738</v>
      </c>
      <c r="H46" t="s">
        <v>500</v>
      </c>
      <c r="I46" t="s">
        <v>22</v>
      </c>
      <c r="J46" t="s">
        <v>33</v>
      </c>
      <c r="K46" t="s">
        <v>133</v>
      </c>
      <c r="L46" t="s">
        <v>133</v>
      </c>
      <c r="M46" t="s">
        <v>577</v>
      </c>
    </row>
    <row r="47" spans="1:13" x14ac:dyDescent="0.3">
      <c r="A47" t="s">
        <v>32</v>
      </c>
      <c r="B47" t="s">
        <v>610</v>
      </c>
      <c r="C47">
        <v>3</v>
      </c>
      <c r="D47" t="s">
        <v>56</v>
      </c>
      <c r="E47">
        <v>0</v>
      </c>
      <c r="F47">
        <v>500000</v>
      </c>
      <c r="G47" s="1">
        <v>43739</v>
      </c>
      <c r="H47" t="s">
        <v>544</v>
      </c>
      <c r="I47" t="s">
        <v>22</v>
      </c>
      <c r="J47" t="s">
        <v>48</v>
      </c>
      <c r="K47" t="s">
        <v>32</v>
      </c>
      <c r="L47" t="s">
        <v>567</v>
      </c>
      <c r="M47" t="s">
        <v>574</v>
      </c>
    </row>
    <row r="48" spans="1:13" x14ac:dyDescent="0.3">
      <c r="A48" t="s">
        <v>611</v>
      </c>
      <c r="B48" t="s">
        <v>612</v>
      </c>
      <c r="C48">
        <v>12</v>
      </c>
      <c r="D48" t="s">
        <v>66</v>
      </c>
      <c r="E48">
        <v>1000000</v>
      </c>
      <c r="F48">
        <v>100000</v>
      </c>
      <c r="G48" s="1">
        <v>43830</v>
      </c>
      <c r="H48" t="s">
        <v>500</v>
      </c>
      <c r="I48" t="s">
        <v>22</v>
      </c>
      <c r="J48" t="s">
        <v>48</v>
      </c>
      <c r="K48" t="s">
        <v>32</v>
      </c>
      <c r="L48" t="s">
        <v>567</v>
      </c>
      <c r="M48" t="s">
        <v>574</v>
      </c>
    </row>
    <row r="49" spans="1:13" x14ac:dyDescent="0.3">
      <c r="A49" t="s">
        <v>613</v>
      </c>
      <c r="B49" t="s">
        <v>614</v>
      </c>
      <c r="C49">
        <v>3</v>
      </c>
      <c r="D49" t="s">
        <v>56</v>
      </c>
      <c r="E49">
        <v>0</v>
      </c>
      <c r="F49">
        <v>50000</v>
      </c>
      <c r="G49" s="1">
        <v>43738</v>
      </c>
      <c r="H49" t="s">
        <v>571</v>
      </c>
      <c r="I49" t="s">
        <v>22</v>
      </c>
      <c r="J49" t="s">
        <v>48</v>
      </c>
      <c r="K49" t="s">
        <v>32</v>
      </c>
      <c r="L49" t="s">
        <v>567</v>
      </c>
      <c r="M49" t="s">
        <v>574</v>
      </c>
    </row>
    <row r="50" spans="1:13" x14ac:dyDescent="0.3">
      <c r="A50" t="s">
        <v>615</v>
      </c>
      <c r="B50" t="s">
        <v>616</v>
      </c>
      <c r="C50">
        <v>12</v>
      </c>
      <c r="D50" t="s">
        <v>66</v>
      </c>
      <c r="E50">
        <v>0</v>
      </c>
      <c r="F50">
        <v>50000</v>
      </c>
      <c r="G50" s="1">
        <v>43921</v>
      </c>
      <c r="H50" t="s">
        <v>500</v>
      </c>
      <c r="I50" t="s">
        <v>22</v>
      </c>
      <c r="J50" t="s">
        <v>35</v>
      </c>
      <c r="K50" t="s">
        <v>35</v>
      </c>
      <c r="L50" t="s">
        <v>517</v>
      </c>
      <c r="M50" t="s">
        <v>617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4857E-1AE0-456B-8EE1-8CBDBB3BB147}">
  <dimension ref="A1:E35"/>
  <sheetViews>
    <sheetView workbookViewId="0"/>
  </sheetViews>
  <sheetFormatPr defaultRowHeight="14.4" x14ac:dyDescent="0.3"/>
  <cols>
    <col min="1" max="1" width="15.88671875" customWidth="1"/>
    <col min="2" max="2" width="18.77734375" customWidth="1"/>
    <col min="3" max="3" width="14.88671875" customWidth="1"/>
    <col min="4" max="4" width="25" customWidth="1"/>
    <col min="5" max="5" width="14.88671875" customWidth="1"/>
  </cols>
  <sheetData>
    <row r="1" spans="1:5" x14ac:dyDescent="0.3">
      <c r="A1" t="s">
        <v>6</v>
      </c>
      <c r="B1" t="s">
        <v>489</v>
      </c>
      <c r="C1" t="s">
        <v>8</v>
      </c>
      <c r="D1" t="s">
        <v>643</v>
      </c>
      <c r="E1" t="s">
        <v>644</v>
      </c>
    </row>
    <row r="2" spans="1:5" x14ac:dyDescent="0.3">
      <c r="A2">
        <v>2</v>
      </c>
      <c r="B2" t="s">
        <v>27</v>
      </c>
      <c r="C2" t="s">
        <v>22</v>
      </c>
      <c r="D2" t="s">
        <v>645</v>
      </c>
      <c r="E2" s="1">
        <v>43755</v>
      </c>
    </row>
    <row r="3" spans="1:5" x14ac:dyDescent="0.3">
      <c r="A3">
        <v>2</v>
      </c>
      <c r="B3" t="s">
        <v>27</v>
      </c>
      <c r="C3" t="s">
        <v>22</v>
      </c>
      <c r="E3" s="1">
        <v>43755</v>
      </c>
    </row>
    <row r="4" spans="1:5" x14ac:dyDescent="0.3">
      <c r="A4">
        <v>2</v>
      </c>
      <c r="B4" t="s">
        <v>27</v>
      </c>
      <c r="C4" t="s">
        <v>22</v>
      </c>
      <c r="D4" t="s">
        <v>646</v>
      </c>
      <c r="E4" s="1">
        <v>43823</v>
      </c>
    </row>
    <row r="5" spans="1:5" x14ac:dyDescent="0.3">
      <c r="A5">
        <v>2</v>
      </c>
      <c r="B5" t="s">
        <v>27</v>
      </c>
      <c r="C5" t="s">
        <v>22</v>
      </c>
      <c r="D5" t="s">
        <v>647</v>
      </c>
      <c r="E5" s="1">
        <v>43833</v>
      </c>
    </row>
    <row r="6" spans="1:5" x14ac:dyDescent="0.3">
      <c r="A6">
        <v>2</v>
      </c>
      <c r="B6" t="s">
        <v>27</v>
      </c>
      <c r="C6" t="s">
        <v>22</v>
      </c>
      <c r="D6" t="s">
        <v>648</v>
      </c>
      <c r="E6" s="1">
        <v>43838</v>
      </c>
    </row>
    <row r="7" spans="1:5" x14ac:dyDescent="0.3">
      <c r="A7">
        <v>2</v>
      </c>
      <c r="B7" t="s">
        <v>27</v>
      </c>
      <c r="C7" t="s">
        <v>22</v>
      </c>
      <c r="D7" t="s">
        <v>649</v>
      </c>
      <c r="E7" s="1">
        <v>43838</v>
      </c>
    </row>
    <row r="8" spans="1:5" x14ac:dyDescent="0.3">
      <c r="A8">
        <v>2</v>
      </c>
      <c r="B8" t="s">
        <v>27</v>
      </c>
      <c r="C8" t="s">
        <v>22</v>
      </c>
      <c r="D8" t="s">
        <v>650</v>
      </c>
      <c r="E8" s="1">
        <v>43839</v>
      </c>
    </row>
    <row r="9" spans="1:5" x14ac:dyDescent="0.3">
      <c r="A9">
        <v>1</v>
      </c>
      <c r="B9" t="s">
        <v>21</v>
      </c>
      <c r="C9" t="s">
        <v>22</v>
      </c>
      <c r="D9" t="s">
        <v>651</v>
      </c>
      <c r="E9" s="1">
        <v>43832</v>
      </c>
    </row>
    <row r="10" spans="1:5" x14ac:dyDescent="0.3">
      <c r="A10">
        <v>1</v>
      </c>
      <c r="B10" t="s">
        <v>21</v>
      </c>
      <c r="C10" t="s">
        <v>22</v>
      </c>
      <c r="D10" t="s">
        <v>652</v>
      </c>
      <c r="E10" s="1">
        <v>43833</v>
      </c>
    </row>
    <row r="11" spans="1:5" x14ac:dyDescent="0.3">
      <c r="A11">
        <v>1</v>
      </c>
      <c r="B11" t="s">
        <v>21</v>
      </c>
      <c r="C11" t="s">
        <v>22</v>
      </c>
      <c r="D11" t="s">
        <v>652</v>
      </c>
      <c r="E11" s="1">
        <v>43836</v>
      </c>
    </row>
    <row r="12" spans="1:5" x14ac:dyDescent="0.3">
      <c r="A12">
        <v>1</v>
      </c>
      <c r="B12" t="s">
        <v>21</v>
      </c>
      <c r="C12" t="s">
        <v>22</v>
      </c>
      <c r="D12" t="s">
        <v>652</v>
      </c>
      <c r="E12" s="1">
        <v>43837</v>
      </c>
    </row>
    <row r="13" spans="1:5" x14ac:dyDescent="0.3">
      <c r="A13">
        <v>1</v>
      </c>
      <c r="B13" t="s">
        <v>21</v>
      </c>
      <c r="C13" t="s">
        <v>22</v>
      </c>
      <c r="D13" t="s">
        <v>652</v>
      </c>
      <c r="E13" s="1">
        <v>43838</v>
      </c>
    </row>
    <row r="14" spans="1:5" x14ac:dyDescent="0.3">
      <c r="A14">
        <v>3</v>
      </c>
      <c r="B14" t="s">
        <v>56</v>
      </c>
      <c r="C14" t="s">
        <v>22</v>
      </c>
      <c r="D14" t="s">
        <v>650</v>
      </c>
      <c r="E14" s="1">
        <v>43843</v>
      </c>
    </row>
    <row r="15" spans="1:5" x14ac:dyDescent="0.3">
      <c r="A15">
        <v>3</v>
      </c>
      <c r="B15" t="s">
        <v>56</v>
      </c>
      <c r="C15" t="s">
        <v>22</v>
      </c>
      <c r="D15" t="s">
        <v>653</v>
      </c>
      <c r="E15" s="1">
        <v>43843</v>
      </c>
    </row>
    <row r="16" spans="1:5" x14ac:dyDescent="0.3">
      <c r="A16">
        <v>3</v>
      </c>
      <c r="B16" t="s">
        <v>56</v>
      </c>
      <c r="C16" t="s">
        <v>22</v>
      </c>
      <c r="D16" t="s">
        <v>652</v>
      </c>
      <c r="E16" s="1">
        <v>43839</v>
      </c>
    </row>
    <row r="17" spans="1:5" x14ac:dyDescent="0.3">
      <c r="A17">
        <v>3</v>
      </c>
      <c r="B17" t="s">
        <v>56</v>
      </c>
      <c r="C17" t="s">
        <v>22</v>
      </c>
      <c r="E17" s="1">
        <v>43840</v>
      </c>
    </row>
    <row r="18" spans="1:5" x14ac:dyDescent="0.3">
      <c r="A18">
        <v>6</v>
      </c>
      <c r="B18" t="s">
        <v>77</v>
      </c>
      <c r="C18" t="s">
        <v>22</v>
      </c>
      <c r="D18" t="s">
        <v>654</v>
      </c>
      <c r="E18" s="1">
        <v>43833</v>
      </c>
    </row>
    <row r="19" spans="1:5" x14ac:dyDescent="0.3">
      <c r="A19">
        <v>6</v>
      </c>
      <c r="B19" t="s">
        <v>77</v>
      </c>
      <c r="C19" t="s">
        <v>22</v>
      </c>
      <c r="E19" s="1">
        <v>43838</v>
      </c>
    </row>
    <row r="20" spans="1:5" x14ac:dyDescent="0.3">
      <c r="A20">
        <v>6</v>
      </c>
      <c r="B20" t="s">
        <v>77</v>
      </c>
      <c r="C20" t="s">
        <v>22</v>
      </c>
      <c r="D20" t="s">
        <v>655</v>
      </c>
      <c r="E20" s="1">
        <v>43843</v>
      </c>
    </row>
    <row r="21" spans="1:5" x14ac:dyDescent="0.3">
      <c r="A21">
        <v>6</v>
      </c>
      <c r="B21" t="s">
        <v>77</v>
      </c>
      <c r="C21" t="s">
        <v>22</v>
      </c>
      <c r="E21" s="1">
        <v>43839</v>
      </c>
    </row>
    <row r="22" spans="1:5" x14ac:dyDescent="0.3">
      <c r="A22">
        <v>4</v>
      </c>
      <c r="B22" t="s">
        <v>244</v>
      </c>
      <c r="C22" t="s">
        <v>22</v>
      </c>
      <c r="D22" t="s">
        <v>656</v>
      </c>
      <c r="E22" s="1">
        <v>43836</v>
      </c>
    </row>
    <row r="23" spans="1:5" x14ac:dyDescent="0.3">
      <c r="A23">
        <v>4</v>
      </c>
      <c r="B23" t="s">
        <v>244</v>
      </c>
      <c r="C23" t="s">
        <v>22</v>
      </c>
      <c r="E23" s="1">
        <v>43850</v>
      </c>
    </row>
    <row r="24" spans="1:5" x14ac:dyDescent="0.3">
      <c r="A24">
        <v>4</v>
      </c>
      <c r="B24" t="s">
        <v>244</v>
      </c>
      <c r="C24" t="s">
        <v>22</v>
      </c>
      <c r="D24" t="s">
        <v>657</v>
      </c>
      <c r="E24" s="1">
        <v>43850</v>
      </c>
    </row>
    <row r="25" spans="1:5" x14ac:dyDescent="0.3">
      <c r="A25">
        <v>12</v>
      </c>
      <c r="B25" t="s">
        <v>66</v>
      </c>
      <c r="C25" t="s">
        <v>22</v>
      </c>
      <c r="D25" t="s">
        <v>658</v>
      </c>
      <c r="E25" s="1">
        <v>43851</v>
      </c>
    </row>
    <row r="26" spans="1:5" x14ac:dyDescent="0.3">
      <c r="A26">
        <v>12</v>
      </c>
      <c r="B26" t="s">
        <v>66</v>
      </c>
      <c r="C26" t="s">
        <v>22</v>
      </c>
      <c r="D26" t="s">
        <v>659</v>
      </c>
      <c r="E26" s="1">
        <v>43851</v>
      </c>
    </row>
    <row r="27" spans="1:5" x14ac:dyDescent="0.3">
      <c r="A27">
        <v>12</v>
      </c>
      <c r="B27" t="s">
        <v>66</v>
      </c>
      <c r="C27" t="s">
        <v>22</v>
      </c>
      <c r="D27" t="s">
        <v>650</v>
      </c>
      <c r="E27" s="1">
        <v>43851</v>
      </c>
    </row>
    <row r="28" spans="1:5" x14ac:dyDescent="0.3">
      <c r="A28">
        <v>12</v>
      </c>
      <c r="B28" t="s">
        <v>66</v>
      </c>
      <c r="C28" t="s">
        <v>22</v>
      </c>
      <c r="D28" t="s">
        <v>650</v>
      </c>
      <c r="E28" s="1">
        <v>43852</v>
      </c>
    </row>
    <row r="29" spans="1:5" x14ac:dyDescent="0.3">
      <c r="A29">
        <v>9</v>
      </c>
      <c r="B29" t="s">
        <v>53</v>
      </c>
      <c r="C29" t="s">
        <v>22</v>
      </c>
      <c r="D29" t="s">
        <v>660</v>
      </c>
      <c r="E29" s="1">
        <v>43843</v>
      </c>
    </row>
    <row r="30" spans="1:5" x14ac:dyDescent="0.3">
      <c r="A30">
        <v>9</v>
      </c>
      <c r="B30" t="s">
        <v>53</v>
      </c>
      <c r="C30" t="s">
        <v>22</v>
      </c>
      <c r="D30" t="s">
        <v>660</v>
      </c>
      <c r="E30" s="1">
        <v>43839</v>
      </c>
    </row>
    <row r="31" spans="1:5" x14ac:dyDescent="0.3">
      <c r="A31">
        <v>9</v>
      </c>
      <c r="B31" t="s">
        <v>53</v>
      </c>
      <c r="C31" t="s">
        <v>22</v>
      </c>
      <c r="D31" t="s">
        <v>660</v>
      </c>
      <c r="E31" s="1">
        <v>43851</v>
      </c>
    </row>
    <row r="32" spans="1:5" x14ac:dyDescent="0.3">
      <c r="A32">
        <v>11</v>
      </c>
      <c r="B32" t="s">
        <v>99</v>
      </c>
      <c r="C32" t="s">
        <v>22</v>
      </c>
      <c r="D32" t="s">
        <v>660</v>
      </c>
      <c r="E32" s="1">
        <v>43852</v>
      </c>
    </row>
    <row r="33" spans="1:5" x14ac:dyDescent="0.3">
      <c r="A33">
        <v>11</v>
      </c>
      <c r="B33" t="s">
        <v>99</v>
      </c>
      <c r="C33" t="s">
        <v>22</v>
      </c>
      <c r="E33" s="1">
        <v>43850</v>
      </c>
    </row>
    <row r="34" spans="1:5" x14ac:dyDescent="0.3">
      <c r="A34">
        <v>10</v>
      </c>
      <c r="B34" t="s">
        <v>39</v>
      </c>
      <c r="C34" t="s">
        <v>22</v>
      </c>
      <c r="D34" t="s">
        <v>660</v>
      </c>
      <c r="E34" s="1">
        <v>43852</v>
      </c>
    </row>
    <row r="35" spans="1:5" x14ac:dyDescent="0.3">
      <c r="A35">
        <v>10</v>
      </c>
      <c r="B35" t="s">
        <v>39</v>
      </c>
      <c r="C35" t="s">
        <v>22</v>
      </c>
      <c r="D35" t="s">
        <v>659</v>
      </c>
      <c r="E35" s="1">
        <v>43843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9D544-C6BF-4390-AD33-B4EDE053BBAB}">
  <dimension ref="A1:L205"/>
  <sheetViews>
    <sheetView topLeftCell="A43" workbookViewId="0"/>
  </sheetViews>
  <sheetFormatPr defaultRowHeight="14.4" x14ac:dyDescent="0.3"/>
  <cols>
    <col min="1" max="1" width="17" customWidth="1"/>
    <col min="2" max="2" width="14" customWidth="1"/>
    <col min="3" max="3" width="25.6640625" customWidth="1"/>
    <col min="4" max="4" width="14.88671875" customWidth="1"/>
    <col min="5" max="5" width="31.5546875" customWidth="1"/>
    <col min="6" max="6" width="15.88671875" customWidth="1"/>
    <col min="7" max="7" width="18.77734375" customWidth="1"/>
    <col min="8" max="8" width="14.33203125" customWidth="1"/>
    <col min="9" max="9" width="13.5546875" customWidth="1"/>
    <col min="10" max="10" width="29.33203125" customWidth="1"/>
    <col min="11" max="11" width="10.109375" customWidth="1"/>
    <col min="12" max="12" width="18.5546875" customWidth="1"/>
  </cols>
  <sheetData>
    <row r="1" spans="1:12" x14ac:dyDescent="0.3">
      <c r="A1" t="s">
        <v>633</v>
      </c>
      <c r="B1" t="s">
        <v>634</v>
      </c>
      <c r="C1" t="s">
        <v>13</v>
      </c>
      <c r="D1" t="s">
        <v>8</v>
      </c>
      <c r="E1" t="s">
        <v>9</v>
      </c>
      <c r="F1" t="s">
        <v>6</v>
      </c>
      <c r="G1" t="s">
        <v>489</v>
      </c>
      <c r="H1" t="s">
        <v>10</v>
      </c>
      <c r="I1" t="s">
        <v>0</v>
      </c>
      <c r="J1" t="s">
        <v>1</v>
      </c>
      <c r="K1" t="s">
        <v>11</v>
      </c>
      <c r="L1" t="s">
        <v>12</v>
      </c>
    </row>
    <row r="2" spans="1:12" x14ac:dyDescent="0.3">
      <c r="A2">
        <v>1900001087</v>
      </c>
      <c r="B2" s="1">
        <v>43566</v>
      </c>
      <c r="C2" t="s">
        <v>631</v>
      </c>
      <c r="D2" t="s">
        <v>22</v>
      </c>
      <c r="E2" t="s">
        <v>35</v>
      </c>
      <c r="G2" t="s">
        <v>635</v>
      </c>
      <c r="H2" t="s">
        <v>28</v>
      </c>
      <c r="I2" t="s">
        <v>61</v>
      </c>
      <c r="K2">
        <v>84746</v>
      </c>
      <c r="L2" s="1">
        <v>43565</v>
      </c>
    </row>
    <row r="3" spans="1:12" x14ac:dyDescent="0.3">
      <c r="A3">
        <v>1900001106</v>
      </c>
      <c r="B3" s="1">
        <v>43602</v>
      </c>
      <c r="C3" t="s">
        <v>24</v>
      </c>
      <c r="D3" t="s">
        <v>22</v>
      </c>
      <c r="E3" t="s">
        <v>57</v>
      </c>
      <c r="G3" t="s">
        <v>636</v>
      </c>
      <c r="H3" t="s">
        <v>23</v>
      </c>
      <c r="I3" t="s">
        <v>78</v>
      </c>
      <c r="J3">
        <v>2.4142020928135997E+18</v>
      </c>
      <c r="K3">
        <v>86724</v>
      </c>
      <c r="L3" s="1">
        <v>43466</v>
      </c>
    </row>
    <row r="4" spans="1:12" x14ac:dyDescent="0.3">
      <c r="A4">
        <v>1900001110</v>
      </c>
      <c r="B4" s="1">
        <v>43602</v>
      </c>
      <c r="C4" t="s">
        <v>24</v>
      </c>
      <c r="D4" t="s">
        <v>22</v>
      </c>
      <c r="E4" t="s">
        <v>57</v>
      </c>
      <c r="G4" t="s">
        <v>636</v>
      </c>
      <c r="H4" t="s">
        <v>23</v>
      </c>
      <c r="I4" t="s">
        <v>130</v>
      </c>
      <c r="J4" t="s">
        <v>456</v>
      </c>
      <c r="K4">
        <v>148500</v>
      </c>
      <c r="L4" s="1">
        <v>43525</v>
      </c>
    </row>
    <row r="5" spans="1:12" x14ac:dyDescent="0.3">
      <c r="A5">
        <v>1900001136</v>
      </c>
      <c r="B5" s="1">
        <v>43615</v>
      </c>
      <c r="C5" t="s">
        <v>24</v>
      </c>
      <c r="D5" t="s">
        <v>22</v>
      </c>
      <c r="E5" t="s">
        <v>57</v>
      </c>
      <c r="F5">
        <v>1</v>
      </c>
      <c r="G5" t="s">
        <v>21</v>
      </c>
      <c r="H5" t="s">
        <v>58</v>
      </c>
      <c r="I5" t="s">
        <v>110</v>
      </c>
      <c r="J5" t="s">
        <v>480</v>
      </c>
      <c r="K5">
        <v>12019</v>
      </c>
      <c r="L5" s="1">
        <v>43466</v>
      </c>
    </row>
    <row r="6" spans="1:12" x14ac:dyDescent="0.3">
      <c r="A6">
        <v>1900001164</v>
      </c>
      <c r="B6" s="1">
        <v>43627</v>
      </c>
      <c r="C6" t="s">
        <v>24</v>
      </c>
      <c r="D6" t="s">
        <v>22</v>
      </c>
      <c r="E6" t="s">
        <v>57</v>
      </c>
      <c r="G6" t="s">
        <v>636</v>
      </c>
      <c r="H6" t="s">
        <v>23</v>
      </c>
      <c r="I6" t="s">
        <v>61</v>
      </c>
      <c r="J6" t="s">
        <v>213</v>
      </c>
      <c r="K6">
        <v>12500</v>
      </c>
      <c r="L6" s="1">
        <v>43522</v>
      </c>
    </row>
    <row r="7" spans="1:12" x14ac:dyDescent="0.3">
      <c r="A7">
        <v>1900001165</v>
      </c>
      <c r="B7" s="1">
        <v>43627</v>
      </c>
      <c r="C7" t="s">
        <v>24</v>
      </c>
      <c r="D7" t="s">
        <v>22</v>
      </c>
      <c r="E7" t="s">
        <v>40</v>
      </c>
      <c r="G7" t="s">
        <v>637</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x14ac:dyDescent="0.3">
      <c r="A10">
        <v>1900001169</v>
      </c>
      <c r="B10" s="1">
        <v>43629</v>
      </c>
      <c r="C10" t="s">
        <v>24</v>
      </c>
      <c r="D10" t="s">
        <v>22</v>
      </c>
      <c r="E10" t="s">
        <v>57</v>
      </c>
      <c r="G10" t="s">
        <v>636</v>
      </c>
      <c r="H10" t="s">
        <v>23</v>
      </c>
      <c r="I10" t="s">
        <v>84</v>
      </c>
      <c r="J10">
        <v>3.1242015891005998E+18</v>
      </c>
      <c r="K10">
        <v>14394</v>
      </c>
      <c r="L10" s="1">
        <v>43467</v>
      </c>
    </row>
    <row r="11" spans="1:12" x14ac:dyDescent="0.3">
      <c r="A11">
        <v>1900001282</v>
      </c>
      <c r="B11" s="1">
        <v>43659</v>
      </c>
      <c r="C11" t="s">
        <v>24</v>
      </c>
      <c r="D11" t="s">
        <v>22</v>
      </c>
      <c r="E11" t="s">
        <v>40</v>
      </c>
      <c r="G11" t="s">
        <v>638</v>
      </c>
      <c r="I11" t="s">
        <v>130</v>
      </c>
      <c r="J11" t="s">
        <v>430</v>
      </c>
      <c r="K11">
        <v>32392</v>
      </c>
      <c r="L11" s="1">
        <v>43595</v>
      </c>
    </row>
    <row r="12" spans="1:12" x14ac:dyDescent="0.3">
      <c r="A12">
        <v>1900001293</v>
      </c>
      <c r="B12" s="1">
        <v>43662</v>
      </c>
      <c r="C12" t="s">
        <v>24</v>
      </c>
      <c r="D12" t="s">
        <v>22</v>
      </c>
      <c r="E12" t="s">
        <v>35</v>
      </c>
      <c r="F12">
        <v>13</v>
      </c>
      <c r="G12" t="s">
        <v>628</v>
      </c>
      <c r="H12" t="s">
        <v>58</v>
      </c>
      <c r="I12" t="s">
        <v>78</v>
      </c>
      <c r="J12" t="s">
        <v>265</v>
      </c>
      <c r="K12">
        <v>162500</v>
      </c>
      <c r="L12" s="1">
        <v>43560</v>
      </c>
    </row>
    <row r="13" spans="1:12" x14ac:dyDescent="0.3">
      <c r="A13">
        <v>1900001294</v>
      </c>
      <c r="B13" s="1">
        <v>43662</v>
      </c>
      <c r="C13" t="s">
        <v>24</v>
      </c>
      <c r="D13" t="s">
        <v>22</v>
      </c>
      <c r="E13" t="s">
        <v>35</v>
      </c>
      <c r="F13">
        <v>13</v>
      </c>
      <c r="G13" t="s">
        <v>628</v>
      </c>
      <c r="H13" t="s">
        <v>58</v>
      </c>
      <c r="I13" t="s">
        <v>78</v>
      </c>
      <c r="J13" t="s">
        <v>266</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x14ac:dyDescent="0.3">
      <c r="A15">
        <v>1900001305</v>
      </c>
      <c r="B15" s="1">
        <v>43663</v>
      </c>
      <c r="C15" t="s">
        <v>24</v>
      </c>
      <c r="D15" t="s">
        <v>22</v>
      </c>
      <c r="E15" t="s">
        <v>57</v>
      </c>
      <c r="G15" t="s">
        <v>636</v>
      </c>
      <c r="I15" t="s">
        <v>49</v>
      </c>
      <c r="J15">
        <v>8502066</v>
      </c>
      <c r="K15">
        <v>18150</v>
      </c>
      <c r="L15" s="1">
        <v>43468</v>
      </c>
    </row>
    <row r="16" spans="1:12" x14ac:dyDescent="0.3">
      <c r="A16">
        <v>1900001306</v>
      </c>
      <c r="B16" s="1">
        <v>43663</v>
      </c>
      <c r="C16" t="s">
        <v>24</v>
      </c>
      <c r="D16" t="s">
        <v>22</v>
      </c>
      <c r="E16" t="s">
        <v>35</v>
      </c>
      <c r="F16">
        <v>2</v>
      </c>
      <c r="G16" t="s">
        <v>27</v>
      </c>
      <c r="H16" t="s">
        <v>58</v>
      </c>
      <c r="I16" t="s">
        <v>76</v>
      </c>
      <c r="J16" t="s">
        <v>230</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x14ac:dyDescent="0.3">
      <c r="A18">
        <v>1900001342</v>
      </c>
      <c r="B18" s="1">
        <v>43669</v>
      </c>
      <c r="C18" t="s">
        <v>24</v>
      </c>
      <c r="D18" t="s">
        <v>22</v>
      </c>
      <c r="E18" t="s">
        <v>40</v>
      </c>
      <c r="G18" t="s">
        <v>638</v>
      </c>
      <c r="H18" t="s">
        <v>23</v>
      </c>
      <c r="I18" t="s">
        <v>130</v>
      </c>
      <c r="J18" t="s">
        <v>430</v>
      </c>
      <c r="K18">
        <v>914999</v>
      </c>
      <c r="L18" s="1">
        <v>43466</v>
      </c>
    </row>
    <row r="19" spans="1:12" x14ac:dyDescent="0.3">
      <c r="A19">
        <v>1900001354</v>
      </c>
      <c r="B19" s="1">
        <v>43670</v>
      </c>
      <c r="C19" t="s">
        <v>24</v>
      </c>
      <c r="D19" t="s">
        <v>22</v>
      </c>
      <c r="E19" t="s">
        <v>57</v>
      </c>
      <c r="F19">
        <v>1</v>
      </c>
      <c r="G19" t="s">
        <v>21</v>
      </c>
      <c r="H19" t="s">
        <v>58</v>
      </c>
      <c r="I19" t="s">
        <v>84</v>
      </c>
      <c r="J19">
        <v>3.1142027482102001E+18</v>
      </c>
      <c r="K19">
        <v>2942</v>
      </c>
      <c r="L19" s="1">
        <v>43566</v>
      </c>
    </row>
    <row r="20" spans="1:12" x14ac:dyDescent="0.3">
      <c r="A20">
        <v>1900001355</v>
      </c>
      <c r="B20" s="1">
        <v>43670</v>
      </c>
      <c r="C20" t="s">
        <v>24</v>
      </c>
      <c r="D20" t="s">
        <v>22</v>
      </c>
      <c r="E20" t="s">
        <v>57</v>
      </c>
      <c r="F20">
        <v>1</v>
      </c>
      <c r="G20" t="s">
        <v>21</v>
      </c>
      <c r="H20" t="s">
        <v>58</v>
      </c>
      <c r="I20" t="s">
        <v>78</v>
      </c>
      <c r="J20" t="s">
        <v>262</v>
      </c>
      <c r="K20">
        <v>6740</v>
      </c>
      <c r="L20" s="1">
        <v>43528</v>
      </c>
    </row>
    <row r="21" spans="1:12" x14ac:dyDescent="0.3">
      <c r="A21">
        <v>1900001356</v>
      </c>
      <c r="B21" s="1">
        <v>43670</v>
      </c>
      <c r="C21" t="s">
        <v>24</v>
      </c>
      <c r="D21" t="s">
        <v>22</v>
      </c>
      <c r="E21" t="s">
        <v>57</v>
      </c>
      <c r="G21" t="s">
        <v>636</v>
      </c>
      <c r="H21" t="s">
        <v>23</v>
      </c>
      <c r="I21" t="s">
        <v>78</v>
      </c>
      <c r="J21" t="s">
        <v>261</v>
      </c>
      <c r="K21">
        <v>6740</v>
      </c>
      <c r="L21" s="1">
        <v>43513</v>
      </c>
    </row>
    <row r="22" spans="1:12" x14ac:dyDescent="0.3">
      <c r="A22">
        <v>1900001361</v>
      </c>
      <c r="B22" s="1">
        <v>43673</v>
      </c>
      <c r="C22" t="s">
        <v>24</v>
      </c>
      <c r="D22" t="s">
        <v>22</v>
      </c>
      <c r="E22" t="s">
        <v>35</v>
      </c>
      <c r="F22">
        <v>3</v>
      </c>
      <c r="G22" t="s">
        <v>56</v>
      </c>
      <c r="H22" t="s">
        <v>58</v>
      </c>
      <c r="I22" t="s">
        <v>103</v>
      </c>
      <c r="J22">
        <v>41045707</v>
      </c>
      <c r="K22">
        <v>74250</v>
      </c>
      <c r="L22" s="1">
        <v>43556</v>
      </c>
    </row>
    <row r="23" spans="1:12" x14ac:dyDescent="0.3">
      <c r="A23">
        <v>1900001376</v>
      </c>
      <c r="B23" s="1">
        <v>43675</v>
      </c>
      <c r="C23" t="s">
        <v>24</v>
      </c>
      <c r="D23" t="s">
        <v>22</v>
      </c>
      <c r="E23" t="s">
        <v>40</v>
      </c>
      <c r="G23" t="s">
        <v>638</v>
      </c>
      <c r="I23" t="s">
        <v>130</v>
      </c>
      <c r="J23" t="s">
        <v>431</v>
      </c>
      <c r="K23">
        <v>1614</v>
      </c>
      <c r="L23" s="1">
        <v>43535</v>
      </c>
    </row>
    <row r="24" spans="1:12" x14ac:dyDescent="0.3">
      <c r="A24">
        <v>1900001377</v>
      </c>
      <c r="B24" s="1">
        <v>43675</v>
      </c>
      <c r="C24" t="s">
        <v>24</v>
      </c>
      <c r="D24" t="s">
        <v>22</v>
      </c>
      <c r="E24" t="s">
        <v>20</v>
      </c>
      <c r="F24">
        <v>13</v>
      </c>
      <c r="G24" t="s">
        <v>628</v>
      </c>
      <c r="H24" t="s">
        <v>58</v>
      </c>
      <c r="I24" t="s">
        <v>84</v>
      </c>
      <c r="J24" t="s">
        <v>362</v>
      </c>
      <c r="K24">
        <v>11540</v>
      </c>
      <c r="L24" s="1">
        <v>43494</v>
      </c>
    </row>
    <row r="25" spans="1:12" x14ac:dyDescent="0.3">
      <c r="A25">
        <v>1900001385</v>
      </c>
      <c r="B25" s="1">
        <v>43677</v>
      </c>
      <c r="C25" t="s">
        <v>24</v>
      </c>
      <c r="D25" t="s">
        <v>22</v>
      </c>
      <c r="E25" t="s">
        <v>57</v>
      </c>
      <c r="G25" t="s">
        <v>636</v>
      </c>
      <c r="I25" t="s">
        <v>130</v>
      </c>
      <c r="J25" t="s">
        <v>452</v>
      </c>
      <c r="K25">
        <v>2140</v>
      </c>
      <c r="L25" s="1">
        <v>43495</v>
      </c>
    </row>
    <row r="26" spans="1:12" x14ac:dyDescent="0.3">
      <c r="A26">
        <v>1900001388</v>
      </c>
      <c r="B26" s="1">
        <v>43677</v>
      </c>
      <c r="C26" t="s">
        <v>24</v>
      </c>
      <c r="D26" t="s">
        <v>22</v>
      </c>
      <c r="E26" t="s">
        <v>57</v>
      </c>
      <c r="G26" t="s">
        <v>636</v>
      </c>
      <c r="H26" t="s">
        <v>23</v>
      </c>
      <c r="I26" t="s">
        <v>49</v>
      </c>
      <c r="J26" t="s">
        <v>140</v>
      </c>
      <c r="K26">
        <v>45375</v>
      </c>
      <c r="L26" s="1">
        <v>43525</v>
      </c>
    </row>
    <row r="27" spans="1:12" x14ac:dyDescent="0.3">
      <c r="A27">
        <v>1900001390</v>
      </c>
      <c r="B27" s="1">
        <v>43677</v>
      </c>
      <c r="C27" t="s">
        <v>24</v>
      </c>
      <c r="D27" t="s">
        <v>22</v>
      </c>
      <c r="E27" t="s">
        <v>57</v>
      </c>
      <c r="F27">
        <v>1</v>
      </c>
      <c r="G27" t="s">
        <v>21</v>
      </c>
      <c r="H27" t="s">
        <v>58</v>
      </c>
      <c r="I27" t="s">
        <v>78</v>
      </c>
      <c r="J27">
        <v>32119154</v>
      </c>
      <c r="K27">
        <v>11593</v>
      </c>
      <c r="L27" s="1">
        <v>43556</v>
      </c>
    </row>
    <row r="28" spans="1:12" x14ac:dyDescent="0.3">
      <c r="A28">
        <v>1900001392</v>
      </c>
      <c r="B28" s="1">
        <v>43677</v>
      </c>
      <c r="C28" t="s">
        <v>24</v>
      </c>
      <c r="D28" t="s">
        <v>22</v>
      </c>
      <c r="E28" t="s">
        <v>40</v>
      </c>
      <c r="G28" t="s">
        <v>638</v>
      </c>
      <c r="I28" t="s">
        <v>130</v>
      </c>
      <c r="J28" t="s">
        <v>430</v>
      </c>
      <c r="K28">
        <v>46995</v>
      </c>
      <c r="L28" s="1">
        <v>43494</v>
      </c>
    </row>
    <row r="29" spans="1:12" x14ac:dyDescent="0.3">
      <c r="A29">
        <v>1900001393</v>
      </c>
      <c r="B29" s="1">
        <v>43677</v>
      </c>
      <c r="C29" t="s">
        <v>24</v>
      </c>
      <c r="D29" t="s">
        <v>22</v>
      </c>
      <c r="E29" t="s">
        <v>57</v>
      </c>
      <c r="F29">
        <v>1</v>
      </c>
      <c r="G29" t="s">
        <v>21</v>
      </c>
      <c r="H29" t="s">
        <v>58</v>
      </c>
      <c r="I29" t="s">
        <v>78</v>
      </c>
      <c r="J29" t="s">
        <v>264</v>
      </c>
      <c r="K29">
        <v>529</v>
      </c>
      <c r="L29" s="1">
        <v>43514</v>
      </c>
    </row>
    <row r="30" spans="1:12" x14ac:dyDescent="0.3">
      <c r="A30">
        <v>1900001394</v>
      </c>
      <c r="B30" s="1">
        <v>43677</v>
      </c>
      <c r="C30" t="s">
        <v>24</v>
      </c>
      <c r="D30" t="s">
        <v>22</v>
      </c>
      <c r="E30" t="s">
        <v>57</v>
      </c>
      <c r="G30" t="s">
        <v>636</v>
      </c>
      <c r="H30" t="s">
        <v>23</v>
      </c>
      <c r="I30" t="s">
        <v>29</v>
      </c>
      <c r="J30" t="s">
        <v>81</v>
      </c>
      <c r="K30">
        <v>18563</v>
      </c>
      <c r="L30" s="1">
        <v>43525</v>
      </c>
    </row>
    <row r="31" spans="1:12" x14ac:dyDescent="0.3">
      <c r="A31">
        <v>1900001396</v>
      </c>
      <c r="B31" s="1">
        <v>43677</v>
      </c>
      <c r="C31" t="s">
        <v>24</v>
      </c>
      <c r="D31" t="s">
        <v>22</v>
      </c>
      <c r="E31" t="s">
        <v>40</v>
      </c>
      <c r="G31" t="s">
        <v>638</v>
      </c>
      <c r="I31" t="s">
        <v>130</v>
      </c>
      <c r="J31" t="s">
        <v>430</v>
      </c>
      <c r="K31">
        <v>27435</v>
      </c>
      <c r="L31" s="1">
        <v>43488</v>
      </c>
    </row>
    <row r="32" spans="1:12" x14ac:dyDescent="0.3">
      <c r="A32">
        <v>1900001397</v>
      </c>
      <c r="B32" s="1">
        <v>43677</v>
      </c>
      <c r="C32" t="s">
        <v>24</v>
      </c>
      <c r="D32" t="s">
        <v>22</v>
      </c>
      <c r="E32" t="s">
        <v>40</v>
      </c>
      <c r="G32" t="s">
        <v>638</v>
      </c>
      <c r="H32" t="s">
        <v>23</v>
      </c>
      <c r="I32" t="s">
        <v>639</v>
      </c>
      <c r="J32" t="s">
        <v>483</v>
      </c>
      <c r="K32">
        <v>25336</v>
      </c>
      <c r="L32" s="1">
        <v>43522</v>
      </c>
    </row>
    <row r="33" spans="1:12" x14ac:dyDescent="0.3">
      <c r="A33">
        <v>1900001398</v>
      </c>
      <c r="B33" s="1">
        <v>43677</v>
      </c>
      <c r="C33" t="s">
        <v>24</v>
      </c>
      <c r="D33" t="s">
        <v>22</v>
      </c>
      <c r="E33" t="s">
        <v>40</v>
      </c>
      <c r="G33" t="s">
        <v>638</v>
      </c>
      <c r="I33" t="s">
        <v>639</v>
      </c>
      <c r="J33" t="s">
        <v>484</v>
      </c>
      <c r="K33">
        <v>10772</v>
      </c>
      <c r="L33" s="1">
        <v>43538</v>
      </c>
    </row>
    <row r="34" spans="1:12" x14ac:dyDescent="0.3">
      <c r="A34">
        <v>1900001403</v>
      </c>
      <c r="B34" s="1">
        <v>43677</v>
      </c>
      <c r="C34" t="s">
        <v>24</v>
      </c>
      <c r="D34" t="s">
        <v>22</v>
      </c>
      <c r="E34" t="s">
        <v>40</v>
      </c>
      <c r="G34" t="s">
        <v>638</v>
      </c>
      <c r="I34" t="s">
        <v>639</v>
      </c>
      <c r="J34" t="s">
        <v>484</v>
      </c>
      <c r="K34">
        <v>9283</v>
      </c>
      <c r="L34" s="1">
        <v>43573</v>
      </c>
    </row>
    <row r="35" spans="1:12" x14ac:dyDescent="0.3">
      <c r="A35">
        <v>1900001404</v>
      </c>
      <c r="B35" s="1">
        <v>43677</v>
      </c>
      <c r="C35" t="s">
        <v>24</v>
      </c>
      <c r="D35" t="s">
        <v>22</v>
      </c>
      <c r="E35" t="s">
        <v>40</v>
      </c>
      <c r="G35" t="s">
        <v>638</v>
      </c>
      <c r="I35" t="s">
        <v>639</v>
      </c>
      <c r="J35" t="s">
        <v>484</v>
      </c>
      <c r="K35">
        <v>6903</v>
      </c>
      <c r="L35" s="1">
        <v>43615</v>
      </c>
    </row>
    <row r="36" spans="1:12" x14ac:dyDescent="0.3">
      <c r="A36">
        <v>1900001405</v>
      </c>
      <c r="B36" s="1">
        <v>43677</v>
      </c>
      <c r="C36" t="s">
        <v>24</v>
      </c>
      <c r="D36" t="s">
        <v>22</v>
      </c>
      <c r="E36" t="s">
        <v>33</v>
      </c>
      <c r="G36" t="s">
        <v>628</v>
      </c>
      <c r="H36" t="s">
        <v>23</v>
      </c>
      <c r="I36" t="s">
        <v>84</v>
      </c>
      <c r="J36" t="s">
        <v>383</v>
      </c>
      <c r="K36">
        <v>90663</v>
      </c>
      <c r="L36" s="1">
        <v>43556</v>
      </c>
    </row>
    <row r="37" spans="1:12" x14ac:dyDescent="0.3">
      <c r="A37">
        <v>1900001583</v>
      </c>
      <c r="B37" s="1">
        <v>43691</v>
      </c>
      <c r="C37" t="s">
        <v>24</v>
      </c>
      <c r="D37" t="s">
        <v>22</v>
      </c>
      <c r="E37" t="s">
        <v>40</v>
      </c>
      <c r="G37" t="s">
        <v>638</v>
      </c>
      <c r="H37" t="s">
        <v>23</v>
      </c>
      <c r="I37" t="s">
        <v>103</v>
      </c>
      <c r="J37" t="s">
        <v>474</v>
      </c>
      <c r="K37">
        <v>156000</v>
      </c>
      <c r="L37" s="1">
        <v>43469</v>
      </c>
    </row>
    <row r="38" spans="1:12" x14ac:dyDescent="0.3">
      <c r="A38">
        <v>1900001602</v>
      </c>
      <c r="B38" s="1">
        <v>43694</v>
      </c>
      <c r="C38" t="s">
        <v>24</v>
      </c>
      <c r="D38" t="s">
        <v>22</v>
      </c>
      <c r="E38" t="s">
        <v>57</v>
      </c>
      <c r="F38">
        <v>1</v>
      </c>
      <c r="G38" t="s">
        <v>21</v>
      </c>
      <c r="H38" t="s">
        <v>58</v>
      </c>
      <c r="I38" t="s">
        <v>110</v>
      </c>
      <c r="J38" t="s">
        <v>479</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263</v>
      </c>
      <c r="K40">
        <v>8468</v>
      </c>
      <c r="L40" s="1">
        <v>43514</v>
      </c>
    </row>
    <row r="41" spans="1:12" x14ac:dyDescent="0.3">
      <c r="A41">
        <v>1900001605</v>
      </c>
      <c r="B41" s="1">
        <v>43694</v>
      </c>
      <c r="C41" t="s">
        <v>24</v>
      </c>
      <c r="D41" t="s">
        <v>22</v>
      </c>
      <c r="E41" t="s">
        <v>40</v>
      </c>
      <c r="G41" t="s">
        <v>638</v>
      </c>
      <c r="H41" t="s">
        <v>23</v>
      </c>
      <c r="I41" t="s">
        <v>17</v>
      </c>
      <c r="J41" t="s">
        <v>37</v>
      </c>
      <c r="K41">
        <v>1825</v>
      </c>
      <c r="L41" s="1">
        <v>43497</v>
      </c>
    </row>
    <row r="42" spans="1:12" x14ac:dyDescent="0.3">
      <c r="A42">
        <v>1900001606</v>
      </c>
      <c r="B42" s="1">
        <v>43694</v>
      </c>
      <c r="C42" t="s">
        <v>24</v>
      </c>
      <c r="D42" t="s">
        <v>22</v>
      </c>
      <c r="E42" t="s">
        <v>40</v>
      </c>
      <c r="G42" t="s">
        <v>638</v>
      </c>
      <c r="H42" t="s">
        <v>23</v>
      </c>
      <c r="I42" t="s">
        <v>639</v>
      </c>
      <c r="J42" t="s">
        <v>484</v>
      </c>
      <c r="K42">
        <v>329250</v>
      </c>
      <c r="L42" s="1">
        <v>43524</v>
      </c>
    </row>
    <row r="43" spans="1:12" x14ac:dyDescent="0.3">
      <c r="A43">
        <v>1900001607</v>
      </c>
      <c r="B43" s="1">
        <v>43694</v>
      </c>
      <c r="C43" t="s">
        <v>24</v>
      </c>
      <c r="D43" t="s">
        <v>22</v>
      </c>
      <c r="E43" t="s">
        <v>57</v>
      </c>
      <c r="G43" t="s">
        <v>636</v>
      </c>
      <c r="H43" t="s">
        <v>23</v>
      </c>
      <c r="I43" t="s">
        <v>78</v>
      </c>
      <c r="J43">
        <v>304003763</v>
      </c>
      <c r="K43">
        <v>344794</v>
      </c>
      <c r="L43" s="1">
        <v>43556</v>
      </c>
    </row>
    <row r="44" spans="1:12" x14ac:dyDescent="0.3">
      <c r="A44">
        <v>1900001608</v>
      </c>
      <c r="B44" s="1">
        <v>43694</v>
      </c>
      <c r="C44" t="s">
        <v>24</v>
      </c>
      <c r="D44" t="s">
        <v>22</v>
      </c>
      <c r="E44" t="s">
        <v>57</v>
      </c>
      <c r="G44" t="s">
        <v>636</v>
      </c>
      <c r="H44" t="s">
        <v>23</v>
      </c>
      <c r="I44" t="s">
        <v>78</v>
      </c>
      <c r="J44" t="s">
        <v>248</v>
      </c>
      <c r="K44">
        <v>37500</v>
      </c>
      <c r="L44" s="1">
        <v>43556</v>
      </c>
    </row>
    <row r="45" spans="1:12" x14ac:dyDescent="0.3">
      <c r="A45">
        <v>1900001609</v>
      </c>
      <c r="B45" s="1">
        <v>43694</v>
      </c>
      <c r="C45" t="s">
        <v>24</v>
      </c>
      <c r="D45" t="s">
        <v>22</v>
      </c>
      <c r="E45" t="s">
        <v>40</v>
      </c>
      <c r="G45" t="s">
        <v>638</v>
      </c>
      <c r="H45" t="s">
        <v>23</v>
      </c>
      <c r="I45" t="s">
        <v>130</v>
      </c>
      <c r="J45" t="s">
        <v>431</v>
      </c>
      <c r="K45">
        <v>49789</v>
      </c>
      <c r="L45" s="1">
        <v>43466</v>
      </c>
    </row>
    <row r="46" spans="1:12" x14ac:dyDescent="0.3">
      <c r="A46">
        <v>1900001610</v>
      </c>
      <c r="B46" s="1">
        <v>43694</v>
      </c>
      <c r="C46" t="s">
        <v>24</v>
      </c>
      <c r="D46" t="s">
        <v>22</v>
      </c>
      <c r="E46" t="s">
        <v>57</v>
      </c>
      <c r="G46" t="s">
        <v>636</v>
      </c>
      <c r="H46" t="s">
        <v>23</v>
      </c>
      <c r="I46" t="s">
        <v>51</v>
      </c>
      <c r="J46" t="s">
        <v>163</v>
      </c>
      <c r="K46">
        <v>64</v>
      </c>
      <c r="L46" s="1">
        <v>43540</v>
      </c>
    </row>
    <row r="47" spans="1:12" x14ac:dyDescent="0.3">
      <c r="A47">
        <v>1900001611</v>
      </c>
      <c r="B47" s="1">
        <v>43694</v>
      </c>
      <c r="C47" t="s">
        <v>24</v>
      </c>
      <c r="D47" t="s">
        <v>22</v>
      </c>
      <c r="E47" t="s">
        <v>57</v>
      </c>
      <c r="G47" t="s">
        <v>636</v>
      </c>
      <c r="H47" t="s">
        <v>23</v>
      </c>
      <c r="I47" t="s">
        <v>61</v>
      </c>
      <c r="J47" t="s">
        <v>211</v>
      </c>
      <c r="K47">
        <v>6250</v>
      </c>
      <c r="L47" s="1">
        <v>43520</v>
      </c>
    </row>
    <row r="48" spans="1:12" x14ac:dyDescent="0.3">
      <c r="A48">
        <v>1900002041</v>
      </c>
      <c r="B48" s="1">
        <v>43705</v>
      </c>
      <c r="C48" t="s">
        <v>24</v>
      </c>
      <c r="D48" t="s">
        <v>22</v>
      </c>
      <c r="E48" t="s">
        <v>104</v>
      </c>
      <c r="G48" t="s">
        <v>640</v>
      </c>
      <c r="H48" t="s">
        <v>23</v>
      </c>
      <c r="I48" t="s">
        <v>103</v>
      </c>
      <c r="J48">
        <v>1.31000501801E+19</v>
      </c>
      <c r="K48">
        <v>124875</v>
      </c>
      <c r="L48" s="1">
        <v>43531</v>
      </c>
    </row>
    <row r="49" spans="1:12" x14ac:dyDescent="0.3">
      <c r="A49">
        <v>1900002042</v>
      </c>
      <c r="B49" s="1">
        <v>43705</v>
      </c>
      <c r="C49" t="s">
        <v>24</v>
      </c>
      <c r="D49" t="s">
        <v>22</v>
      </c>
      <c r="E49" t="s">
        <v>35</v>
      </c>
      <c r="F49">
        <v>3</v>
      </c>
      <c r="G49" t="s">
        <v>56</v>
      </c>
      <c r="H49" t="s">
        <v>58</v>
      </c>
      <c r="I49" t="s">
        <v>130</v>
      </c>
      <c r="J49">
        <v>43190133</v>
      </c>
      <c r="K49">
        <v>7783</v>
      </c>
      <c r="L49" s="1">
        <v>43627</v>
      </c>
    </row>
    <row r="50" spans="1:12" x14ac:dyDescent="0.3">
      <c r="A50">
        <v>1900002043</v>
      </c>
      <c r="B50" s="1">
        <v>43705</v>
      </c>
      <c r="C50" t="s">
        <v>24</v>
      </c>
      <c r="D50" t="s">
        <v>22</v>
      </c>
      <c r="E50" t="s">
        <v>35</v>
      </c>
      <c r="F50">
        <v>3</v>
      </c>
      <c r="G50" t="s">
        <v>56</v>
      </c>
      <c r="H50" t="s">
        <v>58</v>
      </c>
      <c r="I50" t="s">
        <v>130</v>
      </c>
      <c r="J50">
        <v>43189992</v>
      </c>
      <c r="K50">
        <v>7835</v>
      </c>
      <c r="L50" s="1">
        <v>43626</v>
      </c>
    </row>
    <row r="51" spans="1:12" x14ac:dyDescent="0.3">
      <c r="A51">
        <v>1900002044</v>
      </c>
      <c r="B51" s="1">
        <v>43705</v>
      </c>
      <c r="C51" t="s">
        <v>24</v>
      </c>
      <c r="D51" t="s">
        <v>22</v>
      </c>
      <c r="E51" t="s">
        <v>35</v>
      </c>
      <c r="G51" t="s">
        <v>637</v>
      </c>
      <c r="H51" t="s">
        <v>28</v>
      </c>
      <c r="I51" t="s">
        <v>49</v>
      </c>
      <c r="J51">
        <v>41045400</v>
      </c>
      <c r="K51">
        <v>70125</v>
      </c>
      <c r="L51" s="1">
        <v>43543</v>
      </c>
    </row>
    <row r="52" spans="1:12" x14ac:dyDescent="0.3">
      <c r="A52">
        <v>1900002045</v>
      </c>
      <c r="B52" s="1">
        <v>43705</v>
      </c>
      <c r="C52" t="s">
        <v>24</v>
      </c>
      <c r="D52" t="s">
        <v>22</v>
      </c>
      <c r="E52" t="s">
        <v>35</v>
      </c>
      <c r="G52" t="s">
        <v>637</v>
      </c>
      <c r="H52" t="s">
        <v>28</v>
      </c>
      <c r="I52" t="s">
        <v>49</v>
      </c>
      <c r="J52">
        <v>41045403</v>
      </c>
      <c r="K52">
        <v>70125</v>
      </c>
      <c r="L52" s="1">
        <v>43543</v>
      </c>
    </row>
    <row r="53" spans="1:12" x14ac:dyDescent="0.3">
      <c r="A53">
        <v>1900002046</v>
      </c>
      <c r="B53" s="1">
        <v>43705</v>
      </c>
      <c r="C53" t="s">
        <v>24</v>
      </c>
      <c r="D53" t="s">
        <v>22</v>
      </c>
      <c r="E53" t="s">
        <v>48</v>
      </c>
      <c r="G53" t="s">
        <v>628</v>
      </c>
      <c r="H53" t="s">
        <v>23</v>
      </c>
      <c r="I53" t="s">
        <v>84</v>
      </c>
      <c r="J53" t="s">
        <v>393</v>
      </c>
      <c r="K53">
        <v>60229</v>
      </c>
      <c r="L53" s="1">
        <v>43556</v>
      </c>
    </row>
    <row r="54" spans="1:12" x14ac:dyDescent="0.3">
      <c r="A54">
        <v>1900002047</v>
      </c>
      <c r="B54" s="1">
        <v>43705</v>
      </c>
      <c r="C54" t="s">
        <v>24</v>
      </c>
      <c r="D54" t="s">
        <v>22</v>
      </c>
      <c r="E54" t="s">
        <v>48</v>
      </c>
      <c r="G54" t="s">
        <v>628</v>
      </c>
      <c r="H54" t="s">
        <v>23</v>
      </c>
      <c r="I54" t="s">
        <v>84</v>
      </c>
      <c r="J54" t="s">
        <v>354</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636</v>
      </c>
      <c r="H56" t="s">
        <v>23</v>
      </c>
      <c r="I56" t="s">
        <v>51</v>
      </c>
      <c r="J56" t="s">
        <v>166</v>
      </c>
      <c r="K56">
        <v>65369</v>
      </c>
      <c r="L56" s="1">
        <v>43572</v>
      </c>
    </row>
    <row r="57" spans="1:12" x14ac:dyDescent="0.3">
      <c r="A57">
        <v>1900002050</v>
      </c>
      <c r="B57" s="1">
        <v>43705</v>
      </c>
      <c r="C57" t="s">
        <v>24</v>
      </c>
      <c r="D57" t="s">
        <v>22</v>
      </c>
      <c r="E57" t="s">
        <v>57</v>
      </c>
      <c r="G57" t="s">
        <v>636</v>
      </c>
      <c r="H57" t="s">
        <v>23</v>
      </c>
      <c r="I57" t="s">
        <v>41</v>
      </c>
      <c r="J57">
        <v>304003761</v>
      </c>
      <c r="K57">
        <v>5206</v>
      </c>
      <c r="L57" s="1">
        <v>43556</v>
      </c>
    </row>
    <row r="58" spans="1:12" x14ac:dyDescent="0.3">
      <c r="A58">
        <v>1900002051</v>
      </c>
      <c r="B58" s="1">
        <v>43705</v>
      </c>
      <c r="C58" t="s">
        <v>24</v>
      </c>
      <c r="D58" t="s">
        <v>22</v>
      </c>
      <c r="E58" t="s">
        <v>57</v>
      </c>
      <c r="G58" t="s">
        <v>636</v>
      </c>
      <c r="H58" t="s">
        <v>23</v>
      </c>
      <c r="I58" t="s">
        <v>79</v>
      </c>
      <c r="J58" t="s">
        <v>309</v>
      </c>
      <c r="K58">
        <v>23750</v>
      </c>
      <c r="L58" s="1">
        <v>43533</v>
      </c>
    </row>
    <row r="59" spans="1:12" x14ac:dyDescent="0.3">
      <c r="A59">
        <v>1900002052</v>
      </c>
      <c r="B59" s="1">
        <v>43705</v>
      </c>
      <c r="C59" t="s">
        <v>24</v>
      </c>
      <c r="D59" t="s">
        <v>22</v>
      </c>
      <c r="E59" t="s">
        <v>57</v>
      </c>
      <c r="G59" t="s">
        <v>636</v>
      </c>
      <c r="H59" t="s">
        <v>23</v>
      </c>
      <c r="I59" t="s">
        <v>51</v>
      </c>
      <c r="J59" t="s">
        <v>164</v>
      </c>
      <c r="K59">
        <v>1557</v>
      </c>
      <c r="L59" s="1">
        <v>43571</v>
      </c>
    </row>
    <row r="60" spans="1:12" x14ac:dyDescent="0.3">
      <c r="A60">
        <v>1900002072</v>
      </c>
      <c r="B60" s="1">
        <v>43705</v>
      </c>
      <c r="C60" t="s">
        <v>24</v>
      </c>
      <c r="D60" t="s">
        <v>22</v>
      </c>
      <c r="E60" t="s">
        <v>33</v>
      </c>
      <c r="F60">
        <v>13</v>
      </c>
      <c r="G60" t="s">
        <v>628</v>
      </c>
      <c r="H60" t="s">
        <v>58</v>
      </c>
      <c r="I60" t="s">
        <v>84</v>
      </c>
      <c r="J60" t="s">
        <v>380</v>
      </c>
      <c r="K60">
        <v>40960</v>
      </c>
      <c r="L60" s="1">
        <v>43575</v>
      </c>
    </row>
    <row r="61" spans="1:12" x14ac:dyDescent="0.3">
      <c r="A61">
        <v>1900002229</v>
      </c>
      <c r="B61" s="1">
        <v>43708</v>
      </c>
      <c r="C61" t="s">
        <v>24</v>
      </c>
      <c r="D61" t="s">
        <v>22</v>
      </c>
      <c r="E61" t="s">
        <v>33</v>
      </c>
      <c r="G61" t="s">
        <v>628</v>
      </c>
      <c r="H61" t="s">
        <v>23</v>
      </c>
      <c r="I61" t="s">
        <v>84</v>
      </c>
      <c r="J61" t="s">
        <v>377</v>
      </c>
      <c r="K61">
        <v>12055</v>
      </c>
      <c r="L61" s="1">
        <v>43510</v>
      </c>
    </row>
    <row r="62" spans="1:12" x14ac:dyDescent="0.3">
      <c r="A62">
        <v>1900002230</v>
      </c>
      <c r="B62" s="1">
        <v>43708</v>
      </c>
      <c r="C62" t="s">
        <v>24</v>
      </c>
      <c r="D62" t="s">
        <v>22</v>
      </c>
      <c r="E62" t="s">
        <v>48</v>
      </c>
      <c r="G62" t="s">
        <v>628</v>
      </c>
      <c r="H62" t="s">
        <v>23</v>
      </c>
      <c r="I62" t="s">
        <v>84</v>
      </c>
      <c r="J62" t="s">
        <v>356</v>
      </c>
      <c r="K62">
        <v>131090</v>
      </c>
      <c r="L62" s="1">
        <v>43522</v>
      </c>
    </row>
    <row r="63" spans="1:12" x14ac:dyDescent="0.3">
      <c r="A63">
        <v>1900002232</v>
      </c>
      <c r="B63" s="1">
        <v>43708</v>
      </c>
      <c r="C63" t="s">
        <v>24</v>
      </c>
      <c r="D63" t="s">
        <v>22</v>
      </c>
      <c r="E63" t="s">
        <v>33</v>
      </c>
      <c r="G63" t="s">
        <v>628</v>
      </c>
      <c r="H63" t="s">
        <v>23</v>
      </c>
      <c r="I63" t="s">
        <v>84</v>
      </c>
      <c r="J63" t="s">
        <v>378</v>
      </c>
      <c r="K63">
        <v>27069</v>
      </c>
      <c r="L63" s="1">
        <v>43510</v>
      </c>
    </row>
    <row r="64" spans="1:12" x14ac:dyDescent="0.3">
      <c r="A64">
        <v>1900002265</v>
      </c>
      <c r="B64" s="1">
        <v>43708</v>
      </c>
      <c r="C64" t="s">
        <v>24</v>
      </c>
      <c r="D64" t="s">
        <v>22</v>
      </c>
      <c r="E64" t="s">
        <v>57</v>
      </c>
      <c r="G64" t="s">
        <v>636</v>
      </c>
      <c r="H64" t="s">
        <v>23</v>
      </c>
      <c r="I64" t="s">
        <v>78</v>
      </c>
      <c r="J64" t="s">
        <v>259</v>
      </c>
      <c r="K64">
        <v>215165</v>
      </c>
      <c r="L64" s="1">
        <v>43556</v>
      </c>
    </row>
    <row r="65" spans="1:12" x14ac:dyDescent="0.3">
      <c r="A65">
        <v>1900002331</v>
      </c>
      <c r="B65" s="1">
        <v>43711</v>
      </c>
      <c r="C65" t="s">
        <v>24</v>
      </c>
      <c r="D65" t="s">
        <v>22</v>
      </c>
      <c r="E65" t="s">
        <v>57</v>
      </c>
      <c r="G65" t="s">
        <v>636</v>
      </c>
      <c r="H65" t="s">
        <v>23</v>
      </c>
      <c r="I65" t="s">
        <v>84</v>
      </c>
      <c r="J65" t="s">
        <v>338</v>
      </c>
      <c r="K65">
        <v>870</v>
      </c>
      <c r="L65" s="1">
        <v>43611</v>
      </c>
    </row>
    <row r="66" spans="1:12" x14ac:dyDescent="0.3">
      <c r="A66">
        <v>1900002384</v>
      </c>
      <c r="B66" s="1">
        <v>43713</v>
      </c>
      <c r="C66" t="s">
        <v>24</v>
      </c>
      <c r="D66" t="s">
        <v>22</v>
      </c>
      <c r="E66" t="s">
        <v>104</v>
      </c>
      <c r="G66" t="s">
        <v>640</v>
      </c>
      <c r="I66" t="s">
        <v>78</v>
      </c>
      <c r="J66">
        <v>2000010048</v>
      </c>
      <c r="K66">
        <v>8174</v>
      </c>
      <c r="L66" s="1">
        <v>43664</v>
      </c>
    </row>
    <row r="67" spans="1:12" x14ac:dyDescent="0.3">
      <c r="A67">
        <v>1900002387</v>
      </c>
      <c r="B67" s="1">
        <v>43713</v>
      </c>
      <c r="C67" t="s">
        <v>24</v>
      </c>
      <c r="D67" t="s">
        <v>22</v>
      </c>
      <c r="E67" t="s">
        <v>40</v>
      </c>
      <c r="G67" t="s">
        <v>638</v>
      </c>
      <c r="H67" t="s">
        <v>23</v>
      </c>
      <c r="I67" t="s">
        <v>130</v>
      </c>
      <c r="J67" t="s">
        <v>448</v>
      </c>
      <c r="K67">
        <v>22246</v>
      </c>
      <c r="L67" s="1">
        <v>43660</v>
      </c>
    </row>
    <row r="68" spans="1:12" x14ac:dyDescent="0.3">
      <c r="A68">
        <v>1900002458</v>
      </c>
      <c r="B68" s="1">
        <v>43717</v>
      </c>
      <c r="C68" t="s">
        <v>24</v>
      </c>
      <c r="D68" t="s">
        <v>22</v>
      </c>
      <c r="E68" t="s">
        <v>35</v>
      </c>
      <c r="G68" t="s">
        <v>637</v>
      </c>
      <c r="H68" t="s">
        <v>28</v>
      </c>
      <c r="I68" t="s">
        <v>84</v>
      </c>
      <c r="J68">
        <v>43187020</v>
      </c>
      <c r="K68">
        <v>7451</v>
      </c>
      <c r="L68" s="1">
        <v>43577</v>
      </c>
    </row>
    <row r="69" spans="1:12" x14ac:dyDescent="0.3">
      <c r="A69">
        <v>1900002464</v>
      </c>
      <c r="B69" s="1">
        <v>43717</v>
      </c>
      <c r="C69" t="s">
        <v>24</v>
      </c>
      <c r="D69" t="s">
        <v>22</v>
      </c>
      <c r="E69" t="s">
        <v>40</v>
      </c>
      <c r="G69" t="s">
        <v>638</v>
      </c>
      <c r="I69" t="s">
        <v>639</v>
      </c>
      <c r="J69" t="s">
        <v>484</v>
      </c>
      <c r="K69">
        <v>7110</v>
      </c>
      <c r="L69" s="1">
        <v>43675</v>
      </c>
    </row>
    <row r="70" spans="1:12" x14ac:dyDescent="0.3">
      <c r="A70">
        <v>1900002472</v>
      </c>
      <c r="B70" s="1">
        <v>43717</v>
      </c>
      <c r="C70" t="s">
        <v>24</v>
      </c>
      <c r="D70" t="s">
        <v>22</v>
      </c>
      <c r="E70" t="s">
        <v>57</v>
      </c>
      <c r="G70" t="s">
        <v>636</v>
      </c>
      <c r="H70" t="s">
        <v>23</v>
      </c>
      <c r="I70" t="s">
        <v>84</v>
      </c>
      <c r="J70" t="s">
        <v>333</v>
      </c>
      <c r="K70">
        <v>692</v>
      </c>
      <c r="L70" s="1">
        <v>43600</v>
      </c>
    </row>
    <row r="71" spans="1:12" x14ac:dyDescent="0.3">
      <c r="A71">
        <v>1900002635</v>
      </c>
      <c r="B71" s="1">
        <v>43725</v>
      </c>
      <c r="C71" t="s">
        <v>24</v>
      </c>
      <c r="D71" t="s">
        <v>22</v>
      </c>
      <c r="E71" t="s">
        <v>104</v>
      </c>
      <c r="G71" t="s">
        <v>640</v>
      </c>
      <c r="H71" t="s">
        <v>23</v>
      </c>
      <c r="I71" t="s">
        <v>84</v>
      </c>
      <c r="J71" t="s">
        <v>340</v>
      </c>
      <c r="K71">
        <v>65051</v>
      </c>
      <c r="L71" s="1">
        <v>43466</v>
      </c>
    </row>
    <row r="72" spans="1:12" x14ac:dyDescent="0.3">
      <c r="A72">
        <v>1900002636</v>
      </c>
      <c r="B72" s="1">
        <v>43725</v>
      </c>
      <c r="C72" t="s">
        <v>24</v>
      </c>
      <c r="D72" t="s">
        <v>22</v>
      </c>
      <c r="E72" t="s">
        <v>57</v>
      </c>
      <c r="G72" t="s">
        <v>636</v>
      </c>
      <c r="H72" t="s">
        <v>23</v>
      </c>
      <c r="I72" t="s">
        <v>78</v>
      </c>
      <c r="J72" t="s">
        <v>253</v>
      </c>
      <c r="K72">
        <v>1005</v>
      </c>
      <c r="L72" s="1">
        <v>43586</v>
      </c>
    </row>
    <row r="73" spans="1:12" x14ac:dyDescent="0.3">
      <c r="A73">
        <v>1900002637</v>
      </c>
      <c r="B73" s="1">
        <v>43725</v>
      </c>
      <c r="C73" t="s">
        <v>24</v>
      </c>
      <c r="D73" t="s">
        <v>22</v>
      </c>
      <c r="E73" t="s">
        <v>40</v>
      </c>
      <c r="G73" t="s">
        <v>638</v>
      </c>
      <c r="I73" t="s">
        <v>639</v>
      </c>
      <c r="J73" t="s">
        <v>484</v>
      </c>
      <c r="K73">
        <v>6259</v>
      </c>
      <c r="L73" s="1">
        <v>43637</v>
      </c>
    </row>
    <row r="74" spans="1:12" x14ac:dyDescent="0.3">
      <c r="A74">
        <v>1900002638</v>
      </c>
      <c r="B74" s="1">
        <v>43725</v>
      </c>
      <c r="C74" t="s">
        <v>24</v>
      </c>
      <c r="D74" t="s">
        <v>22</v>
      </c>
      <c r="E74" t="s">
        <v>40</v>
      </c>
      <c r="G74" t="s">
        <v>638</v>
      </c>
      <c r="I74" t="s">
        <v>130</v>
      </c>
      <c r="J74" t="s">
        <v>430</v>
      </c>
      <c r="K74">
        <v>9941</v>
      </c>
      <c r="L74" s="1">
        <v>43656</v>
      </c>
    </row>
    <row r="75" spans="1:12" x14ac:dyDescent="0.3">
      <c r="A75">
        <v>1900002639</v>
      </c>
      <c r="B75" s="1">
        <v>43725</v>
      </c>
      <c r="C75" t="s">
        <v>24</v>
      </c>
      <c r="D75" t="s">
        <v>22</v>
      </c>
      <c r="E75" t="s">
        <v>57</v>
      </c>
      <c r="F75">
        <v>1</v>
      </c>
      <c r="G75" t="s">
        <v>21</v>
      </c>
      <c r="H75" t="s">
        <v>58</v>
      </c>
      <c r="I75" t="s">
        <v>78</v>
      </c>
      <c r="J75" t="s">
        <v>251</v>
      </c>
      <c r="K75">
        <v>9990</v>
      </c>
      <c r="L75" s="1">
        <v>43608</v>
      </c>
    </row>
    <row r="76" spans="1:12" x14ac:dyDescent="0.3">
      <c r="A76">
        <v>1900002640</v>
      </c>
      <c r="B76" s="1">
        <v>43725</v>
      </c>
      <c r="C76" t="s">
        <v>24</v>
      </c>
      <c r="D76" t="s">
        <v>22</v>
      </c>
      <c r="E76" t="s">
        <v>40</v>
      </c>
      <c r="G76" t="s">
        <v>638</v>
      </c>
      <c r="H76" t="s">
        <v>23</v>
      </c>
      <c r="I76" t="s">
        <v>29</v>
      </c>
      <c r="J76" t="s">
        <v>88</v>
      </c>
      <c r="K76">
        <v>74673</v>
      </c>
      <c r="L76" s="1">
        <v>43645</v>
      </c>
    </row>
    <row r="77" spans="1:12" x14ac:dyDescent="0.3">
      <c r="A77">
        <v>1900002880</v>
      </c>
      <c r="B77" s="1">
        <v>43728</v>
      </c>
      <c r="C77" t="s">
        <v>24</v>
      </c>
      <c r="D77" t="s">
        <v>22</v>
      </c>
      <c r="E77" t="s">
        <v>57</v>
      </c>
      <c r="G77" t="s">
        <v>636</v>
      </c>
      <c r="H77" t="s">
        <v>23</v>
      </c>
      <c r="I77" t="s">
        <v>51</v>
      </c>
      <c r="J77" t="s">
        <v>165</v>
      </c>
      <c r="K77">
        <v>4362</v>
      </c>
      <c r="L77" s="1">
        <v>43557</v>
      </c>
    </row>
    <row r="78" spans="1:12" x14ac:dyDescent="0.3">
      <c r="A78">
        <v>1900003129</v>
      </c>
      <c r="B78" s="1">
        <v>43738</v>
      </c>
      <c r="C78" t="s">
        <v>24</v>
      </c>
      <c r="D78" t="s">
        <v>22</v>
      </c>
      <c r="E78" t="s">
        <v>48</v>
      </c>
      <c r="G78" t="s">
        <v>628</v>
      </c>
      <c r="H78" t="s">
        <v>23</v>
      </c>
      <c r="I78" t="s">
        <v>84</v>
      </c>
      <c r="J78" t="s">
        <v>355</v>
      </c>
      <c r="K78">
        <v>1610</v>
      </c>
      <c r="L78" s="1">
        <v>43510</v>
      </c>
    </row>
    <row r="79" spans="1:12" x14ac:dyDescent="0.3">
      <c r="A79">
        <v>1900003131</v>
      </c>
      <c r="B79" s="1">
        <v>43738</v>
      </c>
      <c r="C79" t="s">
        <v>24</v>
      </c>
      <c r="D79" t="s">
        <v>22</v>
      </c>
      <c r="E79" t="s">
        <v>57</v>
      </c>
      <c r="G79" t="s">
        <v>636</v>
      </c>
      <c r="H79" t="s">
        <v>23</v>
      </c>
      <c r="I79" t="s">
        <v>78</v>
      </c>
      <c r="J79">
        <v>3.1142011248201999E+18</v>
      </c>
      <c r="K79">
        <v>20166</v>
      </c>
      <c r="L79" s="1">
        <v>43647</v>
      </c>
    </row>
    <row r="80" spans="1:12" x14ac:dyDescent="0.3">
      <c r="A80">
        <v>1900003209</v>
      </c>
      <c r="B80" s="1">
        <v>43748</v>
      </c>
      <c r="C80" t="s">
        <v>24</v>
      </c>
      <c r="D80" t="s">
        <v>22</v>
      </c>
      <c r="E80" t="s">
        <v>40</v>
      </c>
      <c r="G80" t="s">
        <v>638</v>
      </c>
      <c r="H80" t="s">
        <v>23</v>
      </c>
      <c r="I80" t="s">
        <v>29</v>
      </c>
      <c r="J80" t="s">
        <v>86</v>
      </c>
      <c r="K80">
        <v>8605</v>
      </c>
      <c r="L80" s="1">
        <v>43645</v>
      </c>
    </row>
    <row r="81" spans="1:12" x14ac:dyDescent="0.3">
      <c r="A81">
        <v>1900003210</v>
      </c>
      <c r="B81" s="1">
        <v>43748</v>
      </c>
      <c r="C81" t="s">
        <v>24</v>
      </c>
      <c r="D81" t="s">
        <v>22</v>
      </c>
      <c r="E81" t="s">
        <v>40</v>
      </c>
      <c r="G81" t="s">
        <v>638</v>
      </c>
      <c r="H81" t="s">
        <v>23</v>
      </c>
      <c r="I81" t="s">
        <v>49</v>
      </c>
      <c r="J81" t="s">
        <v>141</v>
      </c>
      <c r="K81">
        <v>52500</v>
      </c>
      <c r="L81" s="1">
        <v>43602</v>
      </c>
    </row>
    <row r="82" spans="1:12" x14ac:dyDescent="0.3">
      <c r="A82">
        <v>1900003211</v>
      </c>
      <c r="B82" s="1">
        <v>43748</v>
      </c>
      <c r="C82" t="s">
        <v>24</v>
      </c>
      <c r="D82" t="s">
        <v>22</v>
      </c>
      <c r="E82" t="s">
        <v>35</v>
      </c>
      <c r="F82">
        <v>13</v>
      </c>
      <c r="G82" t="s">
        <v>628</v>
      </c>
      <c r="H82" t="s">
        <v>58</v>
      </c>
      <c r="I82" t="s">
        <v>84</v>
      </c>
      <c r="J82" t="s">
        <v>363</v>
      </c>
      <c r="K82">
        <v>21875</v>
      </c>
      <c r="L82" s="1">
        <v>43497</v>
      </c>
    </row>
    <row r="83" spans="1:12" x14ac:dyDescent="0.3">
      <c r="A83">
        <v>1900003212</v>
      </c>
      <c r="B83" s="1">
        <v>43748</v>
      </c>
      <c r="C83" t="s">
        <v>24</v>
      </c>
      <c r="D83" t="s">
        <v>22</v>
      </c>
      <c r="E83" t="s">
        <v>40</v>
      </c>
      <c r="G83" t="s">
        <v>638</v>
      </c>
      <c r="I83" t="s">
        <v>130</v>
      </c>
      <c r="J83" t="s">
        <v>430</v>
      </c>
      <c r="K83">
        <v>93906</v>
      </c>
      <c r="L83" s="1">
        <v>43531</v>
      </c>
    </row>
    <row r="84" spans="1:12" x14ac:dyDescent="0.3">
      <c r="A84">
        <v>1900003213</v>
      </c>
      <c r="B84" s="1">
        <v>43748</v>
      </c>
      <c r="C84" t="s">
        <v>24</v>
      </c>
      <c r="D84" t="s">
        <v>22</v>
      </c>
      <c r="E84" t="s">
        <v>40</v>
      </c>
      <c r="G84" t="s">
        <v>638</v>
      </c>
      <c r="H84" t="s">
        <v>23</v>
      </c>
      <c r="I84" t="s">
        <v>130</v>
      </c>
      <c r="J84">
        <v>54407334</v>
      </c>
      <c r="K84">
        <v>23387</v>
      </c>
      <c r="L84" s="1">
        <v>43466</v>
      </c>
    </row>
    <row r="85" spans="1:12" x14ac:dyDescent="0.3">
      <c r="A85">
        <v>1900003214</v>
      </c>
      <c r="B85" s="1">
        <v>43748</v>
      </c>
      <c r="C85" t="s">
        <v>24</v>
      </c>
      <c r="D85" t="s">
        <v>22</v>
      </c>
      <c r="E85" t="s">
        <v>40</v>
      </c>
      <c r="G85" t="s">
        <v>638</v>
      </c>
      <c r="H85" t="s">
        <v>23</v>
      </c>
      <c r="I85" t="s">
        <v>130</v>
      </c>
      <c r="J85" t="s">
        <v>449</v>
      </c>
      <c r="K85">
        <v>3347</v>
      </c>
      <c r="L85" s="1">
        <v>43556</v>
      </c>
    </row>
    <row r="86" spans="1:12" x14ac:dyDescent="0.3">
      <c r="A86">
        <v>1900003404</v>
      </c>
      <c r="B86" s="1">
        <v>43755</v>
      </c>
      <c r="C86" t="s">
        <v>24</v>
      </c>
      <c r="D86" t="s">
        <v>22</v>
      </c>
      <c r="E86" t="s">
        <v>35</v>
      </c>
      <c r="F86">
        <v>2</v>
      </c>
      <c r="G86" t="s">
        <v>27</v>
      </c>
      <c r="H86" t="s">
        <v>58</v>
      </c>
      <c r="I86" t="s">
        <v>76</v>
      </c>
      <c r="J86">
        <v>2.9992028733097999E+18</v>
      </c>
      <c r="K86">
        <v>60025</v>
      </c>
      <c r="L86" s="1">
        <v>43654</v>
      </c>
    </row>
    <row r="87" spans="1:12" x14ac:dyDescent="0.3">
      <c r="A87">
        <v>1900003405</v>
      </c>
      <c r="B87" s="1">
        <v>43755</v>
      </c>
      <c r="C87" t="s">
        <v>24</v>
      </c>
      <c r="D87" t="s">
        <v>22</v>
      </c>
      <c r="E87" t="s">
        <v>20</v>
      </c>
      <c r="G87" t="s">
        <v>628</v>
      </c>
      <c r="H87" t="s">
        <v>23</v>
      </c>
      <c r="I87" t="s">
        <v>45</v>
      </c>
      <c r="J87" t="s">
        <v>138</v>
      </c>
      <c r="K87">
        <v>13613</v>
      </c>
      <c r="L87" s="1">
        <v>43472</v>
      </c>
    </row>
    <row r="88" spans="1:12" x14ac:dyDescent="0.3">
      <c r="A88">
        <v>1900003406</v>
      </c>
      <c r="B88" s="1">
        <v>43755</v>
      </c>
      <c r="C88" t="s">
        <v>24</v>
      </c>
      <c r="D88" t="s">
        <v>22</v>
      </c>
      <c r="E88" t="s">
        <v>40</v>
      </c>
      <c r="G88" t="s">
        <v>641</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v>2.9992028732742001E+18</v>
      </c>
      <c r="K89">
        <v>60025</v>
      </c>
      <c r="L89" s="1">
        <v>43654</v>
      </c>
    </row>
    <row r="90" spans="1:12" x14ac:dyDescent="0.3">
      <c r="A90">
        <v>1900003928</v>
      </c>
      <c r="B90" s="1">
        <v>43781</v>
      </c>
      <c r="C90" t="s">
        <v>24</v>
      </c>
      <c r="D90" t="s">
        <v>22</v>
      </c>
      <c r="E90" t="s">
        <v>35</v>
      </c>
      <c r="F90">
        <v>10</v>
      </c>
      <c r="G90" t="s">
        <v>39</v>
      </c>
      <c r="H90" t="s">
        <v>58</v>
      </c>
      <c r="I90" t="s">
        <v>78</v>
      </c>
      <c r="J90">
        <v>14055133</v>
      </c>
      <c r="K90">
        <v>63000</v>
      </c>
      <c r="L90" s="1">
        <v>43672</v>
      </c>
    </row>
    <row r="91" spans="1:12" x14ac:dyDescent="0.3">
      <c r="A91">
        <v>1900003930</v>
      </c>
      <c r="B91" s="1">
        <v>43781</v>
      </c>
      <c r="C91" t="s">
        <v>631</v>
      </c>
      <c r="D91" t="s">
        <v>22</v>
      </c>
      <c r="E91" t="s">
        <v>33</v>
      </c>
      <c r="F91">
        <v>2</v>
      </c>
      <c r="G91" t="s">
        <v>27</v>
      </c>
      <c r="H91" t="s">
        <v>58</v>
      </c>
      <c r="I91" t="s">
        <v>84</v>
      </c>
      <c r="K91">
        <v>100000</v>
      </c>
      <c r="L91" s="1">
        <v>43663</v>
      </c>
    </row>
    <row r="92" spans="1:12" x14ac:dyDescent="0.3">
      <c r="A92">
        <v>1900003931</v>
      </c>
      <c r="B92" s="1">
        <v>43781</v>
      </c>
      <c r="C92" t="s">
        <v>631</v>
      </c>
      <c r="D92" t="s">
        <v>22</v>
      </c>
      <c r="E92" t="s">
        <v>33</v>
      </c>
      <c r="F92">
        <v>2</v>
      </c>
      <c r="G92" t="s">
        <v>27</v>
      </c>
      <c r="H92" t="s">
        <v>58</v>
      </c>
      <c r="I92" t="s">
        <v>84</v>
      </c>
      <c r="K92">
        <v>100000</v>
      </c>
      <c r="L92" s="1">
        <v>43486</v>
      </c>
    </row>
    <row r="93" spans="1:12" x14ac:dyDescent="0.3">
      <c r="A93">
        <v>1900004171</v>
      </c>
      <c r="B93" s="1">
        <v>43795</v>
      </c>
      <c r="C93" t="s">
        <v>631</v>
      </c>
      <c r="D93" t="s">
        <v>22</v>
      </c>
      <c r="E93" t="s">
        <v>57</v>
      </c>
      <c r="G93" t="s">
        <v>636</v>
      </c>
      <c r="H93" t="s">
        <v>23</v>
      </c>
      <c r="I93" t="s">
        <v>130</v>
      </c>
      <c r="K93">
        <v>254336</v>
      </c>
      <c r="L93" s="1">
        <v>43490</v>
      </c>
    </row>
    <row r="94" spans="1:12" x14ac:dyDescent="0.3">
      <c r="A94">
        <v>1900004173</v>
      </c>
      <c r="B94" s="1">
        <v>43795</v>
      </c>
      <c r="C94" t="s">
        <v>631</v>
      </c>
      <c r="D94" t="s">
        <v>22</v>
      </c>
      <c r="E94" t="s">
        <v>57</v>
      </c>
      <c r="G94" t="s">
        <v>636</v>
      </c>
      <c r="H94" t="s">
        <v>23</v>
      </c>
      <c r="I94" t="s">
        <v>51</v>
      </c>
      <c r="K94">
        <v>266949</v>
      </c>
      <c r="L94" s="1">
        <v>43490</v>
      </c>
    </row>
    <row r="95" spans="1:12" x14ac:dyDescent="0.3">
      <c r="A95">
        <v>1900004220</v>
      </c>
      <c r="B95" s="1">
        <v>43802</v>
      </c>
      <c r="C95" t="s">
        <v>24</v>
      </c>
      <c r="D95" t="s">
        <v>22</v>
      </c>
      <c r="E95" t="s">
        <v>40</v>
      </c>
      <c r="G95" t="s">
        <v>638</v>
      </c>
      <c r="H95" t="s">
        <v>23</v>
      </c>
      <c r="I95" t="s">
        <v>639</v>
      </c>
      <c r="J95">
        <v>54445288</v>
      </c>
      <c r="K95">
        <v>11111</v>
      </c>
      <c r="L95" s="1">
        <v>43524</v>
      </c>
    </row>
    <row r="96" spans="1:12" x14ac:dyDescent="0.3">
      <c r="A96">
        <v>1900004221</v>
      </c>
      <c r="B96" s="1">
        <v>43802</v>
      </c>
      <c r="C96" t="s">
        <v>24</v>
      </c>
      <c r="D96" t="s">
        <v>22</v>
      </c>
      <c r="E96" t="s">
        <v>33</v>
      </c>
      <c r="F96">
        <v>3</v>
      </c>
      <c r="G96" t="s">
        <v>56</v>
      </c>
      <c r="H96" t="s">
        <v>58</v>
      </c>
      <c r="I96" t="s">
        <v>130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x14ac:dyDescent="0.3">
      <c r="A98">
        <v>1900004378</v>
      </c>
      <c r="B98" s="1">
        <v>43804</v>
      </c>
      <c r="C98" t="s">
        <v>24</v>
      </c>
      <c r="D98" t="s">
        <v>22</v>
      </c>
      <c r="E98" t="s">
        <v>48</v>
      </c>
      <c r="G98" t="s">
        <v>637</v>
      </c>
      <c r="H98" t="s">
        <v>28</v>
      </c>
      <c r="I98" t="s">
        <v>74</v>
      </c>
      <c r="J98" t="s">
        <v>226</v>
      </c>
      <c r="K98">
        <v>1568</v>
      </c>
      <c r="L98" s="1">
        <v>43504</v>
      </c>
    </row>
    <row r="99" spans="1:12" x14ac:dyDescent="0.3">
      <c r="A99">
        <v>1900004380</v>
      </c>
      <c r="B99" s="1">
        <v>43804</v>
      </c>
      <c r="C99" t="s">
        <v>24</v>
      </c>
      <c r="D99" t="s">
        <v>22</v>
      </c>
      <c r="E99" t="s">
        <v>40</v>
      </c>
      <c r="G99" t="s">
        <v>638</v>
      </c>
      <c r="I99" t="s">
        <v>130</v>
      </c>
      <c r="J99" t="s">
        <v>430</v>
      </c>
      <c r="K99">
        <v>18901</v>
      </c>
      <c r="L99" s="1">
        <v>43722</v>
      </c>
    </row>
    <row r="100" spans="1:12" x14ac:dyDescent="0.3">
      <c r="A100">
        <v>1900004382</v>
      </c>
      <c r="B100" s="1">
        <v>43804</v>
      </c>
      <c r="C100" t="s">
        <v>24</v>
      </c>
      <c r="D100" t="s">
        <v>22</v>
      </c>
      <c r="E100" t="s">
        <v>40</v>
      </c>
      <c r="G100" t="s">
        <v>638</v>
      </c>
      <c r="I100" t="s">
        <v>130</v>
      </c>
      <c r="J100" t="s">
        <v>430</v>
      </c>
      <c r="K100">
        <v>27682</v>
      </c>
      <c r="L100" s="1">
        <v>43691</v>
      </c>
    </row>
    <row r="101" spans="1:12" x14ac:dyDescent="0.3">
      <c r="A101">
        <v>1900004383</v>
      </c>
      <c r="B101" s="1">
        <v>43804</v>
      </c>
      <c r="C101" t="s">
        <v>24</v>
      </c>
      <c r="D101" t="s">
        <v>22</v>
      </c>
      <c r="E101" t="s">
        <v>40</v>
      </c>
      <c r="G101" t="s">
        <v>638</v>
      </c>
      <c r="I101" t="s">
        <v>639</v>
      </c>
      <c r="J101" t="s">
        <v>484</v>
      </c>
      <c r="K101">
        <v>5501</v>
      </c>
      <c r="L101" s="1">
        <v>43759</v>
      </c>
    </row>
    <row r="102" spans="1:12" x14ac:dyDescent="0.3">
      <c r="A102">
        <v>1900004384</v>
      </c>
      <c r="B102" s="1">
        <v>43804</v>
      </c>
      <c r="C102" t="s">
        <v>24</v>
      </c>
      <c r="D102" t="s">
        <v>22</v>
      </c>
      <c r="E102" t="s">
        <v>40</v>
      </c>
      <c r="G102" t="s">
        <v>638</v>
      </c>
      <c r="H102" t="s">
        <v>23</v>
      </c>
      <c r="I102" t="s">
        <v>84</v>
      </c>
      <c r="J102" t="s">
        <v>336</v>
      </c>
      <c r="K102">
        <v>123750</v>
      </c>
      <c r="L102" s="1">
        <v>43738</v>
      </c>
    </row>
    <row r="103" spans="1:12" x14ac:dyDescent="0.3">
      <c r="A103">
        <v>1900004404</v>
      </c>
      <c r="B103" s="1">
        <v>43805</v>
      </c>
      <c r="C103" t="s">
        <v>24</v>
      </c>
      <c r="D103" t="s">
        <v>22</v>
      </c>
      <c r="E103" t="s">
        <v>57</v>
      </c>
      <c r="G103" t="s">
        <v>636</v>
      </c>
      <c r="H103" t="s">
        <v>23</v>
      </c>
      <c r="I103" t="s">
        <v>49</v>
      </c>
      <c r="J103" t="s">
        <v>152</v>
      </c>
      <c r="K103">
        <v>825</v>
      </c>
      <c r="L103" s="1">
        <v>43647</v>
      </c>
    </row>
    <row r="104" spans="1:12" x14ac:dyDescent="0.3">
      <c r="A104">
        <v>1900004408</v>
      </c>
      <c r="B104" s="1">
        <v>43805</v>
      </c>
      <c r="C104" t="s">
        <v>24</v>
      </c>
      <c r="D104" t="s">
        <v>22</v>
      </c>
      <c r="E104" t="s">
        <v>57</v>
      </c>
      <c r="G104" t="s">
        <v>636</v>
      </c>
      <c r="H104" t="s">
        <v>23</v>
      </c>
      <c r="I104" t="s">
        <v>49</v>
      </c>
      <c r="J104" t="s">
        <v>161</v>
      </c>
      <c r="K104">
        <v>1556</v>
      </c>
      <c r="L104" s="1">
        <v>43647</v>
      </c>
    </row>
    <row r="105" spans="1:12" x14ac:dyDescent="0.3">
      <c r="A105">
        <v>1900004411</v>
      </c>
      <c r="B105" s="1">
        <v>43805</v>
      </c>
      <c r="C105" t="s">
        <v>24</v>
      </c>
      <c r="D105" t="s">
        <v>22</v>
      </c>
      <c r="E105" t="s">
        <v>57</v>
      </c>
      <c r="G105" t="s">
        <v>636</v>
      </c>
      <c r="H105" t="s">
        <v>23</v>
      </c>
      <c r="I105" t="s">
        <v>49</v>
      </c>
      <c r="J105" t="s">
        <v>158</v>
      </c>
      <c r="K105">
        <v>12350</v>
      </c>
      <c r="L105" s="1">
        <v>43647</v>
      </c>
    </row>
    <row r="106" spans="1:12" x14ac:dyDescent="0.3">
      <c r="A106">
        <v>1900004474</v>
      </c>
      <c r="B106" s="1">
        <v>43808</v>
      </c>
      <c r="C106" t="s">
        <v>24</v>
      </c>
      <c r="D106" t="s">
        <v>22</v>
      </c>
      <c r="E106" t="s">
        <v>20</v>
      </c>
      <c r="F106">
        <v>3</v>
      </c>
      <c r="G106" t="s">
        <v>56</v>
      </c>
      <c r="H106" t="s">
        <v>58</v>
      </c>
      <c r="I106" t="s">
        <v>79</v>
      </c>
      <c r="J106" t="s">
        <v>310</v>
      </c>
      <c r="K106">
        <v>15593</v>
      </c>
      <c r="L106" s="1">
        <v>43477</v>
      </c>
    </row>
    <row r="107" spans="1:12" x14ac:dyDescent="0.3">
      <c r="A107">
        <v>1900004500</v>
      </c>
      <c r="B107" s="1">
        <v>43808</v>
      </c>
      <c r="C107" t="s">
        <v>24</v>
      </c>
      <c r="D107" t="s">
        <v>22</v>
      </c>
      <c r="E107" t="s">
        <v>33</v>
      </c>
      <c r="F107">
        <v>3</v>
      </c>
      <c r="G107" t="s">
        <v>56</v>
      </c>
      <c r="H107" t="s">
        <v>58</v>
      </c>
      <c r="I107" t="s">
        <v>130</v>
      </c>
      <c r="J107">
        <v>9.9000044190300006E+17</v>
      </c>
      <c r="K107">
        <v>2212</v>
      </c>
      <c r="L107" s="1">
        <v>43565</v>
      </c>
    </row>
    <row r="108" spans="1:12" x14ac:dyDescent="0.3">
      <c r="A108">
        <v>1900004501</v>
      </c>
      <c r="B108" s="1">
        <v>43808</v>
      </c>
      <c r="C108" t="s">
        <v>24</v>
      </c>
      <c r="D108" t="s">
        <v>22</v>
      </c>
      <c r="E108" t="s">
        <v>40</v>
      </c>
      <c r="F108">
        <v>3</v>
      </c>
      <c r="G108" t="s">
        <v>56</v>
      </c>
      <c r="H108" t="s">
        <v>58</v>
      </c>
      <c r="I108" t="s">
        <v>79</v>
      </c>
      <c r="J108">
        <v>54522170</v>
      </c>
      <c r="K108">
        <v>9056</v>
      </c>
      <c r="L108" s="1">
        <v>43655</v>
      </c>
    </row>
    <row r="109" spans="1:12" x14ac:dyDescent="0.3">
      <c r="A109">
        <v>1900004503</v>
      </c>
      <c r="B109" s="1">
        <v>43809</v>
      </c>
      <c r="C109" t="s">
        <v>24</v>
      </c>
      <c r="D109" t="s">
        <v>22</v>
      </c>
      <c r="E109" t="s">
        <v>57</v>
      </c>
      <c r="G109" t="s">
        <v>636</v>
      </c>
      <c r="H109" t="s">
        <v>23</v>
      </c>
      <c r="I109" t="s">
        <v>49</v>
      </c>
      <c r="J109" t="s">
        <v>153</v>
      </c>
      <c r="K109">
        <v>1897</v>
      </c>
      <c r="L109" s="1">
        <v>43647</v>
      </c>
    </row>
    <row r="110" spans="1:12" x14ac:dyDescent="0.3">
      <c r="A110">
        <v>1900004505</v>
      </c>
      <c r="B110" s="1">
        <v>43809</v>
      </c>
      <c r="C110" t="s">
        <v>24</v>
      </c>
      <c r="D110" t="s">
        <v>22</v>
      </c>
      <c r="E110" t="s">
        <v>57</v>
      </c>
      <c r="G110" t="s">
        <v>636</v>
      </c>
      <c r="H110" t="s">
        <v>23</v>
      </c>
      <c r="I110" t="s">
        <v>49</v>
      </c>
      <c r="J110" t="s">
        <v>155</v>
      </c>
      <c r="K110">
        <v>42500</v>
      </c>
      <c r="L110" s="1">
        <v>43647</v>
      </c>
    </row>
    <row r="111" spans="1:12" x14ac:dyDescent="0.3">
      <c r="A111">
        <v>1900004507</v>
      </c>
      <c r="B111" s="1">
        <v>43809</v>
      </c>
      <c r="C111" t="s">
        <v>24</v>
      </c>
      <c r="D111" t="s">
        <v>22</v>
      </c>
      <c r="E111" t="s">
        <v>57</v>
      </c>
      <c r="G111" t="s">
        <v>636</v>
      </c>
      <c r="H111" t="s">
        <v>23</v>
      </c>
      <c r="I111" t="s">
        <v>49</v>
      </c>
      <c r="J111" t="s">
        <v>156</v>
      </c>
      <c r="K111">
        <v>10917</v>
      </c>
      <c r="L111" s="1">
        <v>43647</v>
      </c>
    </row>
    <row r="112" spans="1:12" x14ac:dyDescent="0.3">
      <c r="A112">
        <v>1900004518</v>
      </c>
      <c r="B112" s="1">
        <v>43809</v>
      </c>
      <c r="C112" t="s">
        <v>24</v>
      </c>
      <c r="D112" t="s">
        <v>22</v>
      </c>
      <c r="E112" t="s">
        <v>57</v>
      </c>
      <c r="G112" t="s">
        <v>636</v>
      </c>
      <c r="H112" t="s">
        <v>23</v>
      </c>
      <c r="I112" t="s">
        <v>49</v>
      </c>
      <c r="J112" t="s">
        <v>159</v>
      </c>
      <c r="K112">
        <v>3375</v>
      </c>
      <c r="L112" s="1">
        <v>43647</v>
      </c>
    </row>
    <row r="113" spans="1:12" x14ac:dyDescent="0.3">
      <c r="A113">
        <v>1900004535</v>
      </c>
      <c r="B113" s="1">
        <v>43809</v>
      </c>
      <c r="C113" t="s">
        <v>631</v>
      </c>
      <c r="D113" t="s">
        <v>22</v>
      </c>
      <c r="E113" t="s">
        <v>57</v>
      </c>
      <c r="G113" t="s">
        <v>636</v>
      </c>
      <c r="H113" t="s">
        <v>23</v>
      </c>
      <c r="I113" t="s">
        <v>84</v>
      </c>
      <c r="J113" t="s">
        <v>331</v>
      </c>
      <c r="K113">
        <v>320175</v>
      </c>
      <c r="L113" s="1">
        <v>43805</v>
      </c>
    </row>
    <row r="114" spans="1:12" x14ac:dyDescent="0.3">
      <c r="A114">
        <v>1900004535</v>
      </c>
      <c r="B114" s="1">
        <v>43809</v>
      </c>
      <c r="C114" t="s">
        <v>631</v>
      </c>
      <c r="D114" t="s">
        <v>22</v>
      </c>
      <c r="E114" t="s">
        <v>57</v>
      </c>
      <c r="G114" t="s">
        <v>636</v>
      </c>
      <c r="H114" t="s">
        <v>23</v>
      </c>
      <c r="I114" t="s">
        <v>84</v>
      </c>
      <c r="J114">
        <v>3.1242015891005998E+18</v>
      </c>
      <c r="K114">
        <v>320175</v>
      </c>
      <c r="L114" s="1">
        <v>43805</v>
      </c>
    </row>
    <row r="115" spans="1:12" x14ac:dyDescent="0.3">
      <c r="A115">
        <v>1900004535</v>
      </c>
      <c r="B115" s="1">
        <v>43809</v>
      </c>
      <c r="C115" t="s">
        <v>631</v>
      </c>
      <c r="D115" t="s">
        <v>22</v>
      </c>
      <c r="E115" t="s">
        <v>57</v>
      </c>
      <c r="G115" t="s">
        <v>636</v>
      </c>
      <c r="H115" t="s">
        <v>23</v>
      </c>
      <c r="I115" t="s">
        <v>84</v>
      </c>
      <c r="J115" t="s">
        <v>344</v>
      </c>
      <c r="K115">
        <v>320175</v>
      </c>
      <c r="L115" s="1">
        <v>43805</v>
      </c>
    </row>
    <row r="116" spans="1:12" x14ac:dyDescent="0.3">
      <c r="A116">
        <v>1900004538</v>
      </c>
      <c r="B116" s="1">
        <v>43809</v>
      </c>
      <c r="C116" t="s">
        <v>631</v>
      </c>
      <c r="D116" t="s">
        <v>22</v>
      </c>
      <c r="E116" t="s">
        <v>57</v>
      </c>
      <c r="G116" t="s">
        <v>636</v>
      </c>
      <c r="H116" t="s">
        <v>23</v>
      </c>
      <c r="I116" t="s">
        <v>130</v>
      </c>
      <c r="J116" t="s">
        <v>451</v>
      </c>
      <c r="K116">
        <v>168593</v>
      </c>
      <c r="L116" s="1">
        <v>43613</v>
      </c>
    </row>
    <row r="117" spans="1:12" x14ac:dyDescent="0.3">
      <c r="A117">
        <v>1900004538</v>
      </c>
      <c r="B117" s="1">
        <v>43809</v>
      </c>
      <c r="C117" t="s">
        <v>631</v>
      </c>
      <c r="D117" t="s">
        <v>22</v>
      </c>
      <c r="E117" t="s">
        <v>57</v>
      </c>
      <c r="G117" t="s">
        <v>636</v>
      </c>
      <c r="H117" t="s">
        <v>23</v>
      </c>
      <c r="I117" t="s">
        <v>130</v>
      </c>
      <c r="J117" t="s">
        <v>452</v>
      </c>
      <c r="K117">
        <v>168593</v>
      </c>
      <c r="L117" s="1">
        <v>43613</v>
      </c>
    </row>
    <row r="118" spans="1:12" x14ac:dyDescent="0.3">
      <c r="A118">
        <v>1900004894</v>
      </c>
      <c r="B118" s="1">
        <v>43818</v>
      </c>
      <c r="C118" t="s">
        <v>24</v>
      </c>
      <c r="D118" t="s">
        <v>22</v>
      </c>
      <c r="E118" t="s">
        <v>57</v>
      </c>
      <c r="G118" t="s">
        <v>636</v>
      </c>
      <c r="H118" t="s">
        <v>23</v>
      </c>
      <c r="I118" t="s">
        <v>103</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x14ac:dyDescent="0.3">
      <c r="A120">
        <v>1900004909</v>
      </c>
      <c r="B120" s="1">
        <v>43818</v>
      </c>
      <c r="C120" t="s">
        <v>24</v>
      </c>
      <c r="D120" t="s">
        <v>22</v>
      </c>
      <c r="E120" t="s">
        <v>57</v>
      </c>
      <c r="G120" t="s">
        <v>636</v>
      </c>
      <c r="H120" t="s">
        <v>23</v>
      </c>
      <c r="I120" t="s">
        <v>51</v>
      </c>
      <c r="J120" t="s">
        <v>162</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x14ac:dyDescent="0.3">
      <c r="A123">
        <v>1900004919</v>
      </c>
      <c r="B123" s="1">
        <v>43818</v>
      </c>
      <c r="C123" t="s">
        <v>24</v>
      </c>
      <c r="D123" t="s">
        <v>22</v>
      </c>
      <c r="E123" t="s">
        <v>48</v>
      </c>
      <c r="G123" t="s">
        <v>641</v>
      </c>
      <c r="H123" t="s">
        <v>28</v>
      </c>
      <c r="I123" t="s">
        <v>51</v>
      </c>
      <c r="J123">
        <v>9.9000046190100005E+19</v>
      </c>
      <c r="K123">
        <v>11550</v>
      </c>
      <c r="L123" s="1">
        <v>43716</v>
      </c>
    </row>
    <row r="124" spans="1:12" x14ac:dyDescent="0.3">
      <c r="A124">
        <v>1900004920</v>
      </c>
      <c r="B124" s="1">
        <v>43818</v>
      </c>
      <c r="C124" t="s">
        <v>24</v>
      </c>
      <c r="D124" t="s">
        <v>22</v>
      </c>
      <c r="E124" t="s">
        <v>54</v>
      </c>
      <c r="G124" t="s">
        <v>641</v>
      </c>
      <c r="H124" t="s">
        <v>28</v>
      </c>
      <c r="I124" t="s">
        <v>51</v>
      </c>
      <c r="J124">
        <v>9.90000111903E+19</v>
      </c>
      <c r="K124">
        <v>43033</v>
      </c>
      <c r="L124" s="1">
        <v>43716</v>
      </c>
    </row>
    <row r="125" spans="1:12" x14ac:dyDescent="0.3">
      <c r="A125">
        <v>1900004922</v>
      </c>
      <c r="B125" s="1">
        <v>43818</v>
      </c>
      <c r="C125" t="s">
        <v>24</v>
      </c>
      <c r="D125" t="s">
        <v>22</v>
      </c>
      <c r="E125" t="s">
        <v>48</v>
      </c>
      <c r="G125" t="s">
        <v>641</v>
      </c>
      <c r="H125" t="s">
        <v>28</v>
      </c>
      <c r="I125" t="s">
        <v>51</v>
      </c>
      <c r="J125">
        <v>9.9000046190100005E+19</v>
      </c>
      <c r="K125">
        <v>7700</v>
      </c>
      <c r="L125" s="1">
        <v>43716</v>
      </c>
    </row>
    <row r="126" spans="1:12" x14ac:dyDescent="0.3">
      <c r="A126">
        <v>1900004923</v>
      </c>
      <c r="B126" s="1">
        <v>43818</v>
      </c>
      <c r="C126" t="s">
        <v>24</v>
      </c>
      <c r="D126" t="s">
        <v>22</v>
      </c>
      <c r="E126" t="s">
        <v>54</v>
      </c>
      <c r="G126" t="s">
        <v>641</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x14ac:dyDescent="0.3">
      <c r="A129">
        <v>1900004983</v>
      </c>
      <c r="B129" s="1">
        <v>43818</v>
      </c>
      <c r="C129" t="s">
        <v>24</v>
      </c>
      <c r="D129" t="s">
        <v>22</v>
      </c>
      <c r="E129" t="s">
        <v>57</v>
      </c>
      <c r="G129" t="s">
        <v>636</v>
      </c>
      <c r="H129" t="s">
        <v>23</v>
      </c>
      <c r="I129" t="s">
        <v>84</v>
      </c>
      <c r="J129" t="s">
        <v>329</v>
      </c>
      <c r="K129">
        <v>26968</v>
      </c>
      <c r="L129" s="1">
        <v>43763</v>
      </c>
    </row>
    <row r="130" spans="1:12" x14ac:dyDescent="0.3">
      <c r="A130">
        <v>1900004984</v>
      </c>
      <c r="B130" s="1">
        <v>43818</v>
      </c>
      <c r="C130" t="s">
        <v>24</v>
      </c>
      <c r="D130" t="s">
        <v>22</v>
      </c>
      <c r="E130" t="s">
        <v>57</v>
      </c>
      <c r="G130" t="s">
        <v>636</v>
      </c>
      <c r="H130" t="s">
        <v>23</v>
      </c>
      <c r="I130" t="s">
        <v>84</v>
      </c>
      <c r="J130" t="s">
        <v>328</v>
      </c>
      <c r="K130">
        <v>2437</v>
      </c>
      <c r="L130" s="1">
        <v>43764</v>
      </c>
    </row>
    <row r="131" spans="1:12" x14ac:dyDescent="0.3">
      <c r="A131">
        <v>1900004985</v>
      </c>
      <c r="B131" s="1">
        <v>43818</v>
      </c>
      <c r="C131" t="s">
        <v>24</v>
      </c>
      <c r="D131" t="s">
        <v>22</v>
      </c>
      <c r="E131" t="s">
        <v>57</v>
      </c>
      <c r="G131" t="s">
        <v>636</v>
      </c>
      <c r="H131" t="s">
        <v>23</v>
      </c>
      <c r="I131" t="s">
        <v>84</v>
      </c>
      <c r="J131" t="s">
        <v>344</v>
      </c>
      <c r="K131">
        <v>53278</v>
      </c>
      <c r="L131" s="1">
        <v>43466</v>
      </c>
    </row>
    <row r="132" spans="1:12" x14ac:dyDescent="0.3">
      <c r="A132">
        <v>1900004986</v>
      </c>
      <c r="B132" s="1">
        <v>43818</v>
      </c>
      <c r="C132" t="s">
        <v>24</v>
      </c>
      <c r="D132" t="s">
        <v>22</v>
      </c>
      <c r="E132" t="s">
        <v>57</v>
      </c>
      <c r="G132" t="s">
        <v>636</v>
      </c>
      <c r="H132" t="s">
        <v>23</v>
      </c>
      <c r="I132" t="s">
        <v>84</v>
      </c>
      <c r="J132" t="s">
        <v>345</v>
      </c>
      <c r="K132">
        <v>30048</v>
      </c>
      <c r="L132" s="1">
        <v>43466</v>
      </c>
    </row>
    <row r="133" spans="1:12" x14ac:dyDescent="0.3">
      <c r="A133">
        <v>1900004987</v>
      </c>
      <c r="B133" s="1">
        <v>43818</v>
      </c>
      <c r="C133" t="s">
        <v>24</v>
      </c>
      <c r="D133" t="s">
        <v>22</v>
      </c>
      <c r="E133" t="s">
        <v>57</v>
      </c>
      <c r="G133" t="s">
        <v>636</v>
      </c>
      <c r="H133" t="s">
        <v>23</v>
      </c>
      <c r="I133" t="s">
        <v>84</v>
      </c>
      <c r="J133">
        <v>3.1142029974272998E+18</v>
      </c>
      <c r="K133">
        <v>12500</v>
      </c>
      <c r="L133" s="1">
        <v>43727</v>
      </c>
    </row>
    <row r="134" spans="1:12" x14ac:dyDescent="0.3">
      <c r="A134">
        <v>1900005036</v>
      </c>
      <c r="B134" s="1">
        <v>43819</v>
      </c>
      <c r="C134" t="s">
        <v>24</v>
      </c>
      <c r="D134" t="s">
        <v>22</v>
      </c>
      <c r="E134" t="s">
        <v>57</v>
      </c>
      <c r="F134">
        <v>1</v>
      </c>
      <c r="G134" t="s">
        <v>21</v>
      </c>
      <c r="H134" t="s">
        <v>58</v>
      </c>
      <c r="I134" t="s">
        <v>78</v>
      </c>
      <c r="J134" t="s">
        <v>260</v>
      </c>
      <c r="K134">
        <v>3854</v>
      </c>
      <c r="L134" s="1">
        <v>43585</v>
      </c>
    </row>
    <row r="135" spans="1:12" x14ac:dyDescent="0.3">
      <c r="A135">
        <v>1900005300</v>
      </c>
      <c r="B135" s="1">
        <v>43823</v>
      </c>
      <c r="C135" t="s">
        <v>631</v>
      </c>
      <c r="D135" t="s">
        <v>22</v>
      </c>
      <c r="E135" t="s">
        <v>57</v>
      </c>
      <c r="G135" t="s">
        <v>636</v>
      </c>
      <c r="H135" t="s">
        <v>23</v>
      </c>
      <c r="I135" t="s">
        <v>78</v>
      </c>
      <c r="J135">
        <v>304003763</v>
      </c>
      <c r="K135">
        <v>132392</v>
      </c>
      <c r="L135" s="1">
        <v>43819</v>
      </c>
    </row>
    <row r="136" spans="1:12" x14ac:dyDescent="0.3">
      <c r="A136">
        <v>1900005300</v>
      </c>
      <c r="B136" s="1">
        <v>43823</v>
      </c>
      <c r="C136" t="s">
        <v>631</v>
      </c>
      <c r="D136" t="s">
        <v>22</v>
      </c>
      <c r="E136" t="s">
        <v>57</v>
      </c>
      <c r="G136" t="s">
        <v>636</v>
      </c>
      <c r="H136" t="s">
        <v>23</v>
      </c>
      <c r="I136" t="s">
        <v>78</v>
      </c>
      <c r="J136" t="s">
        <v>247</v>
      </c>
      <c r="K136">
        <v>132392</v>
      </c>
      <c r="L136" s="1">
        <v>43819</v>
      </c>
    </row>
    <row r="137" spans="1:12" x14ac:dyDescent="0.3">
      <c r="A137">
        <v>1900005300</v>
      </c>
      <c r="B137" s="1">
        <v>43823</v>
      </c>
      <c r="C137" t="s">
        <v>631</v>
      </c>
      <c r="D137" t="s">
        <v>22</v>
      </c>
      <c r="E137" t="s">
        <v>57</v>
      </c>
      <c r="G137" t="s">
        <v>636</v>
      </c>
      <c r="H137" t="s">
        <v>23</v>
      </c>
      <c r="I137" t="s">
        <v>78</v>
      </c>
      <c r="J137">
        <v>2.4142020928135997E+18</v>
      </c>
      <c r="K137">
        <v>132392</v>
      </c>
      <c r="L137" s="1">
        <v>43819</v>
      </c>
    </row>
    <row r="138" spans="1:12" x14ac:dyDescent="0.3">
      <c r="A138">
        <v>1900005300</v>
      </c>
      <c r="B138" s="1">
        <v>43823</v>
      </c>
      <c r="C138" t="s">
        <v>631</v>
      </c>
      <c r="D138" t="s">
        <v>22</v>
      </c>
      <c r="E138" t="s">
        <v>57</v>
      </c>
      <c r="G138" t="s">
        <v>636</v>
      </c>
      <c r="H138" t="s">
        <v>23</v>
      </c>
      <c r="I138" t="s">
        <v>78</v>
      </c>
      <c r="J138" t="s">
        <v>259</v>
      </c>
      <c r="K138">
        <v>132392</v>
      </c>
      <c r="L138" s="1">
        <v>43819</v>
      </c>
    </row>
    <row r="139" spans="1:12" x14ac:dyDescent="0.3">
      <c r="A139">
        <v>1900005324</v>
      </c>
      <c r="B139" s="1">
        <v>43823</v>
      </c>
      <c r="C139" t="s">
        <v>24</v>
      </c>
      <c r="D139" t="s">
        <v>22</v>
      </c>
      <c r="E139" t="s">
        <v>33</v>
      </c>
      <c r="F139">
        <v>3</v>
      </c>
      <c r="G139" t="s">
        <v>56</v>
      </c>
      <c r="H139" t="s">
        <v>58</v>
      </c>
      <c r="I139" t="s">
        <v>130</v>
      </c>
      <c r="J139">
        <v>9.9000044190299996E+19</v>
      </c>
      <c r="K139">
        <v>26805</v>
      </c>
      <c r="L139" s="1">
        <v>43788</v>
      </c>
    </row>
    <row r="140" spans="1:12" x14ac:dyDescent="0.3">
      <c r="A140">
        <v>1900005325</v>
      </c>
      <c r="B140" s="1">
        <v>43823</v>
      </c>
      <c r="C140" t="s">
        <v>24</v>
      </c>
      <c r="D140" t="s">
        <v>22</v>
      </c>
      <c r="E140" t="s">
        <v>40</v>
      </c>
      <c r="G140" t="s">
        <v>637</v>
      </c>
      <c r="H140" t="s">
        <v>23</v>
      </c>
      <c r="I140" t="s">
        <v>130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x14ac:dyDescent="0.3">
      <c r="A142">
        <v>1900005331</v>
      </c>
      <c r="B142" s="1">
        <v>43823</v>
      </c>
      <c r="C142" t="s">
        <v>24</v>
      </c>
      <c r="D142" t="s">
        <v>22</v>
      </c>
      <c r="E142" t="s">
        <v>57</v>
      </c>
      <c r="G142" t="s">
        <v>636</v>
      </c>
      <c r="H142" t="s">
        <v>23</v>
      </c>
      <c r="I142" t="s">
        <v>103</v>
      </c>
      <c r="J142" t="s">
        <v>463</v>
      </c>
      <c r="K142">
        <v>8580</v>
      </c>
      <c r="L142" s="1">
        <v>43729</v>
      </c>
    </row>
    <row r="143" spans="1:12" x14ac:dyDescent="0.3">
      <c r="A143">
        <v>1900005394</v>
      </c>
      <c r="B143" s="1">
        <v>43824</v>
      </c>
      <c r="C143" t="s">
        <v>24</v>
      </c>
      <c r="D143" t="s">
        <v>22</v>
      </c>
      <c r="E143" t="s">
        <v>57</v>
      </c>
      <c r="G143" t="s">
        <v>636</v>
      </c>
      <c r="H143" t="s">
        <v>23</v>
      </c>
      <c r="I143" t="s">
        <v>49</v>
      </c>
      <c r="J143" t="s">
        <v>157</v>
      </c>
      <c r="K143">
        <v>60713</v>
      </c>
      <c r="L143" s="1">
        <v>43647</v>
      </c>
    </row>
    <row r="144" spans="1:12" x14ac:dyDescent="0.3">
      <c r="A144">
        <v>1900005395</v>
      </c>
      <c r="B144" s="1">
        <v>43824</v>
      </c>
      <c r="C144" t="s">
        <v>24</v>
      </c>
      <c r="D144" t="s">
        <v>22</v>
      </c>
      <c r="E144" t="s">
        <v>20</v>
      </c>
      <c r="G144" t="s">
        <v>636</v>
      </c>
      <c r="H144" t="s">
        <v>23</v>
      </c>
      <c r="I144" t="s">
        <v>51</v>
      </c>
      <c r="J144">
        <v>22531899</v>
      </c>
      <c r="K144">
        <v>50160</v>
      </c>
      <c r="L144" s="1">
        <v>43765</v>
      </c>
    </row>
    <row r="145" spans="1:12" x14ac:dyDescent="0.3">
      <c r="A145">
        <v>1900005396</v>
      </c>
      <c r="B145" s="1">
        <v>43824</v>
      </c>
      <c r="C145" t="s">
        <v>24</v>
      </c>
      <c r="D145" t="s">
        <v>22</v>
      </c>
      <c r="E145" t="s">
        <v>57</v>
      </c>
      <c r="G145" t="s">
        <v>636</v>
      </c>
      <c r="I145" t="s">
        <v>51</v>
      </c>
      <c r="J145" t="s">
        <v>174</v>
      </c>
      <c r="K145">
        <v>71765</v>
      </c>
      <c r="L145" s="1">
        <v>43764</v>
      </c>
    </row>
    <row r="146" spans="1:12" x14ac:dyDescent="0.3">
      <c r="A146">
        <v>1900005439</v>
      </c>
      <c r="B146" s="1">
        <v>43824</v>
      </c>
      <c r="C146" t="s">
        <v>24</v>
      </c>
      <c r="D146" t="s">
        <v>22</v>
      </c>
      <c r="E146" t="s">
        <v>33</v>
      </c>
      <c r="F146">
        <v>13</v>
      </c>
      <c r="G146" t="s">
        <v>628</v>
      </c>
      <c r="H146" t="s">
        <v>58</v>
      </c>
      <c r="I146" t="s">
        <v>84</v>
      </c>
      <c r="J146" t="s">
        <v>369</v>
      </c>
      <c r="K146">
        <v>62399</v>
      </c>
      <c r="L146" s="1">
        <v>43783</v>
      </c>
    </row>
    <row r="147" spans="1:12" x14ac:dyDescent="0.3">
      <c r="A147">
        <v>1900005516</v>
      </c>
      <c r="B147" s="1">
        <v>43825</v>
      </c>
      <c r="C147" t="s">
        <v>24</v>
      </c>
      <c r="D147" t="s">
        <v>22</v>
      </c>
      <c r="E147" t="s">
        <v>35</v>
      </c>
      <c r="F147">
        <v>10</v>
      </c>
      <c r="G147" t="s">
        <v>39</v>
      </c>
      <c r="H147" t="s">
        <v>58</v>
      </c>
      <c r="I147" t="s">
        <v>82</v>
      </c>
      <c r="J147">
        <v>2280014070</v>
      </c>
      <c r="K147">
        <v>27530</v>
      </c>
      <c r="L147" s="1">
        <v>43533</v>
      </c>
    </row>
    <row r="148" spans="1:12" x14ac:dyDescent="0.3">
      <c r="A148">
        <v>1900005526</v>
      </c>
      <c r="B148" s="1">
        <v>43825</v>
      </c>
      <c r="C148" t="s">
        <v>24</v>
      </c>
      <c r="D148" t="s">
        <v>22</v>
      </c>
      <c r="E148" t="s">
        <v>40</v>
      </c>
      <c r="G148" t="s">
        <v>638</v>
      </c>
      <c r="H148" t="s">
        <v>23</v>
      </c>
      <c r="I148" t="s">
        <v>17</v>
      </c>
      <c r="J148" t="s">
        <v>64</v>
      </c>
      <c r="K148">
        <v>60000</v>
      </c>
      <c r="L148" s="1">
        <v>43556</v>
      </c>
    </row>
    <row r="149" spans="1:12" x14ac:dyDescent="0.3">
      <c r="A149">
        <v>1900005527</v>
      </c>
      <c r="B149" s="1">
        <v>43825</v>
      </c>
      <c r="C149" t="s">
        <v>24</v>
      </c>
      <c r="D149" t="s">
        <v>22</v>
      </c>
      <c r="E149" t="s">
        <v>57</v>
      </c>
      <c r="G149" t="s">
        <v>636</v>
      </c>
      <c r="H149" t="s">
        <v>23</v>
      </c>
      <c r="I149" t="s">
        <v>36</v>
      </c>
      <c r="J149">
        <v>1.203004619248E+19</v>
      </c>
      <c r="K149">
        <v>77400</v>
      </c>
      <c r="L149" s="1">
        <v>43687</v>
      </c>
    </row>
    <row r="150" spans="1:12" x14ac:dyDescent="0.3">
      <c r="A150">
        <v>1900005528</v>
      </c>
      <c r="B150" s="1">
        <v>43825</v>
      </c>
      <c r="C150" t="s">
        <v>24</v>
      </c>
      <c r="D150" t="s">
        <v>22</v>
      </c>
      <c r="E150" t="s">
        <v>57</v>
      </c>
      <c r="G150" t="s">
        <v>636</v>
      </c>
      <c r="H150" t="s">
        <v>23</v>
      </c>
      <c r="I150" t="s">
        <v>36</v>
      </c>
      <c r="J150">
        <v>1.203004619248E+19</v>
      </c>
      <c r="K150">
        <v>302812</v>
      </c>
      <c r="L150" s="1">
        <v>43687</v>
      </c>
    </row>
    <row r="151" spans="1:12" x14ac:dyDescent="0.3">
      <c r="A151">
        <v>1900005529</v>
      </c>
      <c r="B151" s="1">
        <v>43825</v>
      </c>
      <c r="C151" t="s">
        <v>24</v>
      </c>
      <c r="D151" t="s">
        <v>22</v>
      </c>
      <c r="E151" t="s">
        <v>48</v>
      </c>
      <c r="G151" t="s">
        <v>628</v>
      </c>
      <c r="H151" t="s">
        <v>23</v>
      </c>
      <c r="I151" t="s">
        <v>55</v>
      </c>
      <c r="J151" t="s">
        <v>187</v>
      </c>
      <c r="K151">
        <v>275569</v>
      </c>
      <c r="L151" s="1">
        <v>43525</v>
      </c>
    </row>
    <row r="152" spans="1:12" x14ac:dyDescent="0.3">
      <c r="A152">
        <v>1900005530</v>
      </c>
      <c r="B152" s="1">
        <v>43825</v>
      </c>
      <c r="C152" t="s">
        <v>24</v>
      </c>
      <c r="D152" t="s">
        <v>22</v>
      </c>
      <c r="E152" t="s">
        <v>35</v>
      </c>
      <c r="G152" t="s">
        <v>628</v>
      </c>
      <c r="H152" t="s">
        <v>23</v>
      </c>
      <c r="I152" t="s">
        <v>55</v>
      </c>
      <c r="J152" t="s">
        <v>186</v>
      </c>
      <c r="K152">
        <v>320000</v>
      </c>
      <c r="L152" s="1">
        <v>43496</v>
      </c>
    </row>
    <row r="153" spans="1:12" x14ac:dyDescent="0.3">
      <c r="A153">
        <v>1900005531</v>
      </c>
      <c r="B153" s="1">
        <v>43825</v>
      </c>
      <c r="C153" t="s">
        <v>24</v>
      </c>
      <c r="D153" t="s">
        <v>22</v>
      </c>
      <c r="E153" t="s">
        <v>40</v>
      </c>
      <c r="G153" t="s">
        <v>638</v>
      </c>
      <c r="H153" t="s">
        <v>23</v>
      </c>
      <c r="I153" t="s">
        <v>130</v>
      </c>
      <c r="J153">
        <v>3393</v>
      </c>
      <c r="K153">
        <v>114752</v>
      </c>
      <c r="L153" s="1">
        <v>43770</v>
      </c>
    </row>
    <row r="154" spans="1:12" x14ac:dyDescent="0.3">
      <c r="A154">
        <v>1900005532</v>
      </c>
      <c r="B154" s="1">
        <v>43825</v>
      </c>
      <c r="C154" t="s">
        <v>24</v>
      </c>
      <c r="D154" t="s">
        <v>22</v>
      </c>
      <c r="E154" t="s">
        <v>40</v>
      </c>
      <c r="G154" t="s">
        <v>638</v>
      </c>
      <c r="I154" t="s">
        <v>130</v>
      </c>
      <c r="J154" t="s">
        <v>431</v>
      </c>
      <c r="K154">
        <v>49027</v>
      </c>
      <c r="L154" s="1">
        <v>43500</v>
      </c>
    </row>
    <row r="155" spans="1:12" x14ac:dyDescent="0.3">
      <c r="A155">
        <v>1900005555</v>
      </c>
      <c r="B155" s="1">
        <v>43825</v>
      </c>
      <c r="C155" t="s">
        <v>24</v>
      </c>
      <c r="D155" t="s">
        <v>22</v>
      </c>
      <c r="E155" t="s">
        <v>33</v>
      </c>
      <c r="F155">
        <v>13</v>
      </c>
      <c r="G155" t="s">
        <v>628</v>
      </c>
      <c r="H155" t="s">
        <v>58</v>
      </c>
      <c r="I155" t="s">
        <v>84</v>
      </c>
      <c r="J155" t="s">
        <v>375</v>
      </c>
      <c r="K155">
        <v>153332</v>
      </c>
      <c r="L155" s="1">
        <v>43757</v>
      </c>
    </row>
    <row r="156" spans="1:12" x14ac:dyDescent="0.3">
      <c r="A156">
        <v>1900005760</v>
      </c>
      <c r="B156" s="1">
        <v>43827</v>
      </c>
      <c r="C156" t="s">
        <v>24</v>
      </c>
      <c r="D156" t="s">
        <v>22</v>
      </c>
      <c r="E156" t="s">
        <v>20</v>
      </c>
      <c r="G156" t="s">
        <v>641</v>
      </c>
      <c r="H156" t="s">
        <v>28</v>
      </c>
      <c r="I156" t="s">
        <v>184</v>
      </c>
      <c r="J156">
        <v>2.4142027811737001E+18</v>
      </c>
      <c r="K156">
        <v>23591</v>
      </c>
      <c r="L156" s="1">
        <v>43586</v>
      </c>
    </row>
    <row r="157" spans="1:12" x14ac:dyDescent="0.3">
      <c r="A157">
        <v>1900005761</v>
      </c>
      <c r="B157" s="1">
        <v>43827</v>
      </c>
      <c r="C157" t="s">
        <v>24</v>
      </c>
      <c r="D157" t="s">
        <v>22</v>
      </c>
      <c r="E157" t="s">
        <v>57</v>
      </c>
      <c r="G157" t="s">
        <v>636</v>
      </c>
      <c r="H157" t="s">
        <v>23</v>
      </c>
      <c r="I157" t="s">
        <v>49</v>
      </c>
      <c r="J157" t="s">
        <v>154</v>
      </c>
      <c r="K157">
        <v>19181</v>
      </c>
      <c r="L157" s="1">
        <v>43679</v>
      </c>
    </row>
    <row r="158" spans="1:12" x14ac:dyDescent="0.3">
      <c r="A158">
        <v>1900005767</v>
      </c>
      <c r="B158" s="1">
        <v>43827</v>
      </c>
      <c r="C158" t="s">
        <v>24</v>
      </c>
      <c r="D158" t="s">
        <v>22</v>
      </c>
      <c r="E158" t="s">
        <v>54</v>
      </c>
      <c r="G158" t="s">
        <v>641</v>
      </c>
      <c r="H158" t="s">
        <v>28</v>
      </c>
      <c r="I158" t="s">
        <v>51</v>
      </c>
      <c r="J158">
        <v>2.3060011180300001E+19</v>
      </c>
      <c r="K158">
        <v>8228</v>
      </c>
      <c r="L158" s="1">
        <v>43524</v>
      </c>
    </row>
    <row r="159" spans="1:12" x14ac:dyDescent="0.3">
      <c r="A159">
        <v>1900005768</v>
      </c>
      <c r="B159" s="1">
        <v>43827</v>
      </c>
      <c r="C159" t="s">
        <v>24</v>
      </c>
      <c r="D159" t="s">
        <v>22</v>
      </c>
      <c r="E159" t="s">
        <v>54</v>
      </c>
      <c r="G159" t="s">
        <v>641</v>
      </c>
      <c r="I159" t="s">
        <v>51</v>
      </c>
      <c r="J159">
        <v>2.3060011180300001E+19</v>
      </c>
      <c r="K159">
        <v>5241</v>
      </c>
      <c r="L159" s="1">
        <v>43658</v>
      </c>
    </row>
    <row r="160" spans="1:12" x14ac:dyDescent="0.3">
      <c r="A160">
        <v>1900005769</v>
      </c>
      <c r="B160" s="1">
        <v>43827</v>
      </c>
      <c r="C160" t="s">
        <v>24</v>
      </c>
      <c r="D160" t="s">
        <v>22</v>
      </c>
      <c r="E160" t="s">
        <v>54</v>
      </c>
      <c r="G160" t="s">
        <v>641</v>
      </c>
      <c r="I160" t="s">
        <v>51</v>
      </c>
      <c r="J160">
        <v>9.9000046190799995E+19</v>
      </c>
      <c r="K160">
        <v>13154</v>
      </c>
      <c r="L160" s="1">
        <v>43748</v>
      </c>
    </row>
    <row r="161" spans="1:12" x14ac:dyDescent="0.3">
      <c r="A161">
        <v>1900005770</v>
      </c>
      <c r="B161" s="1">
        <v>43827</v>
      </c>
      <c r="C161" t="s">
        <v>24</v>
      </c>
      <c r="D161" t="s">
        <v>22</v>
      </c>
      <c r="E161" t="s">
        <v>54</v>
      </c>
      <c r="G161" t="s">
        <v>641</v>
      </c>
      <c r="H161" t="s">
        <v>28</v>
      </c>
      <c r="I161" t="s">
        <v>51</v>
      </c>
      <c r="J161">
        <v>9.9000046190799995E+19</v>
      </c>
      <c r="K161">
        <v>14461</v>
      </c>
      <c r="L161" s="1">
        <v>43716</v>
      </c>
    </row>
    <row r="162" spans="1:12" x14ac:dyDescent="0.3">
      <c r="A162">
        <v>1900005771</v>
      </c>
      <c r="B162" s="1">
        <v>43827</v>
      </c>
      <c r="C162" t="s">
        <v>24</v>
      </c>
      <c r="D162" t="s">
        <v>22</v>
      </c>
      <c r="E162" t="s">
        <v>57</v>
      </c>
      <c r="G162" t="s">
        <v>636</v>
      </c>
      <c r="H162" t="s">
        <v>23</v>
      </c>
      <c r="I162" t="s">
        <v>55</v>
      </c>
      <c r="J162" t="s">
        <v>201</v>
      </c>
      <c r="K162">
        <v>2853</v>
      </c>
      <c r="L162" s="1">
        <v>43639</v>
      </c>
    </row>
    <row r="163" spans="1:12" x14ac:dyDescent="0.3">
      <c r="A163">
        <v>1900005772</v>
      </c>
      <c r="B163" s="1">
        <v>43827</v>
      </c>
      <c r="C163" t="s">
        <v>24</v>
      </c>
      <c r="D163" t="s">
        <v>22</v>
      </c>
      <c r="E163" t="s">
        <v>57</v>
      </c>
      <c r="G163" t="s">
        <v>636</v>
      </c>
      <c r="H163" t="s">
        <v>23</v>
      </c>
      <c r="I163" t="s">
        <v>55</v>
      </c>
      <c r="J163" t="s">
        <v>202</v>
      </c>
      <c r="K163">
        <v>495</v>
      </c>
      <c r="L163" s="1">
        <v>43639</v>
      </c>
    </row>
    <row r="164" spans="1:12" x14ac:dyDescent="0.3">
      <c r="A164">
        <v>1900005773</v>
      </c>
      <c r="B164" s="1">
        <v>43827</v>
      </c>
      <c r="C164" t="s">
        <v>24</v>
      </c>
      <c r="D164" t="s">
        <v>22</v>
      </c>
      <c r="E164" t="s">
        <v>57</v>
      </c>
      <c r="G164" t="s">
        <v>636</v>
      </c>
      <c r="I164" t="s">
        <v>55</v>
      </c>
      <c r="J164" t="s">
        <v>197</v>
      </c>
      <c r="K164">
        <v>5891</v>
      </c>
      <c r="L164" s="1">
        <v>43500</v>
      </c>
    </row>
    <row r="165" spans="1:12" x14ac:dyDescent="0.3">
      <c r="A165">
        <v>1900005774</v>
      </c>
      <c r="B165" s="1">
        <v>43827</v>
      </c>
      <c r="C165" t="s">
        <v>24</v>
      </c>
      <c r="D165" t="s">
        <v>22</v>
      </c>
      <c r="E165" t="s">
        <v>48</v>
      </c>
      <c r="F165">
        <v>3</v>
      </c>
      <c r="G165" t="s">
        <v>56</v>
      </c>
      <c r="H165" t="s">
        <v>58</v>
      </c>
      <c r="I165" t="s">
        <v>79</v>
      </c>
      <c r="J165" t="s">
        <v>317</v>
      </c>
      <c r="K165">
        <v>4596</v>
      </c>
      <c r="L165" s="1">
        <v>43601</v>
      </c>
    </row>
    <row r="166" spans="1:12" x14ac:dyDescent="0.3">
      <c r="A166">
        <v>1900005775</v>
      </c>
      <c r="B166" s="1">
        <v>43827</v>
      </c>
      <c r="C166" t="s">
        <v>24</v>
      </c>
      <c r="D166" t="s">
        <v>22</v>
      </c>
      <c r="E166" t="s">
        <v>33</v>
      </c>
      <c r="F166">
        <v>3</v>
      </c>
      <c r="G166" t="s">
        <v>56</v>
      </c>
      <c r="H166" t="s">
        <v>58</v>
      </c>
      <c r="I166" t="s">
        <v>130</v>
      </c>
      <c r="J166">
        <v>9.9000044180300005E+19</v>
      </c>
      <c r="K166">
        <v>21443</v>
      </c>
      <c r="L166" s="1">
        <v>43649</v>
      </c>
    </row>
    <row r="167" spans="1:12" x14ac:dyDescent="0.3">
      <c r="A167">
        <v>1900005776</v>
      </c>
      <c r="B167" s="1">
        <v>43827</v>
      </c>
      <c r="C167" t="s">
        <v>24</v>
      </c>
      <c r="D167" t="s">
        <v>22</v>
      </c>
      <c r="E167" t="s">
        <v>33</v>
      </c>
      <c r="F167">
        <v>3</v>
      </c>
      <c r="G167" t="s">
        <v>56</v>
      </c>
      <c r="H167" t="s">
        <v>58</v>
      </c>
      <c r="I167" t="s">
        <v>130</v>
      </c>
      <c r="J167">
        <v>9.9000044180300005E+19</v>
      </c>
      <c r="K167">
        <v>21442</v>
      </c>
      <c r="L167" s="1">
        <v>43758</v>
      </c>
    </row>
    <row r="168" spans="1:12" x14ac:dyDescent="0.3">
      <c r="A168">
        <v>1900005777</v>
      </c>
      <c r="B168" s="1">
        <v>43827</v>
      </c>
      <c r="C168" t="s">
        <v>24</v>
      </c>
      <c r="D168" t="s">
        <v>22</v>
      </c>
      <c r="E168" t="s">
        <v>33</v>
      </c>
      <c r="F168">
        <v>3</v>
      </c>
      <c r="G168" t="s">
        <v>56</v>
      </c>
      <c r="H168" t="s">
        <v>58</v>
      </c>
      <c r="I168" t="s">
        <v>130</v>
      </c>
      <c r="J168">
        <v>9.9000044180300005E+19</v>
      </c>
      <c r="K168">
        <v>21443</v>
      </c>
      <c r="L168" s="1">
        <v>43540</v>
      </c>
    </row>
    <row r="169" spans="1:12" x14ac:dyDescent="0.3">
      <c r="A169">
        <v>1900005778</v>
      </c>
      <c r="B169" s="1">
        <v>43827</v>
      </c>
      <c r="C169" t="s">
        <v>24</v>
      </c>
      <c r="D169" t="s">
        <v>22</v>
      </c>
      <c r="E169" t="s">
        <v>33</v>
      </c>
      <c r="F169">
        <v>3</v>
      </c>
      <c r="G169" t="s">
        <v>56</v>
      </c>
      <c r="H169" t="s">
        <v>58</v>
      </c>
      <c r="I169" t="s">
        <v>130</v>
      </c>
      <c r="J169">
        <v>9.9000044180300005E+19</v>
      </c>
      <c r="K169">
        <v>17949</v>
      </c>
      <c r="L169" s="1">
        <v>43649</v>
      </c>
    </row>
    <row r="170" spans="1:12" x14ac:dyDescent="0.3">
      <c r="A170">
        <v>1900005779</v>
      </c>
      <c r="B170" s="1">
        <v>43827</v>
      </c>
      <c r="C170" t="s">
        <v>24</v>
      </c>
      <c r="D170" t="s">
        <v>22</v>
      </c>
      <c r="E170" t="s">
        <v>33</v>
      </c>
      <c r="F170">
        <v>3</v>
      </c>
      <c r="G170" t="s">
        <v>56</v>
      </c>
      <c r="H170" t="s">
        <v>58</v>
      </c>
      <c r="I170" t="s">
        <v>130</v>
      </c>
      <c r="J170">
        <v>9.9000044180300005E+19</v>
      </c>
      <c r="K170">
        <v>17949</v>
      </c>
      <c r="L170" s="1">
        <v>43540</v>
      </c>
    </row>
    <row r="171" spans="1:12" x14ac:dyDescent="0.3">
      <c r="A171">
        <v>1900005780</v>
      </c>
      <c r="B171" s="1">
        <v>43827</v>
      </c>
      <c r="C171" t="s">
        <v>24</v>
      </c>
      <c r="D171" t="s">
        <v>22</v>
      </c>
      <c r="E171" t="s">
        <v>48</v>
      </c>
      <c r="G171" t="s">
        <v>637</v>
      </c>
      <c r="H171" t="s">
        <v>28</v>
      </c>
      <c r="I171" t="s">
        <v>130</v>
      </c>
      <c r="J171" t="s">
        <v>425</v>
      </c>
      <c r="K171">
        <v>7889</v>
      </c>
      <c r="L171" s="1">
        <v>43477</v>
      </c>
    </row>
    <row r="172" spans="1:12" x14ac:dyDescent="0.3">
      <c r="A172">
        <v>1900005781</v>
      </c>
      <c r="B172" s="1">
        <v>43827</v>
      </c>
      <c r="C172" t="s">
        <v>24</v>
      </c>
      <c r="D172" t="s">
        <v>22</v>
      </c>
      <c r="E172" t="s">
        <v>35</v>
      </c>
      <c r="F172">
        <v>3</v>
      </c>
      <c r="G172" t="s">
        <v>56</v>
      </c>
      <c r="H172" t="s">
        <v>58</v>
      </c>
      <c r="I172" t="s">
        <v>130</v>
      </c>
      <c r="J172">
        <v>3.1142031258438999E+18</v>
      </c>
      <c r="K172">
        <v>8198</v>
      </c>
      <c r="L172" s="1">
        <v>43763</v>
      </c>
    </row>
    <row r="173" spans="1:12" x14ac:dyDescent="0.3">
      <c r="A173">
        <v>1900005782</v>
      </c>
      <c r="B173" s="1">
        <v>43827</v>
      </c>
      <c r="C173" t="s">
        <v>24</v>
      </c>
      <c r="D173" t="s">
        <v>22</v>
      </c>
      <c r="E173" t="s">
        <v>40</v>
      </c>
      <c r="G173" t="s">
        <v>638</v>
      </c>
      <c r="I173" t="s">
        <v>130</v>
      </c>
      <c r="J173" t="s">
        <v>430</v>
      </c>
      <c r="K173">
        <v>18697</v>
      </c>
      <c r="L173" s="1">
        <v>43535</v>
      </c>
    </row>
    <row r="174" spans="1:12" x14ac:dyDescent="0.3">
      <c r="A174">
        <v>1900005783</v>
      </c>
      <c r="B174" s="1">
        <v>43827</v>
      </c>
      <c r="C174" t="s">
        <v>24</v>
      </c>
      <c r="D174" t="s">
        <v>22</v>
      </c>
      <c r="E174" t="s">
        <v>40</v>
      </c>
      <c r="G174" t="s">
        <v>638</v>
      </c>
      <c r="I174" t="s">
        <v>130</v>
      </c>
      <c r="J174" t="s">
        <v>430</v>
      </c>
      <c r="K174">
        <v>17140</v>
      </c>
      <c r="L174" s="1">
        <v>43749</v>
      </c>
    </row>
    <row r="175" spans="1:12" x14ac:dyDescent="0.3">
      <c r="A175">
        <v>1900005784</v>
      </c>
      <c r="B175" s="1">
        <v>43827</v>
      </c>
      <c r="C175" t="s">
        <v>24</v>
      </c>
      <c r="D175" t="s">
        <v>22</v>
      </c>
      <c r="E175" t="s">
        <v>40</v>
      </c>
      <c r="G175" t="s">
        <v>638</v>
      </c>
      <c r="I175" t="s">
        <v>130</v>
      </c>
      <c r="J175" t="s">
        <v>430</v>
      </c>
      <c r="K175">
        <v>8561</v>
      </c>
      <c r="L175" s="1">
        <v>43783</v>
      </c>
    </row>
    <row r="176" spans="1:12" x14ac:dyDescent="0.3">
      <c r="A176">
        <v>1900005785</v>
      </c>
      <c r="B176" s="1">
        <v>43827</v>
      </c>
      <c r="C176" t="s">
        <v>24</v>
      </c>
      <c r="D176" t="s">
        <v>22</v>
      </c>
      <c r="E176" t="s">
        <v>35</v>
      </c>
      <c r="G176" t="s">
        <v>637</v>
      </c>
      <c r="H176" t="s">
        <v>23</v>
      </c>
      <c r="I176" t="s">
        <v>103</v>
      </c>
      <c r="J176">
        <v>43191787</v>
      </c>
      <c r="K176">
        <v>6213</v>
      </c>
      <c r="L176" s="1">
        <v>43649</v>
      </c>
    </row>
    <row r="177" spans="1:12" x14ac:dyDescent="0.3">
      <c r="A177">
        <v>1900005786</v>
      </c>
      <c r="B177" s="1">
        <v>43827</v>
      </c>
      <c r="C177" t="s">
        <v>24</v>
      </c>
      <c r="D177" t="s">
        <v>22</v>
      </c>
      <c r="E177" t="s">
        <v>57</v>
      </c>
      <c r="G177" t="s">
        <v>636</v>
      </c>
      <c r="H177" t="s">
        <v>23</v>
      </c>
      <c r="I177" t="s">
        <v>103</v>
      </c>
      <c r="J177" t="s">
        <v>466</v>
      </c>
      <c r="K177">
        <v>8625</v>
      </c>
      <c r="L177" s="1">
        <v>43729</v>
      </c>
    </row>
    <row r="178" spans="1:12" x14ac:dyDescent="0.3">
      <c r="A178">
        <v>1900005787</v>
      </c>
      <c r="B178" s="1">
        <v>43827</v>
      </c>
      <c r="C178" t="s">
        <v>24</v>
      </c>
      <c r="D178" t="s">
        <v>22</v>
      </c>
      <c r="E178" t="s">
        <v>57</v>
      </c>
      <c r="G178" t="s">
        <v>636</v>
      </c>
      <c r="H178" t="s">
        <v>23</v>
      </c>
      <c r="I178" t="s">
        <v>103</v>
      </c>
      <c r="J178" t="s">
        <v>464</v>
      </c>
      <c r="K178">
        <v>4579</v>
      </c>
      <c r="L178" s="1">
        <v>43729</v>
      </c>
    </row>
    <row r="179" spans="1:12" x14ac:dyDescent="0.3">
      <c r="A179">
        <v>1900005788</v>
      </c>
      <c r="B179" s="1">
        <v>43827</v>
      </c>
      <c r="C179" t="s">
        <v>24</v>
      </c>
      <c r="D179" t="s">
        <v>22</v>
      </c>
      <c r="E179" t="s">
        <v>57</v>
      </c>
      <c r="G179" t="s">
        <v>636</v>
      </c>
      <c r="I179" t="s">
        <v>103</v>
      </c>
      <c r="J179" t="s">
        <v>459</v>
      </c>
      <c r="K179">
        <v>1980</v>
      </c>
      <c r="L179" s="1">
        <v>43630</v>
      </c>
    </row>
    <row r="180" spans="1:12" x14ac:dyDescent="0.3">
      <c r="A180">
        <v>1900005789</v>
      </c>
      <c r="B180" s="1">
        <v>43827</v>
      </c>
      <c r="C180" t="s">
        <v>24</v>
      </c>
      <c r="D180" t="s">
        <v>22</v>
      </c>
      <c r="E180" t="s">
        <v>57</v>
      </c>
      <c r="G180" t="s">
        <v>636</v>
      </c>
      <c r="H180" t="s">
        <v>23</v>
      </c>
      <c r="I180" t="s">
        <v>103</v>
      </c>
      <c r="J180" t="s">
        <v>465</v>
      </c>
      <c r="K180">
        <v>3330</v>
      </c>
      <c r="L180" s="1">
        <v>43729</v>
      </c>
    </row>
    <row r="181" spans="1:12" x14ac:dyDescent="0.3">
      <c r="A181">
        <v>1900005910</v>
      </c>
      <c r="B181" s="1">
        <v>43830</v>
      </c>
      <c r="C181" t="s">
        <v>24</v>
      </c>
      <c r="D181" t="s">
        <v>22</v>
      </c>
      <c r="E181" t="s">
        <v>33</v>
      </c>
      <c r="F181">
        <v>2</v>
      </c>
      <c r="G181" t="s">
        <v>27</v>
      </c>
      <c r="H181" t="s">
        <v>58</v>
      </c>
      <c r="I181" t="s">
        <v>84</v>
      </c>
      <c r="J181" t="s">
        <v>368</v>
      </c>
      <c r="K181">
        <v>90282</v>
      </c>
      <c r="L181" s="1">
        <v>43523</v>
      </c>
    </row>
    <row r="182" spans="1:12" x14ac:dyDescent="0.3">
      <c r="A182">
        <v>1900005911</v>
      </c>
      <c r="B182" s="1">
        <v>43830</v>
      </c>
      <c r="C182" t="s">
        <v>24</v>
      </c>
      <c r="D182" t="s">
        <v>22</v>
      </c>
      <c r="E182" t="s">
        <v>33</v>
      </c>
      <c r="F182">
        <v>13</v>
      </c>
      <c r="G182" t="s">
        <v>628</v>
      </c>
      <c r="H182" t="s">
        <v>58</v>
      </c>
      <c r="I182" t="s">
        <v>84</v>
      </c>
      <c r="J182" t="s">
        <v>369</v>
      </c>
      <c r="K182">
        <v>68639</v>
      </c>
      <c r="L182" s="1">
        <v>43599</v>
      </c>
    </row>
    <row r="183" spans="1:12" x14ac:dyDescent="0.3">
      <c r="A183">
        <v>1900005912</v>
      </c>
      <c r="B183" s="1">
        <v>43830</v>
      </c>
      <c r="C183" t="s">
        <v>24</v>
      </c>
      <c r="D183" t="s">
        <v>22</v>
      </c>
      <c r="E183" t="s">
        <v>33</v>
      </c>
      <c r="F183">
        <v>2</v>
      </c>
      <c r="G183" t="s">
        <v>27</v>
      </c>
      <c r="H183" t="s">
        <v>58</v>
      </c>
      <c r="I183" t="s">
        <v>84</v>
      </c>
      <c r="J183" t="s">
        <v>368</v>
      </c>
      <c r="K183">
        <v>90282</v>
      </c>
      <c r="L183" s="1">
        <v>43704</v>
      </c>
    </row>
    <row r="184" spans="1:12" x14ac:dyDescent="0.3">
      <c r="A184">
        <v>1900005913</v>
      </c>
      <c r="B184" s="1">
        <v>43830</v>
      </c>
      <c r="C184" t="s">
        <v>24</v>
      </c>
      <c r="D184" t="s">
        <v>22</v>
      </c>
      <c r="E184" t="s">
        <v>33</v>
      </c>
      <c r="F184">
        <v>2</v>
      </c>
      <c r="G184" t="s">
        <v>27</v>
      </c>
      <c r="H184" t="s">
        <v>58</v>
      </c>
      <c r="I184" t="s">
        <v>84</v>
      </c>
      <c r="J184" t="s">
        <v>368</v>
      </c>
      <c r="K184">
        <v>90282</v>
      </c>
      <c r="L184" s="1">
        <v>43612</v>
      </c>
    </row>
    <row r="185" spans="1:12" x14ac:dyDescent="0.3">
      <c r="A185">
        <v>1900005915</v>
      </c>
      <c r="B185" s="1">
        <v>43830</v>
      </c>
      <c r="C185" t="s">
        <v>24</v>
      </c>
      <c r="D185" t="s">
        <v>22</v>
      </c>
      <c r="E185" t="s">
        <v>33</v>
      </c>
      <c r="F185">
        <v>13</v>
      </c>
      <c r="G185" t="s">
        <v>628</v>
      </c>
      <c r="H185" t="s">
        <v>58</v>
      </c>
      <c r="I185" t="s">
        <v>84</v>
      </c>
      <c r="J185" t="s">
        <v>374</v>
      </c>
      <c r="K185">
        <v>67102</v>
      </c>
      <c r="L185" s="1">
        <v>43551</v>
      </c>
    </row>
    <row r="186" spans="1:12" x14ac:dyDescent="0.3">
      <c r="A186">
        <v>1900005959</v>
      </c>
      <c r="B186" s="1">
        <v>43830</v>
      </c>
      <c r="C186" t="s">
        <v>24</v>
      </c>
      <c r="D186" t="s">
        <v>22</v>
      </c>
      <c r="E186" t="s">
        <v>35</v>
      </c>
      <c r="G186" t="s">
        <v>628</v>
      </c>
      <c r="H186" t="s">
        <v>23</v>
      </c>
      <c r="I186" t="s">
        <v>55</v>
      </c>
      <c r="J186" t="s">
        <v>185</v>
      </c>
      <c r="K186">
        <v>125000</v>
      </c>
      <c r="L186" s="1">
        <v>43496</v>
      </c>
    </row>
    <row r="187" spans="1:12" x14ac:dyDescent="0.3">
      <c r="A187">
        <v>1900005960</v>
      </c>
      <c r="B187" s="1">
        <v>43830</v>
      </c>
      <c r="C187" t="s">
        <v>24</v>
      </c>
      <c r="D187" t="s">
        <v>22</v>
      </c>
      <c r="E187" t="s">
        <v>104</v>
      </c>
      <c r="G187" t="s">
        <v>640</v>
      </c>
      <c r="H187" t="s">
        <v>23</v>
      </c>
      <c r="I187" t="s">
        <v>78</v>
      </c>
      <c r="J187" t="s">
        <v>642</v>
      </c>
      <c r="K187">
        <v>115781</v>
      </c>
      <c r="L187" s="1">
        <v>43674</v>
      </c>
    </row>
    <row r="188" spans="1:12" x14ac:dyDescent="0.3">
      <c r="A188">
        <v>1900005961</v>
      </c>
      <c r="B188" s="1">
        <v>43830</v>
      </c>
      <c r="C188" t="s">
        <v>24</v>
      </c>
      <c r="D188" t="s">
        <v>22</v>
      </c>
      <c r="E188" t="s">
        <v>35</v>
      </c>
      <c r="G188" t="s">
        <v>628</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375</v>
      </c>
      <c r="K189">
        <v>208093</v>
      </c>
      <c r="L189" s="1">
        <v>43549</v>
      </c>
    </row>
    <row r="190" spans="1:12" x14ac:dyDescent="0.3">
      <c r="A190">
        <v>1900005964</v>
      </c>
      <c r="B190" s="1">
        <v>43830</v>
      </c>
      <c r="C190" t="s">
        <v>24</v>
      </c>
      <c r="D190" t="s">
        <v>22</v>
      </c>
      <c r="E190" t="s">
        <v>33</v>
      </c>
      <c r="F190">
        <v>2</v>
      </c>
      <c r="G190" t="s">
        <v>27</v>
      </c>
      <c r="H190" t="s">
        <v>58</v>
      </c>
      <c r="I190" t="s">
        <v>84</v>
      </c>
      <c r="J190" t="s">
        <v>375</v>
      </c>
      <c r="K190">
        <v>153332</v>
      </c>
      <c r="L190" s="1">
        <v>43653</v>
      </c>
    </row>
    <row r="191" spans="1:12" x14ac:dyDescent="0.3">
      <c r="A191">
        <v>1900005965</v>
      </c>
      <c r="B191" s="1">
        <v>43830</v>
      </c>
      <c r="C191" t="s">
        <v>24</v>
      </c>
      <c r="D191" t="s">
        <v>22</v>
      </c>
      <c r="E191" t="s">
        <v>35</v>
      </c>
      <c r="G191" t="s">
        <v>628</v>
      </c>
      <c r="H191" t="s">
        <v>23</v>
      </c>
      <c r="I191" t="s">
        <v>36</v>
      </c>
      <c r="J191" t="s">
        <v>123</v>
      </c>
      <c r="K191">
        <v>131250</v>
      </c>
      <c r="L191" s="1">
        <v>43608</v>
      </c>
    </row>
    <row r="192" spans="1:12" x14ac:dyDescent="0.3">
      <c r="A192">
        <v>2000001072</v>
      </c>
      <c r="B192" s="1">
        <v>43833</v>
      </c>
      <c r="C192" t="s">
        <v>24</v>
      </c>
      <c r="D192" t="s">
        <v>22</v>
      </c>
      <c r="E192" t="s">
        <v>20</v>
      </c>
      <c r="G192" t="s">
        <v>641</v>
      </c>
      <c r="I192" t="s">
        <v>130</v>
      </c>
      <c r="J192">
        <v>2.4142025629033999E+18</v>
      </c>
      <c r="K192">
        <v>56100</v>
      </c>
      <c r="L192" s="1">
        <v>43532</v>
      </c>
    </row>
    <row r="193" spans="1:12" x14ac:dyDescent="0.3">
      <c r="A193">
        <v>2000001076</v>
      </c>
      <c r="B193" s="1">
        <v>43833</v>
      </c>
      <c r="C193" t="s">
        <v>24</v>
      </c>
      <c r="D193" t="s">
        <v>22</v>
      </c>
      <c r="E193" t="s">
        <v>20</v>
      </c>
      <c r="G193" t="s">
        <v>628</v>
      </c>
      <c r="H193" t="s">
        <v>23</v>
      </c>
      <c r="I193" t="s">
        <v>55</v>
      </c>
      <c r="J193" t="s">
        <v>188</v>
      </c>
      <c r="K193">
        <v>50333</v>
      </c>
      <c r="L193" s="1">
        <v>43525</v>
      </c>
    </row>
    <row r="194" spans="1:12" x14ac:dyDescent="0.3">
      <c r="A194">
        <v>2000001082</v>
      </c>
      <c r="B194" s="1">
        <v>43833</v>
      </c>
      <c r="C194" t="s">
        <v>24</v>
      </c>
      <c r="D194" t="s">
        <v>22</v>
      </c>
      <c r="E194" t="s">
        <v>35</v>
      </c>
      <c r="G194" t="s">
        <v>628</v>
      </c>
      <c r="H194" t="s">
        <v>23</v>
      </c>
      <c r="I194" t="s">
        <v>103</v>
      </c>
      <c r="J194">
        <v>41046110</v>
      </c>
      <c r="K194">
        <v>74250</v>
      </c>
      <c r="L194" s="1">
        <v>43564</v>
      </c>
    </row>
    <row r="195" spans="1:12" x14ac:dyDescent="0.3">
      <c r="A195">
        <v>2000001083</v>
      </c>
      <c r="B195" s="1">
        <v>43833</v>
      </c>
      <c r="C195" t="s">
        <v>24</v>
      </c>
      <c r="D195" t="s">
        <v>22</v>
      </c>
      <c r="E195" t="s">
        <v>40</v>
      </c>
      <c r="G195" t="s">
        <v>637</v>
      </c>
      <c r="H195" t="s">
        <v>23</v>
      </c>
      <c r="I195" t="s">
        <v>79</v>
      </c>
      <c r="J195" t="s">
        <v>311</v>
      </c>
      <c r="K195">
        <v>48929</v>
      </c>
      <c r="L195" s="1">
        <v>43779</v>
      </c>
    </row>
    <row r="196" spans="1:12" x14ac:dyDescent="0.3">
      <c r="A196">
        <v>2000001086</v>
      </c>
      <c r="B196" s="1">
        <v>43833</v>
      </c>
      <c r="C196" t="s">
        <v>24</v>
      </c>
      <c r="D196" t="s">
        <v>22</v>
      </c>
      <c r="E196" t="s">
        <v>57</v>
      </c>
      <c r="F196">
        <v>1</v>
      </c>
      <c r="G196" t="s">
        <v>21</v>
      </c>
      <c r="H196" t="s">
        <v>58</v>
      </c>
      <c r="I196" t="s">
        <v>84</v>
      </c>
      <c r="J196">
        <v>1.11200441808E+19</v>
      </c>
      <c r="K196">
        <v>49401</v>
      </c>
      <c r="L196" s="1">
        <v>43468</v>
      </c>
    </row>
    <row r="197" spans="1:12" x14ac:dyDescent="0.3">
      <c r="A197">
        <v>2000001563</v>
      </c>
      <c r="B197" s="1">
        <v>43846</v>
      </c>
      <c r="C197" t="s">
        <v>24</v>
      </c>
      <c r="D197" t="s">
        <v>22</v>
      </c>
      <c r="E197" t="s">
        <v>20</v>
      </c>
      <c r="G197" t="s">
        <v>637</v>
      </c>
      <c r="H197" t="s">
        <v>28</v>
      </c>
      <c r="I197" t="s">
        <v>130</v>
      </c>
      <c r="J197" t="s">
        <v>423</v>
      </c>
      <c r="K197">
        <v>9075</v>
      </c>
      <c r="L197" s="1">
        <v>43477</v>
      </c>
    </row>
    <row r="198" spans="1:12" x14ac:dyDescent="0.3">
      <c r="A198">
        <v>2000001567</v>
      </c>
      <c r="B198" s="1">
        <v>43846</v>
      </c>
      <c r="C198" t="s">
        <v>24</v>
      </c>
      <c r="D198" t="s">
        <v>22</v>
      </c>
      <c r="E198" t="s">
        <v>33</v>
      </c>
      <c r="F198">
        <v>13</v>
      </c>
      <c r="G198" t="s">
        <v>628</v>
      </c>
      <c r="H198" t="s">
        <v>58</v>
      </c>
      <c r="I198" t="s">
        <v>78</v>
      </c>
      <c r="J198" t="s">
        <v>272</v>
      </c>
      <c r="K198">
        <v>24072</v>
      </c>
      <c r="L198" s="1">
        <v>43537</v>
      </c>
    </row>
    <row r="199" spans="1:12" x14ac:dyDescent="0.3">
      <c r="A199">
        <v>2000001570</v>
      </c>
      <c r="B199" s="1">
        <v>43846</v>
      </c>
      <c r="C199" t="s">
        <v>24</v>
      </c>
      <c r="D199" t="s">
        <v>22</v>
      </c>
      <c r="E199" t="s">
        <v>40</v>
      </c>
      <c r="G199" t="s">
        <v>638</v>
      </c>
      <c r="H199" t="s">
        <v>23</v>
      </c>
      <c r="I199" t="s">
        <v>103</v>
      </c>
      <c r="J199" t="s">
        <v>477</v>
      </c>
      <c r="K199">
        <v>5550</v>
      </c>
      <c r="L199" s="1">
        <v>43469</v>
      </c>
    </row>
    <row r="200" spans="1:12" x14ac:dyDescent="0.3">
      <c r="A200">
        <v>2000001575</v>
      </c>
      <c r="B200" s="1">
        <v>43846</v>
      </c>
      <c r="C200" t="s">
        <v>24</v>
      </c>
      <c r="D200" t="s">
        <v>22</v>
      </c>
      <c r="E200" t="s">
        <v>48</v>
      </c>
      <c r="F200">
        <v>13</v>
      </c>
      <c r="G200" t="s">
        <v>628</v>
      </c>
      <c r="H200" t="s">
        <v>58</v>
      </c>
      <c r="I200" t="s">
        <v>84</v>
      </c>
      <c r="J200" t="s">
        <v>395</v>
      </c>
      <c r="K200">
        <v>10938</v>
      </c>
      <c r="L200" s="1">
        <v>43628</v>
      </c>
    </row>
    <row r="201" spans="1:12" x14ac:dyDescent="0.3">
      <c r="A201">
        <v>2000001579</v>
      </c>
      <c r="B201" s="1">
        <v>43846</v>
      </c>
      <c r="C201" t="s">
        <v>24</v>
      </c>
      <c r="D201" t="s">
        <v>22</v>
      </c>
      <c r="E201" t="s">
        <v>411</v>
      </c>
      <c r="F201">
        <v>3</v>
      </c>
      <c r="G201" t="s">
        <v>56</v>
      </c>
      <c r="H201" t="s">
        <v>58</v>
      </c>
      <c r="I201" t="s">
        <v>130</v>
      </c>
      <c r="J201">
        <v>2280038722</v>
      </c>
      <c r="K201">
        <v>2789</v>
      </c>
      <c r="L201" s="1">
        <v>43661</v>
      </c>
    </row>
    <row r="202" spans="1:12" x14ac:dyDescent="0.3">
      <c r="A202">
        <v>2000001583</v>
      </c>
      <c r="B202" s="1">
        <v>43846</v>
      </c>
      <c r="C202" t="s">
        <v>24</v>
      </c>
      <c r="D202" t="s">
        <v>22</v>
      </c>
      <c r="E202" t="s">
        <v>20</v>
      </c>
      <c r="G202" t="s">
        <v>641</v>
      </c>
      <c r="I202" t="s">
        <v>130</v>
      </c>
      <c r="J202">
        <v>2.4142025629033999E+18</v>
      </c>
      <c r="K202">
        <v>14025</v>
      </c>
      <c r="L202" s="1">
        <v>43760</v>
      </c>
    </row>
    <row r="203" spans="1:12" x14ac:dyDescent="0.3">
      <c r="A203">
        <v>2000001589</v>
      </c>
      <c r="B203" s="1">
        <v>43846</v>
      </c>
      <c r="C203" t="s">
        <v>24</v>
      </c>
      <c r="D203" t="s">
        <v>22</v>
      </c>
      <c r="E203" t="s">
        <v>57</v>
      </c>
      <c r="G203" t="s">
        <v>636</v>
      </c>
      <c r="H203" t="s">
        <v>23</v>
      </c>
      <c r="I203" t="s">
        <v>51</v>
      </c>
      <c r="J203" t="s">
        <v>167</v>
      </c>
      <c r="K203">
        <v>1112</v>
      </c>
      <c r="L203" s="1">
        <v>43488</v>
      </c>
    </row>
    <row r="204" spans="1:12" x14ac:dyDescent="0.3">
      <c r="A204">
        <v>2000001598</v>
      </c>
      <c r="B204" s="1">
        <v>43846</v>
      </c>
      <c r="C204" t="s">
        <v>24</v>
      </c>
      <c r="D204" t="s">
        <v>22</v>
      </c>
      <c r="E204" t="s">
        <v>40</v>
      </c>
      <c r="G204" t="s">
        <v>638</v>
      </c>
      <c r="H204" t="s">
        <v>23</v>
      </c>
      <c r="I204" t="s">
        <v>49</v>
      </c>
      <c r="J204">
        <v>2.9992015408021002E+18</v>
      </c>
      <c r="K204">
        <v>4302</v>
      </c>
      <c r="L204" s="1">
        <v>43770</v>
      </c>
    </row>
    <row r="205" spans="1:12" x14ac:dyDescent="0.3">
      <c r="A205">
        <v>2000001604</v>
      </c>
      <c r="B205" s="1">
        <v>43846</v>
      </c>
      <c r="C205" t="s">
        <v>24</v>
      </c>
      <c r="D205" t="s">
        <v>22</v>
      </c>
      <c r="E205" t="s">
        <v>35</v>
      </c>
      <c r="F205">
        <v>13</v>
      </c>
      <c r="G205" t="s">
        <v>628</v>
      </c>
      <c r="H205" t="s">
        <v>58</v>
      </c>
      <c r="I205" t="s">
        <v>55</v>
      </c>
      <c r="J205" t="s">
        <v>196</v>
      </c>
      <c r="K205">
        <v>21875</v>
      </c>
      <c r="L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AD9A5-F62D-402C-8CD3-24E20C2A240E}">
  <dimension ref="A1:G11"/>
  <sheetViews>
    <sheetView workbookViewId="0"/>
  </sheetViews>
  <sheetFormatPr defaultRowHeight="14.4" x14ac:dyDescent="0.3"/>
  <cols>
    <col min="1" max="1" width="10.6640625" customWidth="1"/>
    <col min="2" max="2" width="15.88671875" customWidth="1"/>
    <col min="3" max="3" width="17.109375" customWidth="1"/>
    <col min="4" max="4" width="15.5546875" customWidth="1"/>
    <col min="5" max="5" width="13.44140625" customWidth="1"/>
    <col min="6" max="6" width="17.33203125" customWidth="1"/>
    <col min="7" max="7" width="16.88671875" customWidth="1"/>
  </cols>
  <sheetData>
    <row r="1" spans="1:7" x14ac:dyDescent="0.3">
      <c r="A1" t="s">
        <v>618</v>
      </c>
      <c r="B1" t="s">
        <v>6</v>
      </c>
      <c r="C1" t="s">
        <v>619</v>
      </c>
      <c r="D1" t="s">
        <v>620</v>
      </c>
      <c r="E1" t="s">
        <v>621</v>
      </c>
      <c r="F1" t="s">
        <v>622</v>
      </c>
      <c r="G1" t="s">
        <v>623</v>
      </c>
    </row>
    <row r="2" spans="1:7" x14ac:dyDescent="0.3">
      <c r="A2" t="s">
        <v>22</v>
      </c>
      <c r="B2">
        <v>1</v>
      </c>
      <c r="C2" t="s">
        <v>21</v>
      </c>
      <c r="D2" t="s">
        <v>624</v>
      </c>
      <c r="E2">
        <v>12788092</v>
      </c>
      <c r="F2">
        <v>250000</v>
      </c>
      <c r="G2">
        <v>1500000</v>
      </c>
    </row>
    <row r="3" spans="1:7" x14ac:dyDescent="0.3">
      <c r="A3" t="s">
        <v>22</v>
      </c>
      <c r="B3">
        <v>2</v>
      </c>
      <c r="C3" t="s">
        <v>27</v>
      </c>
      <c r="D3" t="s">
        <v>625</v>
      </c>
      <c r="E3">
        <v>129902</v>
      </c>
      <c r="F3">
        <v>129000</v>
      </c>
      <c r="G3">
        <v>1289000</v>
      </c>
    </row>
    <row r="4" spans="1:7" x14ac:dyDescent="0.3">
      <c r="A4" t="s">
        <v>22</v>
      </c>
      <c r="B4">
        <v>3</v>
      </c>
      <c r="C4" t="s">
        <v>56</v>
      </c>
      <c r="D4" t="s">
        <v>625</v>
      </c>
      <c r="E4">
        <v>1278023</v>
      </c>
      <c r="F4">
        <v>12365300</v>
      </c>
      <c r="G4">
        <v>12900</v>
      </c>
    </row>
    <row r="5" spans="1:7" x14ac:dyDescent="0.3">
      <c r="A5" t="s">
        <v>22</v>
      </c>
      <c r="B5">
        <v>4</v>
      </c>
      <c r="C5" t="s">
        <v>244</v>
      </c>
      <c r="D5" t="s">
        <v>626</v>
      </c>
      <c r="E5">
        <v>1000000</v>
      </c>
      <c r="F5">
        <v>500000</v>
      </c>
      <c r="G5">
        <v>1010000</v>
      </c>
    </row>
    <row r="6" spans="1:7" x14ac:dyDescent="0.3">
      <c r="A6" t="s">
        <v>22</v>
      </c>
      <c r="B6">
        <v>5</v>
      </c>
      <c r="C6" t="s">
        <v>96</v>
      </c>
      <c r="D6" t="s">
        <v>624</v>
      </c>
      <c r="E6">
        <v>1250000</v>
      </c>
      <c r="F6">
        <v>3500000</v>
      </c>
      <c r="G6">
        <v>750000</v>
      </c>
    </row>
    <row r="7" spans="1:7" x14ac:dyDescent="0.3">
      <c r="A7" t="s">
        <v>22</v>
      </c>
      <c r="B7">
        <v>8</v>
      </c>
      <c r="C7" t="s">
        <v>243</v>
      </c>
      <c r="D7" t="s">
        <v>627</v>
      </c>
      <c r="E7">
        <v>1345000</v>
      </c>
      <c r="F7">
        <v>170034</v>
      </c>
      <c r="G7">
        <v>1298673</v>
      </c>
    </row>
    <row r="8" spans="1:7" x14ac:dyDescent="0.3">
      <c r="A8" t="s">
        <v>22</v>
      </c>
      <c r="B8">
        <v>6</v>
      </c>
      <c r="C8" t="s">
        <v>77</v>
      </c>
      <c r="D8" t="s">
        <v>624</v>
      </c>
      <c r="E8">
        <v>500000</v>
      </c>
      <c r="F8">
        <v>1250000</v>
      </c>
      <c r="G8">
        <v>500000</v>
      </c>
    </row>
    <row r="9" spans="1:7" x14ac:dyDescent="0.3">
      <c r="A9" t="s">
        <v>22</v>
      </c>
      <c r="B9">
        <v>9</v>
      </c>
      <c r="C9" t="s">
        <v>53</v>
      </c>
      <c r="D9" t="s">
        <v>624</v>
      </c>
      <c r="E9">
        <v>1350000</v>
      </c>
      <c r="F9">
        <v>750000</v>
      </c>
      <c r="G9">
        <v>750000</v>
      </c>
    </row>
    <row r="10" spans="1:7" x14ac:dyDescent="0.3">
      <c r="A10" t="s">
        <v>22</v>
      </c>
      <c r="B10">
        <v>10</v>
      </c>
      <c r="C10" t="s">
        <v>39</v>
      </c>
      <c r="D10" t="s">
        <v>625</v>
      </c>
      <c r="E10">
        <v>19888</v>
      </c>
      <c r="F10">
        <v>128777</v>
      </c>
      <c r="G10">
        <v>198882</v>
      </c>
    </row>
    <row r="11" spans="1:7" x14ac:dyDescent="0.3">
      <c r="A11" t="s">
        <v>22</v>
      </c>
      <c r="B11">
        <v>13</v>
      </c>
      <c r="C11" t="s">
        <v>628</v>
      </c>
      <c r="D11" t="s">
        <v>629</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E567-8E70-4223-A8C5-275F2C046FA6}">
  <dimension ref="A1:I10"/>
  <sheetViews>
    <sheetView workbookViewId="0"/>
  </sheetViews>
  <sheetFormatPr defaultRowHeight="14.4" x14ac:dyDescent="0.3"/>
  <cols>
    <col min="1" max="1" width="13.5546875" customWidth="1"/>
    <col min="2" max="2" width="14.88671875" customWidth="1"/>
    <col min="3" max="3" width="31.5546875" customWidth="1"/>
    <col min="4" max="4" width="15.88671875" customWidth="1"/>
    <col min="5" max="5" width="18.77734375" customWidth="1"/>
    <col min="6" max="6" width="14.33203125" customWidth="1"/>
    <col min="7" max="7" width="10.109375" customWidth="1"/>
    <col min="8" max="8" width="18.5546875" customWidth="1"/>
    <col min="9" max="9" width="25.6640625" customWidth="1"/>
  </cols>
  <sheetData>
    <row r="1" spans="1:9" x14ac:dyDescent="0.3">
      <c r="A1" t="s">
        <v>0</v>
      </c>
      <c r="B1" t="s">
        <v>8</v>
      </c>
      <c r="C1" t="s">
        <v>9</v>
      </c>
      <c r="D1" t="s">
        <v>6</v>
      </c>
      <c r="E1" t="s">
        <v>489</v>
      </c>
      <c r="F1" t="s">
        <v>10</v>
      </c>
      <c r="G1" t="s">
        <v>11</v>
      </c>
      <c r="H1" t="s">
        <v>12</v>
      </c>
      <c r="I1" t="s">
        <v>13</v>
      </c>
    </row>
    <row r="2" spans="1:9" x14ac:dyDescent="0.3">
      <c r="A2" t="s">
        <v>17</v>
      </c>
      <c r="B2" t="s">
        <v>22</v>
      </c>
      <c r="C2" t="s">
        <v>33</v>
      </c>
      <c r="D2">
        <v>3</v>
      </c>
      <c r="E2" t="s">
        <v>630</v>
      </c>
      <c r="F2" t="s">
        <v>58</v>
      </c>
      <c r="G2">
        <v>139240</v>
      </c>
      <c r="H2" s="1">
        <v>43663</v>
      </c>
      <c r="I2" t="s">
        <v>631</v>
      </c>
    </row>
    <row r="3" spans="1:9" x14ac:dyDescent="0.3">
      <c r="A3" t="s">
        <v>17</v>
      </c>
      <c r="B3" t="s">
        <v>22</v>
      </c>
      <c r="C3" t="s">
        <v>33</v>
      </c>
      <c r="D3">
        <v>3</v>
      </c>
      <c r="E3" t="s">
        <v>630</v>
      </c>
      <c r="F3" t="s">
        <v>58</v>
      </c>
      <c r="G3">
        <v>139240</v>
      </c>
      <c r="H3" s="1">
        <v>43486</v>
      </c>
      <c r="I3" t="s">
        <v>631</v>
      </c>
    </row>
    <row r="4" spans="1:9" x14ac:dyDescent="0.3">
      <c r="A4" t="s">
        <v>29</v>
      </c>
      <c r="B4" t="s">
        <v>22</v>
      </c>
      <c r="C4" t="s">
        <v>632</v>
      </c>
      <c r="D4">
        <v>1</v>
      </c>
      <c r="E4" t="s">
        <v>21</v>
      </c>
      <c r="F4" t="s">
        <v>23</v>
      </c>
      <c r="G4">
        <v>2200</v>
      </c>
      <c r="H4" s="1">
        <v>43819</v>
      </c>
      <c r="I4" t="s">
        <v>631</v>
      </c>
    </row>
    <row r="5" spans="1:9" x14ac:dyDescent="0.3">
      <c r="A5" t="s">
        <v>36</v>
      </c>
      <c r="B5" t="s">
        <v>22</v>
      </c>
      <c r="C5" t="s">
        <v>632</v>
      </c>
      <c r="D5">
        <v>1</v>
      </c>
      <c r="E5" t="s">
        <v>21</v>
      </c>
      <c r="F5" t="s">
        <v>23</v>
      </c>
      <c r="G5">
        <v>4500</v>
      </c>
      <c r="H5" s="1">
        <v>43490</v>
      </c>
      <c r="I5" t="s">
        <v>631</v>
      </c>
    </row>
    <row r="6" spans="1:9" x14ac:dyDescent="0.3">
      <c r="A6" t="s">
        <v>41</v>
      </c>
      <c r="B6" t="s">
        <v>22</v>
      </c>
      <c r="C6" t="s">
        <v>33</v>
      </c>
      <c r="D6">
        <v>3</v>
      </c>
      <c r="E6" t="s">
        <v>630</v>
      </c>
      <c r="F6" t="s">
        <v>58</v>
      </c>
      <c r="G6">
        <v>118000</v>
      </c>
      <c r="H6" s="1">
        <v>43539</v>
      </c>
      <c r="I6" t="s">
        <v>631</v>
      </c>
    </row>
    <row r="7" spans="1:9" x14ac:dyDescent="0.3">
      <c r="A7" t="s">
        <v>45</v>
      </c>
      <c r="B7" t="s">
        <v>22</v>
      </c>
      <c r="C7" t="s">
        <v>632</v>
      </c>
      <c r="D7">
        <v>1</v>
      </c>
      <c r="E7" t="s">
        <v>21</v>
      </c>
      <c r="F7" t="s">
        <v>23</v>
      </c>
      <c r="G7">
        <v>2800</v>
      </c>
      <c r="H7" s="1">
        <v>43613</v>
      </c>
      <c r="I7" t="s">
        <v>631</v>
      </c>
    </row>
    <row r="8" spans="1:9" x14ac:dyDescent="0.3">
      <c r="A8" t="s">
        <v>49</v>
      </c>
      <c r="B8" t="s">
        <v>22</v>
      </c>
      <c r="C8" t="s">
        <v>632</v>
      </c>
      <c r="D8">
        <v>1</v>
      </c>
      <c r="E8" t="s">
        <v>21</v>
      </c>
      <c r="F8" t="s">
        <v>23</v>
      </c>
      <c r="G8">
        <v>3241</v>
      </c>
      <c r="H8" s="1">
        <v>43490</v>
      </c>
      <c r="I8" t="s">
        <v>631</v>
      </c>
    </row>
    <row r="9" spans="1:9" x14ac:dyDescent="0.3">
      <c r="A9" t="s">
        <v>51</v>
      </c>
      <c r="B9" t="s">
        <v>22</v>
      </c>
      <c r="C9" t="s">
        <v>35</v>
      </c>
      <c r="D9">
        <v>2</v>
      </c>
      <c r="E9" t="s">
        <v>27</v>
      </c>
      <c r="F9" t="s">
        <v>28</v>
      </c>
      <c r="G9">
        <v>100000</v>
      </c>
      <c r="H9" s="1">
        <v>43565</v>
      </c>
      <c r="I9" t="s">
        <v>631</v>
      </c>
    </row>
    <row r="10" spans="1:9" x14ac:dyDescent="0.3">
      <c r="A10" t="s">
        <v>55</v>
      </c>
      <c r="B10" t="s">
        <v>22</v>
      </c>
      <c r="C10" t="s">
        <v>632</v>
      </c>
      <c r="D10">
        <v>1</v>
      </c>
      <c r="E10" t="s">
        <v>21</v>
      </c>
      <c r="F10" t="s">
        <v>23</v>
      </c>
      <c r="G10">
        <v>5310</v>
      </c>
      <c r="H10" s="1">
        <v>43805</v>
      </c>
      <c r="I10" t="s">
        <v>631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5C7C-BCC2-4AD4-886A-35E33BE961EA}">
  <dimension ref="A1:Q962"/>
  <sheetViews>
    <sheetView topLeftCell="A40" workbookViewId="0"/>
  </sheetViews>
  <sheetFormatPr defaultRowHeight="14.4" x14ac:dyDescent="0.3"/>
  <cols>
    <col min="1" max="1" width="13.5546875" customWidth="1"/>
    <col min="2" max="2" width="53.6640625" customWidth="1"/>
    <col min="3" max="3" width="14.21875" customWidth="1"/>
    <col min="4" max="4" width="17.88671875" customWidth="1"/>
    <col min="5" max="5" width="17.33203125" customWidth="1"/>
    <col min="6" max="6" width="16.21875" customWidth="1"/>
    <col min="7" max="7" width="15.88671875" customWidth="1"/>
    <col min="8" max="8" width="13.77734375" customWidth="1"/>
    <col min="9" max="9" width="14.88671875" customWidth="1"/>
    <col min="10" max="10" width="31.5546875" customWidth="1"/>
    <col min="11" max="11" width="14.33203125" customWidth="1"/>
    <col min="12" max="12" width="11" customWidth="1"/>
    <col min="13" max="13" width="18.5546875" customWidth="1"/>
    <col min="14" max="14" width="25.6640625" customWidth="1"/>
    <col min="15" max="15" width="16" customWidth="1"/>
    <col min="16" max="16" width="38.21875" customWidth="1"/>
    <col min="17" max="17" width="19.1093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29998-A799-4A3E-AC7F-8F1F9EA02715}">
  <dimension ref="A1:S104"/>
  <sheetViews>
    <sheetView topLeftCell="A76" workbookViewId="0">
      <selection activeCell="I102" sqref="I102"/>
    </sheetView>
  </sheetViews>
  <sheetFormatPr defaultRowHeight="14.4" x14ac:dyDescent="0.3"/>
  <cols>
    <col min="1" max="1" width="5" bestFit="1" customWidth="1"/>
    <col min="2" max="2" width="21.109375" bestFit="1" customWidth="1"/>
    <col min="3" max="4" width="15.21875" bestFit="1" customWidth="1"/>
    <col min="5" max="5" width="13.5546875" bestFit="1" customWidth="1"/>
    <col min="6" max="6" width="22.6640625" bestFit="1" customWidth="1"/>
    <col min="7" max="7" width="13.5546875" bestFit="1" customWidth="1"/>
    <col min="8" max="8" width="19.109375" bestFit="1" customWidth="1"/>
    <col min="9" max="11" width="15.21875" bestFit="1" customWidth="1"/>
    <col min="12" max="12" width="9.33203125" bestFit="1" customWidth="1"/>
    <col min="13" max="13" width="13.5546875" bestFit="1" customWidth="1"/>
    <col min="14" max="14" width="23.109375" bestFit="1" customWidth="1"/>
    <col min="15" max="17" width="15.21875" bestFit="1" customWidth="1"/>
    <col min="18" max="19" width="18.21875" customWidth="1"/>
    <col min="20" max="21" width="10.77734375" customWidth="1"/>
  </cols>
  <sheetData>
    <row r="1" spans="1:17" x14ac:dyDescent="0.3">
      <c r="A1" s="11" t="s">
        <v>10</v>
      </c>
      <c r="B1" t="s" vm="1">
        <v>58</v>
      </c>
    </row>
    <row r="2" spans="1:17" x14ac:dyDescent="0.3">
      <c r="A2" s="11" t="s">
        <v>10</v>
      </c>
      <c r="B2" t="s" vm="2">
        <v>58</v>
      </c>
      <c r="G2" s="11" t="s">
        <v>10</v>
      </c>
      <c r="H2" t="s" vm="4">
        <v>28</v>
      </c>
      <c r="M2" s="11" t="s">
        <v>10</v>
      </c>
      <c r="N2" t="s" vm="7">
        <v>23</v>
      </c>
    </row>
    <row r="3" spans="1:17" x14ac:dyDescent="0.3">
      <c r="A3" s="11" t="s">
        <v>10</v>
      </c>
      <c r="B3" t="s" vm="3">
        <v>58</v>
      </c>
      <c r="G3" s="11" t="s">
        <v>10</v>
      </c>
      <c r="H3" t="s" vm="5">
        <v>28</v>
      </c>
      <c r="M3" s="11" t="s">
        <v>10</v>
      </c>
      <c r="N3" t="s" vm="8">
        <v>23</v>
      </c>
    </row>
    <row r="4" spans="1:17" x14ac:dyDescent="0.3">
      <c r="G4" s="11" t="s">
        <v>10</v>
      </c>
      <c r="H4" t="s" vm="6">
        <v>28</v>
      </c>
      <c r="M4" s="11" t="s">
        <v>10</v>
      </c>
      <c r="N4" t="s" vm="9">
        <v>23</v>
      </c>
    </row>
    <row r="5" spans="1:17" x14ac:dyDescent="0.3">
      <c r="A5" s="11" t="s">
        <v>662</v>
      </c>
      <c r="B5" t="s">
        <v>661</v>
      </c>
      <c r="C5" t="s">
        <v>664</v>
      </c>
      <c r="D5" t="s">
        <v>664</v>
      </c>
      <c r="E5" t="s">
        <v>664</v>
      </c>
    </row>
    <row r="6" spans="1:17" x14ac:dyDescent="0.3">
      <c r="A6" s="12">
        <v>10</v>
      </c>
      <c r="B6" s="20">
        <v>128777</v>
      </c>
      <c r="C6" s="20">
        <v>63872.4</v>
      </c>
      <c r="D6" s="20"/>
      <c r="E6" s="20">
        <v>90530</v>
      </c>
      <c r="G6" s="11" t="s">
        <v>662</v>
      </c>
      <c r="H6" t="s">
        <v>670</v>
      </c>
      <c r="I6" t="s">
        <v>664</v>
      </c>
      <c r="J6" t="s">
        <v>664</v>
      </c>
      <c r="K6" t="s">
        <v>664</v>
      </c>
      <c r="M6" s="11" t="s">
        <v>662</v>
      </c>
      <c r="N6" t="s">
        <v>671</v>
      </c>
      <c r="O6" t="s">
        <v>664</v>
      </c>
      <c r="P6" t="s">
        <v>664</v>
      </c>
      <c r="Q6" t="s">
        <v>664</v>
      </c>
    </row>
    <row r="7" spans="1:17" x14ac:dyDescent="0.3">
      <c r="A7" s="12" t="s">
        <v>663</v>
      </c>
      <c r="B7" s="20">
        <v>128777</v>
      </c>
      <c r="C7" s="20">
        <v>63872.4</v>
      </c>
      <c r="D7" s="20"/>
      <c r="E7" s="20">
        <v>90530</v>
      </c>
      <c r="G7" s="12">
        <v>10</v>
      </c>
      <c r="H7" s="20">
        <v>19888</v>
      </c>
      <c r="I7" s="20"/>
      <c r="J7" s="20"/>
      <c r="K7" s="20"/>
      <c r="M7" s="12">
        <v>10</v>
      </c>
      <c r="N7" s="20">
        <v>198882</v>
      </c>
      <c r="O7" s="20">
        <v>5061503.1500000032</v>
      </c>
      <c r="P7" s="20"/>
      <c r="Q7" s="20"/>
    </row>
    <row r="8" spans="1:17" x14ac:dyDescent="0.3">
      <c r="G8" s="12" t="s">
        <v>663</v>
      </c>
      <c r="H8" s="20">
        <v>19888</v>
      </c>
      <c r="I8" s="20"/>
      <c r="J8" s="20"/>
      <c r="K8" s="20"/>
      <c r="M8" s="12" t="s">
        <v>663</v>
      </c>
      <c r="N8" s="20">
        <v>198882</v>
      </c>
      <c r="O8" s="20">
        <v>5061503.1500000004</v>
      </c>
      <c r="P8" s="20"/>
      <c r="Q8" s="20"/>
    </row>
    <row r="19" spans="1:14" x14ac:dyDescent="0.3">
      <c r="A19" t="s">
        <v>668</v>
      </c>
      <c r="B19" t="s">
        <v>669</v>
      </c>
      <c r="D19" t="s">
        <v>681</v>
      </c>
      <c r="E19" t="s">
        <v>682</v>
      </c>
    </row>
    <row r="20" spans="1:14" x14ac:dyDescent="0.3">
      <c r="A20" t="s">
        <v>665</v>
      </c>
      <c r="B20">
        <f>GETPIVOTDATA("[Measures].[Sum of Cross sell bugdet]",$A$5)</f>
        <v>128777</v>
      </c>
      <c r="D20" s="15">
        <f>(GETPIVOTDATA("[Measures].[Sum of Amount]",$A$5)+GETPIVOTDATA("[Measures].[Sum of Amount 2]",$A$5))/GETPIVOTDATA("[Measures].[Sum of Cross sell bugdet]",$A$5)</f>
        <v>0.4959922967610676</v>
      </c>
      <c r="E20" s="15">
        <f>GETPIVOTDATA("[Measures].[Sum of Amount 3]",$A$5)/GETPIVOTDATA("[Measures].[Sum of Cross sell bugdet]",$A$5)</f>
        <v>0.70299820620141795</v>
      </c>
      <c r="G20" t="s">
        <v>668</v>
      </c>
      <c r="H20" t="s">
        <v>669</v>
      </c>
      <c r="M20" t="s">
        <v>668</v>
      </c>
      <c r="N20" t="s">
        <v>669</v>
      </c>
    </row>
    <row r="21" spans="1:14" x14ac:dyDescent="0.3">
      <c r="G21" t="s">
        <v>665</v>
      </c>
      <c r="H21">
        <f>GETPIVOTDATA("[Measures].[Sum of New Budget]",$G$6)</f>
        <v>19888</v>
      </c>
      <c r="M21" t="s">
        <v>665</v>
      </c>
      <c r="N21">
        <f>GETPIVOTDATA("[Measures].[Sum of Renewal Budget]",$M$6)</f>
        <v>198882</v>
      </c>
    </row>
    <row r="22" spans="1:14" x14ac:dyDescent="0.3">
      <c r="A22" t="s">
        <v>666</v>
      </c>
      <c r="B22">
        <f>SUM(GETPIVOTDATA("[Measures].[Sum of Amount]",$A$5)+GETPIVOTDATA("[Measures].[Sum of Amount 2]",$A$5))</f>
        <v>63872.4</v>
      </c>
      <c r="D22" t="s">
        <v>686</v>
      </c>
      <c r="E22" t="s">
        <v>683</v>
      </c>
    </row>
    <row r="23" spans="1:14" x14ac:dyDescent="0.3">
      <c r="D23" s="15">
        <f>(GETPIVOTDATA("[Measures].[Sum of Amount]",$G$6)+GETPIVOTDATA("[Measures].[Sum of Amount 2]",$G$6))/GETPIVOTDATA("[Measures].[Sum of New Budget]",$G$6)</f>
        <v>0</v>
      </c>
      <c r="E23" s="15">
        <f>GETPIVOTDATA("[Measures].[Sum of Amount 3]",$G$6)/GETPIVOTDATA("[Measures].[Sum of New Budget]",$G$6)</f>
        <v>0</v>
      </c>
      <c r="G23" t="s">
        <v>666</v>
      </c>
      <c r="H23">
        <f>GETPIVOTDATA("[Measures].[Sum of Amount]",$G$6)+GETPIVOTDATA("[Measures].[Sum of Amount 2]",$G$6)</f>
        <v>0</v>
      </c>
      <c r="M23" t="s">
        <v>666</v>
      </c>
      <c r="N23">
        <f>SUM(GETPIVOTDATA("[Measures].[Sum of Amount]",$M$6)+GETPIVOTDATA("[Measures].[Sum of Amount 2]",$M$6))</f>
        <v>5061503.1500000004</v>
      </c>
    </row>
    <row r="24" spans="1:14" x14ac:dyDescent="0.3">
      <c r="A24" t="s">
        <v>667</v>
      </c>
      <c r="B24">
        <f>GETPIVOTDATA("[Measures].[Sum of Amount 3]",$A$5)</f>
        <v>90530</v>
      </c>
    </row>
    <row r="25" spans="1:14" x14ac:dyDescent="0.3">
      <c r="D25" t="s">
        <v>684</v>
      </c>
      <c r="E25" t="s">
        <v>685</v>
      </c>
      <c r="G25" t="s">
        <v>667</v>
      </c>
      <c r="H25">
        <f>GETPIVOTDATA("[Measures].[Sum of Amount 3]",$G$6)</f>
        <v>0</v>
      </c>
      <c r="M25" t="s">
        <v>667</v>
      </c>
      <c r="N25">
        <f>GETPIVOTDATA("[Measures].[Sum of Amount 3]",$M$6)</f>
        <v>0</v>
      </c>
    </row>
    <row r="26" spans="1:14" x14ac:dyDescent="0.3">
      <c r="D26" s="15">
        <f>(GETPIVOTDATA("[Measures].[Sum of Amount]",$M$6)+GETPIVOTDATA("[Measures].[Sum of Amount 2]",$M$6))/GETPIVOTDATA("[Measures].[Sum of Renewal Budget]",$M$6)</f>
        <v>25.449780020313554</v>
      </c>
      <c r="E26" s="15">
        <f>GETPIVOTDATA("[Measures].[Sum of Amount 3]",$M$6)/GETPIVOTDATA("[Measures].[Sum of Renewal Budget]",$M$6)</f>
        <v>0</v>
      </c>
    </row>
    <row r="40" spans="1:16" x14ac:dyDescent="0.3">
      <c r="H40" s="11" t="s">
        <v>619</v>
      </c>
      <c r="I40" t="s" vm="11">
        <v>39</v>
      </c>
    </row>
    <row r="41" spans="1:16" x14ac:dyDescent="0.3">
      <c r="O41" s="11" t="s">
        <v>662</v>
      </c>
      <c r="P41" t="s">
        <v>679</v>
      </c>
    </row>
    <row r="42" spans="1:16" x14ac:dyDescent="0.3">
      <c r="A42" s="14" t="s">
        <v>674</v>
      </c>
      <c r="B42" s="14" t="s">
        <v>675</v>
      </c>
      <c r="D42" s="17"/>
      <c r="E42" s="18"/>
      <c r="H42" s="11" t="s">
        <v>676</v>
      </c>
      <c r="I42" s="11" t="s">
        <v>677</v>
      </c>
      <c r="O42" s="12" t="s">
        <v>540</v>
      </c>
      <c r="P42" s="20">
        <v>350000</v>
      </c>
    </row>
    <row r="43" spans="1:16" x14ac:dyDescent="0.3">
      <c r="A43" s="13" t="s">
        <v>672</v>
      </c>
      <c r="B43" s="21">
        <v>2</v>
      </c>
      <c r="D43" s="16"/>
      <c r="H43" s="11" t="s">
        <v>662</v>
      </c>
      <c r="I43" t="s">
        <v>58</v>
      </c>
      <c r="J43" t="s">
        <v>663</v>
      </c>
      <c r="O43" s="12" t="s">
        <v>590</v>
      </c>
      <c r="P43" s="20">
        <v>400000</v>
      </c>
    </row>
    <row r="44" spans="1:16" x14ac:dyDescent="0.3">
      <c r="D44" s="19"/>
      <c r="H44" s="12" t="s">
        <v>39</v>
      </c>
      <c r="I44" s="20">
        <v>2</v>
      </c>
      <c r="J44" s="20">
        <v>2</v>
      </c>
      <c r="O44" s="12" t="s">
        <v>498</v>
      </c>
      <c r="P44" s="20">
        <v>400000</v>
      </c>
    </row>
    <row r="45" spans="1:16" x14ac:dyDescent="0.3">
      <c r="H45" s="12" t="s">
        <v>663</v>
      </c>
      <c r="I45" s="20">
        <v>2</v>
      </c>
      <c r="J45" s="20">
        <v>2</v>
      </c>
      <c r="O45" s="12" t="s">
        <v>32</v>
      </c>
      <c r="P45" s="20">
        <v>500000</v>
      </c>
    </row>
    <row r="46" spans="1:16" x14ac:dyDescent="0.3">
      <c r="E46" s="11" t="s">
        <v>662</v>
      </c>
      <c r="F46" t="s">
        <v>673</v>
      </c>
      <c r="O46" s="12" t="s">
        <v>663</v>
      </c>
      <c r="P46" s="20">
        <v>1650000</v>
      </c>
    </row>
    <row r="47" spans="1:16" x14ac:dyDescent="0.3">
      <c r="E47" s="12" t="s">
        <v>39</v>
      </c>
      <c r="F47" s="20">
        <v>2</v>
      </c>
    </row>
    <row r="48" spans="1:16" x14ac:dyDescent="0.3">
      <c r="E48" s="12" t="s">
        <v>663</v>
      </c>
      <c r="F48" s="20">
        <v>2</v>
      </c>
    </row>
    <row r="74" spans="1:19" x14ac:dyDescent="0.3">
      <c r="I74" s="11" t="s">
        <v>493</v>
      </c>
      <c r="J74" t="s" vm="10">
        <v>680</v>
      </c>
    </row>
    <row r="75" spans="1:19" x14ac:dyDescent="0.3">
      <c r="I75" s="11" t="s">
        <v>619</v>
      </c>
      <c r="J75" t="s" vm="11">
        <v>39</v>
      </c>
      <c r="R75" t="s">
        <v>668</v>
      </c>
      <c r="S75" t="s">
        <v>669</v>
      </c>
    </row>
    <row r="76" spans="1:19" x14ac:dyDescent="0.3">
      <c r="P76" t="s">
        <v>678</v>
      </c>
    </row>
    <row r="77" spans="1:19" x14ac:dyDescent="0.3">
      <c r="J77" s="11" t="s">
        <v>677</v>
      </c>
      <c r="P77" s="20">
        <v>49</v>
      </c>
      <c r="R77" t="s">
        <v>687</v>
      </c>
      <c r="S77">
        <f>GETPIVOTDATA("[Measures].[Count of opportunity_id]",$P$76)</f>
        <v>49</v>
      </c>
    </row>
    <row r="78" spans="1:19" x14ac:dyDescent="0.3">
      <c r="F78" s="11" t="s">
        <v>662</v>
      </c>
      <c r="G78" t="s">
        <v>678</v>
      </c>
      <c r="J78" t="s">
        <v>590</v>
      </c>
      <c r="K78" t="s">
        <v>498</v>
      </c>
      <c r="L78" t="s">
        <v>540</v>
      </c>
      <c r="M78" t="s">
        <v>584</v>
      </c>
      <c r="N78" t="s">
        <v>663</v>
      </c>
      <c r="P78" s="11" t="s">
        <v>493</v>
      </c>
      <c r="Q78" t="s" vm="10">
        <v>680</v>
      </c>
    </row>
    <row r="79" spans="1:19" x14ac:dyDescent="0.3">
      <c r="A79" s="11" t="s">
        <v>662</v>
      </c>
      <c r="B79" t="s">
        <v>679</v>
      </c>
      <c r="F79" s="12" t="s">
        <v>38</v>
      </c>
      <c r="G79" s="20">
        <v>15</v>
      </c>
      <c r="I79" t="s">
        <v>679</v>
      </c>
      <c r="J79" s="20">
        <v>400000</v>
      </c>
      <c r="K79" s="20">
        <v>400000</v>
      </c>
      <c r="L79" s="20">
        <v>350000</v>
      </c>
      <c r="M79" s="20">
        <v>300000</v>
      </c>
      <c r="N79" s="20">
        <v>1450000</v>
      </c>
      <c r="R79" t="s">
        <v>688</v>
      </c>
      <c r="S79">
        <f>GETPIVOTDATA("[Measures].[Count of opportunity_id]",$P$80)</f>
        <v>44</v>
      </c>
    </row>
    <row r="80" spans="1:19" x14ac:dyDescent="0.3">
      <c r="A80" s="12" t="s">
        <v>500</v>
      </c>
      <c r="B80" s="20">
        <v>5919500</v>
      </c>
      <c r="F80" s="12" t="s">
        <v>133</v>
      </c>
      <c r="G80" s="20">
        <v>6</v>
      </c>
      <c r="P80" t="s">
        <v>678</v>
      </c>
    </row>
    <row r="81" spans="1:16" x14ac:dyDescent="0.3">
      <c r="A81" s="12" t="s">
        <v>544</v>
      </c>
      <c r="B81" s="20">
        <v>899000</v>
      </c>
      <c r="F81" s="12" t="s">
        <v>32</v>
      </c>
      <c r="G81" s="20">
        <v>13</v>
      </c>
      <c r="P81" s="20">
        <v>44</v>
      </c>
    </row>
    <row r="82" spans="1:16" x14ac:dyDescent="0.3">
      <c r="A82" s="12" t="s">
        <v>571</v>
      </c>
      <c r="B82" s="20">
        <v>60000</v>
      </c>
      <c r="F82" s="12" t="s">
        <v>35</v>
      </c>
      <c r="G82" s="20">
        <v>5</v>
      </c>
    </row>
    <row r="83" spans="1:16" x14ac:dyDescent="0.3">
      <c r="A83" s="12" t="s">
        <v>663</v>
      </c>
      <c r="B83" s="20">
        <v>6878500</v>
      </c>
      <c r="F83" s="12" t="s">
        <v>20</v>
      </c>
      <c r="G83" s="20">
        <v>7</v>
      </c>
    </row>
    <row r="84" spans="1:16" x14ac:dyDescent="0.3">
      <c r="F84" s="12" t="s">
        <v>34</v>
      </c>
      <c r="G84" s="20">
        <v>2</v>
      </c>
    </row>
    <row r="85" spans="1:16" x14ac:dyDescent="0.3">
      <c r="F85" s="12" t="s">
        <v>595</v>
      </c>
      <c r="G85" s="20">
        <v>1</v>
      </c>
    </row>
    <row r="86" spans="1:16" x14ac:dyDescent="0.3">
      <c r="F86" s="12" t="s">
        <v>663</v>
      </c>
      <c r="G86" s="20">
        <v>49</v>
      </c>
    </row>
    <row r="87" spans="1:16" x14ac:dyDescent="0.3">
      <c r="N87" s="2"/>
      <c r="O87" s="3"/>
      <c r="P87" s="4"/>
    </row>
    <row r="88" spans="1:16" x14ac:dyDescent="0.3">
      <c r="N88" s="5"/>
      <c r="O88" s="6"/>
      <c r="P88" s="7"/>
    </row>
    <row r="89" spans="1:16" x14ac:dyDescent="0.3">
      <c r="N89" s="5"/>
      <c r="O89" s="6"/>
      <c r="P89" s="7"/>
    </row>
    <row r="90" spans="1:16" x14ac:dyDescent="0.3">
      <c r="N90" s="5"/>
      <c r="O90" s="6"/>
      <c r="P90" s="7"/>
    </row>
    <row r="91" spans="1:16" x14ac:dyDescent="0.3">
      <c r="N91" s="5"/>
      <c r="O91" s="6"/>
      <c r="P91" s="7"/>
    </row>
    <row r="92" spans="1:16" x14ac:dyDescent="0.3">
      <c r="N92" s="5"/>
      <c r="O92" s="6"/>
      <c r="P92" s="7"/>
    </row>
    <row r="93" spans="1:16" x14ac:dyDescent="0.3">
      <c r="N93" s="5"/>
      <c r="O93" s="6"/>
      <c r="P93" s="7"/>
    </row>
    <row r="94" spans="1:16" x14ac:dyDescent="0.3">
      <c r="N94" s="5"/>
      <c r="O94" s="6"/>
      <c r="P94" s="7"/>
    </row>
    <row r="95" spans="1:16" x14ac:dyDescent="0.3">
      <c r="N95" s="5"/>
      <c r="O95" s="6"/>
      <c r="P95" s="7"/>
    </row>
    <row r="96" spans="1:16" x14ac:dyDescent="0.3">
      <c r="N96" s="5"/>
      <c r="O96" s="6"/>
      <c r="P96" s="7"/>
    </row>
    <row r="97" spans="14:16" x14ac:dyDescent="0.3">
      <c r="N97" s="5"/>
      <c r="O97" s="6"/>
      <c r="P97" s="7"/>
    </row>
    <row r="98" spans="14:16" x14ac:dyDescent="0.3">
      <c r="N98" s="5"/>
      <c r="O98" s="6"/>
      <c r="P98" s="7"/>
    </row>
    <row r="99" spans="14:16" x14ac:dyDescent="0.3">
      <c r="N99" s="5"/>
      <c r="O99" s="6"/>
      <c r="P99" s="7"/>
    </row>
    <row r="100" spans="14:16" x14ac:dyDescent="0.3">
      <c r="N100" s="5"/>
      <c r="O100" s="6"/>
      <c r="P100" s="7"/>
    </row>
    <row r="101" spans="14:16" x14ac:dyDescent="0.3">
      <c r="N101" s="5"/>
      <c r="O101" s="6"/>
      <c r="P101" s="7"/>
    </row>
    <row r="102" spans="14:16" x14ac:dyDescent="0.3">
      <c r="N102" s="5"/>
      <c r="O102" s="6"/>
      <c r="P102" s="7"/>
    </row>
    <row r="103" spans="14:16" x14ac:dyDescent="0.3">
      <c r="N103" s="5"/>
      <c r="O103" s="6"/>
      <c r="P103" s="7"/>
    </row>
    <row r="104" spans="14:16" x14ac:dyDescent="0.3">
      <c r="N104" s="8"/>
      <c r="O104" s="9"/>
      <c r="P104" s="10"/>
    </row>
  </sheetData>
  <pageMargins left="0.7" right="0.7" top="0.75" bottom="0.75" header="0.3" footer="0.3"/>
  <drawing r:id="rId14"/>
  <tableParts count="4">
    <tablePart r:id="rId15"/>
    <tablePart r:id="rId16"/>
    <tablePart r:id="rId17"/>
    <tablePart r:id="rId18"/>
  </tableParts>
  <extLst>
    <ext xmlns:x14="http://schemas.microsoft.com/office/spreadsheetml/2009/9/main" uri="{A8765BA9-456A-4dab-B4F3-ACF838C121DE}">
      <x14:slicerList>
        <x14:slicer r:id="rId19"/>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5A75-F7D8-4468-95CA-8E0E9DE2759F}">
  <dimension ref="A14"/>
  <sheetViews>
    <sheetView showGridLines="0" tabSelected="1" workbookViewId="0">
      <selection activeCell="V21" sqref="V21"/>
    </sheetView>
  </sheetViews>
  <sheetFormatPr defaultRowHeight="14.4" x14ac:dyDescent="0.3"/>
  <sheetData>
    <row r="14" ht="20.39999999999999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G A A B Q S w M E F A A C A A g A 9 X 7 9 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P 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f v 1 Y S s M P g K g D A A B y F g A A E w A c A E Z v c m 1 1 b G F z L 1 N l Y 3 R p b 2 4 x L m 0 g o h g A K K A U A A A A A A A A A A A A A A A A A A A A A A A A A A A A 3 Z j f T y M 3 E M f f k f g f r L 2 X R E 2 j Q E 9 9 a M V D C D m R X g 9 O C b 2 q I m j l t e c 2 b r z 2 y j 8 C E e J / r 5 1 N Y O 9 2 v U c h C s c h J M A z n v l 6 d j 6 e D R q I Y V K g S f H z 4 P f 9 v f 0 9 P c M K K E q U n I P C K c S H v c N e 7 + D w l 4 P e 2 x 4 6 Q h z M / h 5 y X x N p F Q G 3 M r w h w L t / S z V P p J y 3 3 j E O 3 Y E U B o T R r W j w 2 / Q v D U p P T 4 b D 9 5 P T 0 c V p H 3 0 8 P / + j P / 5 n e i K v B Z e Y 6 u k Z X K O R 0 F Z h 4 W J + V P J f p 2 l 6 L 6 J 7 w / V N 1 O 4 g Y T n v I K M s t D u F j H q h 8 W Q G Y J y 4 Q u X t 5 c h A d h T V O 0 e d 9 0 z Q o 2 i 1 J 7 q 6 u z z B B l + t 4 7 + J n J p M G l e T U 8 D U n S R y Y S 9 w 4 k 6 5 t q z X W 0 1 S O u h y 7 d 3 n f E I w x 0 o f + X N c t e 8 T D W Z Y p C 7 P x T K H h y Q X r i b 6 s 1 T Z Q H K b C W / U r R p V n d v b i H D m q h 4 L n E H k y u R c k Y E b c 9 d B t 1 E u O S P L W N g s A b W x Y r E s G 7 X B x u r Q V m d V J q b Y 3 A f 3 v 5 c 9 Q N C A X U l q i Y l T J W 1 e i d 8 n R F p h X C c B G p 0 4 8 0 i Y X 9 9 2 / V F X d r 9 + V n e m x P f L r P 6 8 2 p X L t 3 U g J x N E Z h A T j n X 1 w P 3 M 6 9 k s F y U r 7 6 I W 6 s + p Y A H C G Y 1 / a H i F V e w 9 K h k U C L j G P F R x j n M N s Q K s p a g x a h P b 3 C e t K f f d Q 0 O N I Z M L 1 y L H H I s 5 G s v r U u 9 O g D v E / F r r q 8 7 r I M B k h o Q 0 6 E + m T X e k h 1 l u l q 3 V H 0 X I D 9 i Q G R O p p 0 q 3 x k C k o t 1 3 D D j 9 h L l 1 / R m 3 v d C o A P a u 3 W 7 v 7 z H R I K t 8 9 X w G 0 G W C D n Z 8 6 / j 8 D R d O R V 7 g r q n 4 b e u a C Q h 4 + R v m G T R + 6 w Y o 2 Y m L s 6 g m e B z P X 4 X d C s 6 v H r g 3 0 d n Z T 0 P 3 P X T 1 o Q w l N D X o 5 1 V / u S 6 L d o y f l 7 B g 1 G K O j i 1 N w T T B 2 C w d F W R E F T Y b N 2 2 L 0 8 d p 2 w 2 2 x y s 0 / / / g z X I u l x C Y v v 7 5 j S W H w 1 p L 8 f C q M Q d K a o 0 0 c I 4 S m 9 I 6 l 3 E x H G t D v H r a m F h I R u A l J 9 x a Q g N X d S I D c 6 7 O d V s I h W X s B p t N / v u X 5 s r 8 K O z P e x f 8 f u f m k z 9 P P G X g v n q y M 9 e X L n b M X b 6 X x H u t o w H v o N I A 4 0 H / b Y H + D U G 7 o f 3 5 M D W R n H K Z u A 9 8 2 L g n T N 0 r f M V h U 4 M f D 4 y U q C y W e S 6 V s Y K Z 5 U v C c f 4 g o w G Q R s U B S B r 3 b A u U R w j b D S x l D b X 9 X n Z g t H l y 0 a f A l i v I m M 1 i H J g 1 m / k b s h M u d S 1 v q 7 l r c B r i u z q k c y A M c 7 O s 0 d j 0 f 6 + N V d s k 4 K G Y n s f u H R k z / u W F 8 T r v h P 8 A U E s B A i 0 A F A A C A A g A 9 X 7 9 W L t j y F S l A A A A 9 g A A A B I A A A A A A A A A A A A A A A A A A A A A A E N v b m Z p Z y 9 Q Y W N r Y W d l L n h t b F B L A Q I t A B Q A A g A I A P V + / V g P y u m r p A A A A O k A A A A T A A A A A A A A A A A A A A A A A P E A A A B b Q 2 9 u d G V u d F 9 U e X B l c 1 0 u e G 1 s U E s B A i 0 A F A A C A A g A 9 X 7 9 W E r D D 4 C o A w A A c h Y A A B M A A A A A A A A A A A A A A A A A 4 g 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G Q A A A A A A A C K Z 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R d W V y e U l E I i B W Y W x 1 Z T 0 i c 2 I 0 N j Q 5 M W Q 3 L T d i M D c t N G V l N C 1 h Y z Z j L W I 4 N 2 Y y N T k w N z E x 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X z I w M j A w M T I z M T A 0 M C 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Q t M D c t M j l U M T A 6 M D c 6 M D k u M j M y N T Q 0 O V o i I C 8 + P E V u d H J 5 I F R 5 c G U 9 I k Z p b G x D b 2 x 1 b W 5 U e X B l c y I g V m F s d W U 9 I n N C Z 0 F H Q 1 F r R 0 F 3 W U d C Z 1 l G Q 1 F Z R 0 J n a 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V 4 Z S B O Y W 1 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U g S U Q s N n 0 m c X V v d D s s J n F 1 b 3 Q 7 U 2 V j d G l v b j E v Y n J v a 2 V y Y W d l X z I w M j A w M T I z M T A 0 M C 9 B d X R v U m V t b 3 Z l Z E N v b H V t b n M x L n t F e G U g T m F t Z S 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Q 2 9 s d W 1 u Q 2 9 1 b n Q m c X V v d D s 6 M T c s J n F 1 b 3 Q 7 S 2 V 5 Q 2 9 s d W 1 u T m F t Z X M m c X V v d D s 6 W 1 0 s J n F 1 b 3 Q 7 Q 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U g S U Q s N n 0 m c X V v d D s s J n F 1 b 3 Q 7 U 2 V j d G l v b j E v Y n J v a 2 V y Y W d l X z I w M j A w M T I z M T A 0 M C 9 B d X R v U m V t b 3 Z l Z E N v b H V t b n M x L n t F e G U g T m F t Z S 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i c m 9 r Z X J h Z 2 V f M j A y M D A x M j M x M D Q w L 1 J l b W 9 2 Z W Q l M j B C b G F u a y U y M F J v d 3 M 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E 2 N 2 Y y Y W Y 3 L T F m O D I t N D Z j Z i 0 5 N T l j L W I z Y j R k Z D c 3 M G I w 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N y 0 y O V Q x M D o w N z o w O S 4 y N j c y N z Y 4 W i I g L z 4 8 R W 5 0 c n k g V H l w Z T 0 i R m l s b E N v b H V t b l R 5 c G V z I i B W Y W x 1 Z T 0 i c 0 J n W U d B d 1 l H Q X d r R y I g L z 4 8 R W 5 0 c n k g V H l w Z T 0 i R m l s b E N v b H V t b k 5 h b W V z I i B W Y W x 1 Z T 0 i c 1 s m c X V v d D t j b G l l b n R f b m F t Z S Z x d W 9 0 O y w m c X V v d D t i c m F u Y 2 h f b m F t Z S Z x d W 9 0 O y w m c X V v d D t z b 2 x 1 d G l v b l 9 n c m 9 1 c C Z x d W 9 0 O y w m c X V v d D t B Y 2 N v d W 5 0 I E V 4 Z S B J R 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S 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0 N v b H V t b k N v d W 5 0 J n F 1 b 3 Q 7 O j k 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U 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Z m V l c 1 8 y M D I w M D E y M z E w N D E v U m V t b 3 Z l Z C U y M E J s Y W 5 r J T I w U m 9 3 c z 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M j I 3 O W U 1 N T U t N W F k Y y 0 0 M D A y L T g 2 N m M t M j B i O G I x N z c 3 O G U 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T l 9 F T l 9 F R V 9 J b m R p X 2 J k Z 3 R f X z I w M D E y M D I 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A 3 L T I 5 V D E w O j A 3 O j A 5 L j I 5 N z Y 3 N z F a I i A v P j x F b n R y e S B U e X B l P S J G a W x s Q 2 9 s d W 1 u V H l w Z X M i I F Z h b H V l P S J z Q m d N R 0 J n T U R B d z 0 9 I i A v P j x F b n R y e S B U e X B l P S J G a W x s Q 2 9 s d W 1 u T m F t Z X M i I F Z h b H V l P S J z W y Z x d W 9 0 O 0 J y Y W 5 j a C Z x d W 9 0 O y w m c X V v d D t B Y 2 N v d W 5 0 I E V 4 Z S B J R 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k 4 r R U 4 r R U U g S W 5 k a S B i Z G d 0 I C 0 y M D A x M j A y M C 9 B d X R v U m V t b 3 Z l Z E N v b H V t b n M x L n t C c m F u Y 2 g s M H 0 m c X V v d D s s J n F 1 b 3 Q 7 U 2 V j d G l v b j E v T k 4 r R U 4 r R U U g S W 5 k a S B i Z G d 0 I C 0 y M D A x M j A y M C 9 B d X R v U m V t b 3 Z l Z E N v b H V t b n M x L n t B Y 2 N v d W 5 0 I E V 4 Z S B J R C w x f S Z x d W 9 0 O y w m c X V v d D t T Z W N 0 a W 9 u M S 9 O T i t F T i t F R S B J b m R p I G J k Z 3 Q g L T I w M D E y M D I w L 0 F 1 d G 9 S Z W 1 v d m V k Q 2 9 s d W 1 u c z E u e 0 V t c G x v e W V l I E 5 h b W U s M n 0 m c X V v d D s s J n F 1 b 3 Q 7 U 2 V j d G l v b j E v T k 4 r R U 4 r R U U g S W 5 k a S B i Z G d 0 I C 0 y M D A x M j A y M C 9 B d X R v U m V t b 3 Z l Z E N v b H V t b n M x L n t O Z X c g U m 9 s Z T I s M 3 0 m c X V v d D s s J n F 1 b 3 Q 7 U 2 V j d G l v b j E v T k 4 r R U 4 r R U U g S W 5 k a S B i Z G d 0 I C 0 y M D A x M j A y M C 9 B d X R v U m V t b 3 Z l Z E N v b H V t b n M x L n t O Z X c g Q n V k Z 2 V 0 L D R 9 J n F 1 b 3 Q 7 L C Z x d W 9 0 O 1 N l Y 3 R p b 2 4 x L 0 5 O K 0 V O K 0 V F I E l u Z G k g Y m R n d C A t M j A w M T I w M j A v Q X V 0 b 1 J l b W 9 2 Z W R D b 2 x 1 b W 5 z M S 5 7 Q 3 J v c 3 M g c 2 V s b C B i d W d k Z X Q s N X 0 m c X V v d D s s J n F 1 b 3 Q 7 U 2 V j d G l v b j E v T k 4 r R U 4 r R U U g S W 5 k a S B i Z G d 0 I C 0 y M D A x M j A y M C 9 B d X R v U m V t b 3 Z l Z E N v b H V t b n M x L n t S Z W 5 l d 2 F s I E J 1 Z G d l d C w 2 f S Z x d W 9 0 O 1 0 s J n F 1 b 3 Q 7 Q 2 9 s d W 1 u Q 2 9 1 b n Q m c X V v d D s 6 N y w m c X V v d D t L Z X l D b 2 x 1 b W 5 O Y W 1 l c y Z x d W 9 0 O z p b X S w m c X V v d D t D b 2 x 1 b W 5 J Z G V u d G l 0 a W V z J n F 1 b 3 Q 7 O l s m c X V v d D t T Z W N 0 a W 9 u M S 9 O T i t F T i t F R S B J b m R p I G J k Z 3 Q g L T I w M D E y M D I w L 0 F 1 d G 9 S Z W 1 v d m V k Q 2 9 s d W 1 u c z E u e 0 J y Y W 5 j a C w w f S Z x d W 9 0 O y w m c X V v d D t T Z W N 0 a W 9 u M S 9 O T i t F T i t F R S B J b m R p I G J k Z 3 Q g L T I w M D E y M D I w L 0 F 1 d G 9 S Z W 1 v d m V k Q 2 9 s d W 1 u c z E u e 0 F j Y 2 9 1 b n Q g R X h l 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S Z W x h d G l v b n N o a X B J b m Z v J n F 1 b 3 Q 7 O l t d f S 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U m V t b 3 Z l Z C U y M E J s Y W 5 r J T I w U m 9 3 c z 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M m I 2 M W Z j M j g t O D k 5 N S 0 0 N j l m L W I x N T g t Y z B m M T k x M G Y w Y 2 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Q t M D c t M j l U M T A 6 M D c 6 M D k u M z E z M z Q 4 N 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j b G l l b n R f b 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p b n Z v a W N l X z I w M j A w M T I z M T A 0 M S 9 S Z W 1 v d m V k J T I w Q m x h b m s l M j B S b 3 d z 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2 Q y Z W N i Z D I 2 L T c 1 Y z c t N D N l Y y 0 4 O W E 5 L T l l N j E x Y 2 I 4 O T k 4 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1 9 s a X N 0 X z I w M j A w M T I z M T A 0 M S 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C 0 w N y 0 y O V Q x M D o w N z o w O S 4 z M z c 1 N D M 0 W i I g L z 4 8 R W 5 0 c n k g V H l w Z T 0 i R m l s b E N v b H V t b l R 5 c G V z I i B W Y W x 1 Z T 0 i c 0 F 3 W U d C Z 2 s 9 I i A v P j x F b n R y e S B U e X B l P S J G a W x s Q 2 9 s d W 1 u T m F t Z X M i I F Z h b H V l P S J z W y Z x d W 9 0 O 0 F j Y 2 9 1 b n Q g R X h l I E l E J n F 1 b 3 Q 7 L C 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D b 2 x 1 b W 5 D b 3 V u d C Z x d W 9 0 O z o 1 L C Z x d W 9 0 O 0 t l e U N v b H V t b k 5 h b W V z J n F 1 b 3 Q 7 O l t d L C Z x d W 9 0 O 0 N v b H V t b k l k Z W 5 0 a X R p Z X M m c X V v d D s 6 W y Z x d W 9 0 O 1 N l Y 3 R p b 2 4 x L 2 1 l Z X R p b m d f b G l z d F 8 y M D I w M D E y M z E w N D E v Q X V 0 b 1 J l b W 9 2 Z W R D b 2 x 1 b W 5 z M S 5 7 Q W N j b 3 V u d C B F e G U g S U Q s M H 0 m c X V v d D s s J n F 1 b 3 Q 7 U 2 V j d G l v b j E v b W V l d G l u Z 1 9 s a X N 0 X z I w M j A w M T I z M T A 0 M S 9 B d X R v U m V t b 3 Z l Z E N v b H V t b n M x L n t B Y 2 N v d W 5 0 I E V 4 Z W N 1 d G l 2 Z S w x f S Z x d W 9 0 O y w m c X V v d D t T Z W N 0 a W 9 u M S 9 t Z W V 0 a W 5 n X 2 x p c 3 R f M j A y M D A x M j M x M D Q x L 0 F 1 d G 9 S Z W 1 v d m V k Q 2 9 s d W 1 u c z E u e 2 J y Y W 5 j a F 9 u Y W 1 l L D J 9 J n F 1 b 3 Q 7 L C Z x d W 9 0 O 1 N l Y 3 R p b 2 4 x L 2 1 l Z X R p b m d f b G l z d F 8 y M D I w M D E y M z E w N D E v Q X V 0 b 1 J l b W 9 2 Z W R D b 2 x 1 b W 5 z M S 5 7 Z 2 x v Y m F s X 2 F 0 d G V u Z G V l c y w z f S Z x d W 9 0 O y w m c X V v d D t T Z W N 0 a W 9 u M S 9 t Z W V 0 a W 5 n X 2 x p c 3 R f M j A y M D A x M j M x M D Q x L 0 F 1 d G 9 S Z W 1 v d m V k Q 2 9 s d W 1 u c z E u e 2 1 l Z X R p b m d f Z G F 0 Z S w 0 f S Z x d W 9 0 O 1 0 s J n F 1 b 3 Q 7 U m V s Y X R p b 2 5 z a G l w S W 5 m b y Z x d W 9 0 O z p b X X 0 i I C 8 + P C 9 T d G F i b G V F b n R y a W V z 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2 1 l Z X R p b m d f b G l z d F 8 y M D I w M D E y M z E w N D F f U 2 h l Z X Q 8 L 0 l 0 Z W 1 Q Y X R o P j w v S X R l b U x v Y 2 F 0 a W 9 u P j x T d G F i b G V F b n R y a W V z I C 8 + P C 9 J d G V t P j x J d G V t P j x J d G V t T G 9 j Y X R p b 2 4 + P E l 0 Z W 1 U e X B l P k Z v c m 1 1 b G E 8 L 0 l 0 Z W 1 U e X B l P j x J d G V t U G F 0 a D 5 T Z W N 0 a W 9 u M S 9 t Z W V 0 a W 5 n X 2 x p c 3 R f M j A y M D A x M j M x M D Q x L 1 B y b 2 1 v d G V k J T I w S G V h Z G V y c z w v S X R l b V B h d G g + P C 9 J d G V t T G 9 j Y X R p b 2 4 + P F N 0 Y W J s Z U V u d H J p Z X M g L z 4 8 L 0 l 0 Z W 0 + P E l 0 Z W 0 + P E l 0 Z W 1 M b 2 N h d G l v b j 4 8 S X R l b V R 5 c G U + R m 9 y b X V s Y T w v S X R l b V R 5 c G U + P E l 0 Z W 1 Q Y X R o P l N l Y 3 R p b 2 4 x L 2 1 l Z X R p b m d f b G l z d F 8 y M D I w M D E y M z E w N D E v Q 2 h h b m d l Z C U y M F R 5 c G U 8 L 0 l 0 Z W 1 Q Y X R o P j w v S X R l b U x v Y 2 F 0 a W 9 u P j x T d G F i b G V F b n R y a W V z I C 8 + P C 9 J d G V t P j x J d G V t P j x J d G V t T G 9 j Y X R p b 2 4 + P E l 0 Z W 1 U e X B l P k Z v c m 1 1 b G E 8 L 0 l 0 Z W 1 U e X B l P j x J d G V t U G F 0 a D 5 T Z W N 0 a W 9 u M S 9 t Z W V 0 a W 5 n X 2 x p c 3 R f M j A y M D A x M j M x M D Q x L 1 J l b W 9 2 Z W Q l M j B C b G F u a y U y M F J v d 3 M 8 L 0 l 0 Z W 1 Q Y X R o P j w v S X R l b U x v Y 2 F 0 a W 9 u P j x T d G F i b G V F b n R y a W V z I C 8 + P C 9 J d G V t P j x J d G V t P j x J d G V t T G 9 j Y X R p b 2 4 + P E l 0 Z W 1 U e X B l P k Z v c m 1 1 b G E 8 L 0 l 0 Z W 1 U e X B l P j x J d G V t U G F 0 a D 5 T Z W N 0 a W 9 u M S 9 n Y 3 J t X 2 9 w c G 9 y d H V u a X R 5 X z I w M j A w M T I z M T A 0 M T w v S X R l b V B h d G g + P C 9 J d G V t T G 9 j Y X R p b 2 4 + P F N 0 Y W J s Z U V u d H J p Z X M + P E V u d H J 5 I F R 5 c G U 9 I k l z U H J p d m F 0 Z S I g V m F s d W U 9 I m w w I i A v P j x F b n R y e S B U e X B l P S J R d W V y e U l E I i B W Y W x 1 Z T 0 i c 2 M 0 N 2 I z M T A z L T U 3 O T M t N G F l Y S 1 i M T h l L T E 2 Z W F m O G U z Y W J 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2 N y b V 9 v c H B v c n R 1 b m l 0 e V 8 y M D I w M D E y M z E w N 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D c t M j l U M T A 6 M D c 6 M D k u M z Q 3 N j M 0 O V 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n Y 3 J t X 2 9 w c G 9 y d H V u a X R 5 X z I w M j A w M T I z M T A 0 M S 9 S Z W 1 v d m V k J T I w Q m x h b m s l M j B S b 3 d z P C 9 J d G V t U G F 0 a D 4 8 L 0 l 0 Z W 1 M b 2 N h d G l v b j 4 8 U 3 R h Y m x l R W 5 0 c m l l c y A v P j w v S X R l b T 4 8 L 0 l 0 Z W 1 z P j w v T G 9 j Y W x Q Y W N r Y W d l T W V 0 Y W R h d G F G a W x l P h Y A A A B Q S w U G A A A A A A A A A A A A A A A A A A A A A A A A J g E A A A E A A A D Q j J 3 f A R X R E Y x 6 A M B P w p f r A Q A A A C r R 1 3 h x j J l E j o 3 x W z a v B W s A A A A A A g A A A A A A E G Y A A A A B A A A g A A A A 9 Y g D u q 2 M U M z w t 6 7 H X A T Q C t Z I X l u b C K R x F O t 2 4 K f O V s Y A A A A A D o A A A A A C A A A g A A A A q N n b s G 8 0 P Z M p r e u r Q Z l 7 q d + / 2 h 9 b w 6 O s T 9 U Q a b n P d + R Q A A A A u H n E i W H m p z 9 c U F B y L 7 a R o 6 K M q 5 L 1 k a 1 0 w 8 M V L h v 4 T y K E l U E z F O 7 B + h e T G n k 9 w z e a R 0 w v 6 S e 8 Y 8 z 0 i b L i k m H u j 7 6 5 1 f / c p N B p S e 1 t e 5 w D 3 M F A A A A A t S s c I C T w W O O o b a 0 B A X n g k o y m f s V n l C x v 8 Y L C w x m R e E 0 8 A k x p D h O g J M 8 M X 6 e l r n A O O G U P S H H H w D C t m X 0 l 1 X A + e Q = = < / D a t a M a s h u p > 
</file>

<file path=customXml/itemProps1.xml><?xml version="1.0" encoding="utf-8"?>
<ds:datastoreItem xmlns:ds="http://schemas.openxmlformats.org/officeDocument/2006/customXml" ds:itemID="{AF0248B9-EFFD-4699-BE0F-A4CAF3A76E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gcrm_opportunity_202001231041</vt:lpstr>
      <vt:lpstr>meeting_list_202001231041</vt:lpstr>
      <vt:lpstr>invoice_202001231041</vt:lpstr>
      <vt:lpstr>NN+EN+EE Indi bdgt -20012020</vt:lpstr>
      <vt:lpstr>fees_202001231041</vt:lpstr>
      <vt:lpstr>brokerage_202001231040</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DEEKSHITHA AMIN</dc:creator>
  <cp:lastModifiedBy>DEEKSHITHA AMIN</cp:lastModifiedBy>
  <dcterms:created xsi:type="dcterms:W3CDTF">2024-07-29T10:03:43Z</dcterms:created>
  <dcterms:modified xsi:type="dcterms:W3CDTF">2024-07-31T06:37:27Z</dcterms:modified>
</cp:coreProperties>
</file>