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own-pypxeserver\"/>
    </mc:Choice>
  </mc:AlternateContent>
  <bookViews>
    <workbookView xWindow="0" yWindow="0" windowWidth="28800" windowHeight="12210"/>
  </bookViews>
  <sheets>
    <sheet name="面板" sheetId="1" r:id="rId1"/>
    <sheet name="用户表" sheetId="2" r:id="rId2"/>
    <sheet name="服务表" sheetId="3" r:id="rId3"/>
  </sheets>
  <definedNames>
    <definedName name="当前费率" localSheetId="2">面板!#REF!</definedName>
    <definedName name="当前费率">面板!#REF!</definedName>
    <definedName name="服务费率">面板!$B$4</definedName>
    <definedName name="服务门店">面板!$B$3</definedName>
    <definedName name="会员等级">面板!$G$3</definedName>
    <definedName name="会员折扣">面板!$G$4</definedName>
    <definedName name="卡上金额">面板!$G$1</definedName>
    <definedName name="区域费率">面板!$E$4</definedName>
    <definedName name="区域类型">面板!$E$3</definedName>
    <definedName name="上机时间">面板!$B$6</definedName>
    <definedName name="上机时长_分">面板!$F$7</definedName>
    <definedName name="上机时长_秒">面板!$G$7</definedName>
    <definedName name="上机时长_年">面板!$B$7</definedName>
    <definedName name="上机时长_日">面板!$D$7</definedName>
    <definedName name="上机时长_时">面板!$E$7</definedName>
    <definedName name="上机时长_月">面板!$C$7</definedName>
    <definedName name="下机时间">面板!$B$8</definedName>
    <definedName name="用户卡号">面板!$B$1</definedName>
    <definedName name="用户姓名">面板!$E$1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1" i="1" l="1"/>
  <c r="E1" i="1"/>
  <c r="B8" i="1" l="1"/>
  <c r="E4" i="1" s="1"/>
  <c r="B10" i="1" l="1"/>
</calcChain>
</file>

<file path=xl/sharedStrings.xml><?xml version="1.0" encoding="utf-8"?>
<sst xmlns="http://schemas.openxmlformats.org/spreadsheetml/2006/main" count="41" uniqueCount="33">
  <si>
    <t>上机时间</t>
    <phoneticPr fontId="2" type="noConversion"/>
  </si>
  <si>
    <t>上机时长</t>
    <phoneticPr fontId="2" type="noConversion"/>
  </si>
  <si>
    <t>下机时间</t>
    <phoneticPr fontId="2" type="noConversion"/>
  </si>
  <si>
    <t>本次消费</t>
    <phoneticPr fontId="2" type="noConversion"/>
  </si>
  <si>
    <t>服务费率</t>
    <phoneticPr fontId="2" type="noConversion"/>
  </si>
  <si>
    <t>会员等级</t>
    <phoneticPr fontId="2" type="noConversion"/>
  </si>
  <si>
    <t>黄金</t>
    <phoneticPr fontId="2" type="noConversion"/>
  </si>
  <si>
    <t>会员折扣</t>
    <phoneticPr fontId="2" type="noConversion"/>
  </si>
  <si>
    <t>大厅</t>
    <phoneticPr fontId="2" type="noConversion"/>
  </si>
  <si>
    <t>区域类型</t>
    <phoneticPr fontId="2" type="noConversion"/>
  </si>
  <si>
    <t>区域费率</t>
    <phoneticPr fontId="2" type="noConversion"/>
  </si>
  <si>
    <t>服务门店</t>
    <phoneticPr fontId="2" type="noConversion"/>
  </si>
  <si>
    <t>杭州三墩地铁站店</t>
    <phoneticPr fontId="2" type="noConversion"/>
  </si>
  <si>
    <t>用户卡号</t>
    <phoneticPr fontId="2" type="noConversion"/>
  </si>
  <si>
    <t>210202199702194932</t>
    <phoneticPr fontId="2" type="noConversion"/>
  </si>
  <si>
    <t>卡上金额</t>
    <phoneticPr fontId="2" type="noConversion"/>
  </si>
  <si>
    <t>用户姓名</t>
    <phoneticPr fontId="2" type="noConversion"/>
  </si>
  <si>
    <t>唐铭泽</t>
    <phoneticPr fontId="2" type="noConversion"/>
  </si>
  <si>
    <t>服务编号</t>
    <phoneticPr fontId="2" type="noConversion"/>
  </si>
  <si>
    <t>高端大厅</t>
    <phoneticPr fontId="2" type="noConversion"/>
  </si>
  <si>
    <t>多人包</t>
    <phoneticPr fontId="2" type="noConversion"/>
  </si>
  <si>
    <t>高端多人包</t>
    <phoneticPr fontId="2" type="noConversion"/>
  </si>
  <si>
    <t>单双包</t>
    <phoneticPr fontId="2" type="noConversion"/>
  </si>
  <si>
    <t>普通</t>
    <phoneticPr fontId="2" type="noConversion"/>
  </si>
  <si>
    <t>铂金</t>
    <phoneticPr fontId="2" type="noConversion"/>
  </si>
  <si>
    <t>钻石</t>
    <phoneticPr fontId="2" type="noConversion"/>
  </si>
  <si>
    <t>区域费率_会员_平时</t>
    <phoneticPr fontId="2" type="noConversion"/>
  </si>
  <si>
    <t>区域费率_普通_全时</t>
    <phoneticPr fontId="2" type="noConversion"/>
  </si>
  <si>
    <t>210202199702194932</t>
  </si>
  <si>
    <t>杭州三墩地铁站店</t>
  </si>
  <si>
    <t>大厅</t>
  </si>
  <si>
    <t>黄金</t>
  </si>
  <si>
    <t>区域费率_会员_假期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</si>
</sst>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0\ &quot;月&quot;"/>
    <numFmt numFmtId="177" formatCode="00\ &quot;日&quot;"/>
    <numFmt numFmtId="178" formatCode="00\ &quot;时&quot;"/>
    <numFmt numFmtId="179" formatCode="00\ &quot;分&quot;"/>
    <numFmt numFmtId="180" formatCode="00\ &quot;秒&quot;"/>
    <numFmt numFmtId="181" formatCode="yyyy\-mm\-dd\ hh:mm:ss"/>
    <numFmt numFmtId="182" formatCode="00\ &quot;年&quot;"/>
    <numFmt numFmtId="183" formatCode="&quot;¥&quot;\ #,##0.00;\(&quot;¥&quot;\ #,##0.00\)"/>
  </numFmts>
  <fonts count="4" x14ac:knownFonts="1">
    <font>
      <sz val="11"/>
      <color theme="1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83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183" fontId="1" fillId="0" borderId="0" xfId="0" applyNumberFormat="1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83" fontId="1" fillId="0" borderId="0" xfId="0" applyNumberFormat="1" applyFont="1" applyBorder="1" applyAlignment="1">
      <alignment horizontal="left" vertical="center"/>
    </xf>
    <xf numFmtId="9" fontId="1" fillId="0" borderId="0" xfId="1" applyFont="1" applyBorder="1" applyAlignment="1">
      <alignment horizontal="left" vertical="center"/>
    </xf>
    <xf numFmtId="9" fontId="1" fillId="0" borderId="0" xfId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83" fontId="1" fillId="0" borderId="0" xfId="0" applyNumberFormat="1" applyFont="1" applyAlignment="1">
      <alignment horizontal="center" vertical="center"/>
    </xf>
    <xf numFmtId="9" fontId="1" fillId="0" borderId="0" xfId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tabSelected="1" view="pageBreakPreview" zoomScaleNormal="100" zoomScaleSheetLayoutView="100" workbookViewId="0"/>
  </sheetViews>
  <sheetFormatPr defaultRowHeight="14.25" x14ac:dyDescent="0.2"/>
  <cols>
    <col min="1" max="16384" width="9" style="1"/>
  </cols>
  <sheetData>
    <row r="1" spans="1:7" s="10" customFormat="1" x14ac:dyDescent="0.2">
      <c r="A1" s="10" t="s">
        <v>13</v>
      </c>
      <c r="B1" s="20" t="s">
        <v>28</v>
      </c>
      <c r="C1" s="20"/>
      <c r="D1" s="12" t="s">
        <v>16</v>
      </c>
      <c r="E1" s="10" t="str">
        <f>VLOOKUP(用户卡号,用户表!A1:C2,2,0)</f>
        <v>唐铭泽</v>
      </c>
      <c r="F1" s="10" t="s">
        <v>15</v>
      </c>
      <c r="G1" s="11">
        <f>VLOOKUP(用户卡号,用户表!A1:C2,3,0)</f>
        <v>26.2</v>
      </c>
    </row>
    <row r="2" spans="1:7" s="10" customFormat="1" x14ac:dyDescent="0.2"/>
    <row r="3" spans="1:7" x14ac:dyDescent="0.2">
      <c r="A3" s="2" t="s">
        <v>11</v>
      </c>
      <c r="B3" s="22" t="s">
        <v>29</v>
      </c>
      <c r="C3" s="22"/>
      <c r="D3" s="1" t="s">
        <v>9</v>
      </c>
      <c r="E3" s="2" t="s">
        <v>30</v>
      </c>
      <c r="F3" s="1" t="s">
        <v>5</v>
      </c>
      <c r="G3" s="2" t="s">
        <v>31</v>
      </c>
    </row>
    <row r="4" spans="1:7" x14ac:dyDescent="0.2">
      <c r="A4" s="1" t="s">
        <v>4</v>
      </c>
      <c r="B4" s="24">
        <v>0.1</v>
      </c>
      <c r="C4" s="24"/>
      <c r="D4" s="1" t="s">
        <v>10</v>
      </c>
      <c r="E4" s="1">
        <f>IF(OR(WEEKDAY(下机时间)-1=5,WEEKDAY(下机时间)-1=6,WEEKDAY(下机时间)-1=0),IF(会员等级="普通",VLOOKUP(区域类型,服务表!F1:I6,2,0),VLOOKUP(区域类型,服务表!F1:I6,4,0)),IF(会员等级="普通",VLOOKUP(区域类型,服务表!F1:I6,2,0),VLOOKUP(区域类型,服务表!F1:I6,3,0)))</f>
        <v>6</v>
      </c>
      <c r="F4" s="1" t="s">
        <v>7</v>
      </c>
      <c r="G4" s="9">
        <f>VLOOKUP(会员等级,服务表!D1:E5,2,0)</f>
        <v>0.95</v>
      </c>
    </row>
    <row r="6" spans="1:7" s="2" customFormat="1" x14ac:dyDescent="0.2">
      <c r="A6" s="1" t="s">
        <v>0</v>
      </c>
      <c r="B6" s="21">
        <v>45441.270162037035</v>
      </c>
      <c r="C6" s="21"/>
      <c r="D6" s="21"/>
      <c r="E6" s="21"/>
      <c r="F6" s="21"/>
      <c r="G6" s="21"/>
    </row>
    <row r="7" spans="1:7" s="2" customFormat="1" x14ac:dyDescent="0.2">
      <c r="A7" s="1" t="s">
        <v>1</v>
      </c>
      <c r="B7" s="8">
        <v>0</v>
      </c>
      <c r="C7" s="3">
        <v>0</v>
      </c>
      <c r="D7" s="4">
        <v>0</v>
      </c>
      <c r="E7" s="5">
        <v>0</v>
      </c>
      <c r="F7" s="6">
        <v>10</v>
      </c>
      <c r="G7" s="7">
        <v>0</v>
      </c>
    </row>
    <row r="8" spans="1:7" x14ac:dyDescent="0.2">
      <c r="A8" s="1" t="s">
        <v>2</v>
      </c>
      <c r="B8" s="22" t="str">
        <f>CONCATENATE(TEXT(DATE(YEAR(上机时间)+上机时长_年,MONTH(上机时间)+上机时长_月,DAY(上机时间)+上机时长_日),"yyyy-mm-dd")," ",TEXT(TIME(HOUR(上机时间)+上机时长_时,MINUTE(上机时间)+上机时长_分,SECOND(上机时间)+上机时长_秒),"hh:mm:ss"))</f>
        <v>2024-05-29 06:39:02</v>
      </c>
      <c r="C8" s="22"/>
      <c r="D8" s="22"/>
      <c r="E8" s="22"/>
      <c r="F8" s="22"/>
      <c r="G8" s="22"/>
    </row>
    <row r="9" spans="1:7" s="2" customFormat="1" x14ac:dyDescent="0.2">
      <c r="B9" s="9"/>
    </row>
    <row r="10" spans="1:7" x14ac:dyDescent="0.2">
      <c r="A10" s="1" t="s">
        <v>3</v>
      </c>
      <c r="B10" s="23">
        <f>(1+服务费率)*_xlfn.CEILING.MATH(TEXT(下机时间-上机时间,"[ss]")/3600*区域费率*会员折扣)</f>
        <v>1.1000000000000001</v>
      </c>
      <c r="C10" s="23"/>
      <c r="D10" s="23"/>
      <c r="E10" s="23"/>
      <c r="F10" s="23"/>
      <c r="G10" s="23"/>
    </row>
    <row r="13" spans="1:7" x14ac:dyDescent="0.2">
      <c r="B13" s="9"/>
    </row>
  </sheetData>
  <dataConsolidate/>
  <mergeCells count="6">
    <mergeCell ref="B1:C1"/>
    <mergeCell ref="B6:G6"/>
    <mergeCell ref="B8:G8"/>
    <mergeCell ref="B10:G10"/>
    <mergeCell ref="B3:C3"/>
    <mergeCell ref="B4:C4"/>
  </mergeCells>
  <phoneticPr fontId="2" type="noConversion"/>
  <pageMargins left="0.78740157480314965" right="0.78740157480314965" top="0.78740157480314965" bottom="0.78740157480314965" header="0.39370078740157483" footer="0.39370078740157483"/>
  <pageSetup paperSize="9" orientation="portrait" r:id="rId1"/>
  <ignoredErrors>
    <ignoredError sqref="B1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用户表!$A$2</xm:f>
          </x14:formula1>
          <xm:sqref>B1:C1</xm:sqref>
        </x14:dataValidation>
        <x14:dataValidation type="list" allowBlank="1" showInputMessage="1" showErrorMessage="1">
          <x14:formula1>
            <xm:f>服务表!$B$2</xm:f>
          </x14:formula1>
          <xm:sqref>B3:C3</xm:sqref>
        </x14:dataValidation>
        <x14:dataValidation type="list" allowBlank="1" showInputMessage="1" showErrorMessage="1">
          <x14:formula1>
            <xm:f>服务表!$F$2:$F$6</xm:f>
          </x14:formula1>
          <xm:sqref>E3</xm:sqref>
        </x14:dataValidation>
        <x14:dataValidation type="list" allowBlank="1" showInputMessage="1" showErrorMessage="1">
          <x14:formula1>
            <xm:f>服务表!$D$2:$D$5</xm:f>
          </x14:formula1>
          <xm:sqref>G3</xm:sqref>
        </x14:dataValidation>
        <x14:dataValidation type="list" allowBlank="1" showInputMessage="1" showErrorMessage="1">
          <x14:formula1>
            <xm:f>服务表!$C$2</xm:f>
          </x14:formula1>
          <xm:sqref>B4:C4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view="pageBreakPreview" zoomScaleNormal="100" zoomScaleSheetLayoutView="100" workbookViewId="0"/>
  </sheetViews>
  <sheetFormatPr defaultRowHeight="14.25" x14ac:dyDescent="0.2"/>
  <cols>
    <col min="1" max="6" width="9" style="13" customWidth="1"/>
    <col min="7" max="16384" width="9" style="13"/>
  </cols>
  <sheetData>
    <row r="1" spans="1:7" x14ac:dyDescent="0.2">
      <c r="A1" s="16" t="s">
        <v>13</v>
      </c>
      <c r="B1" s="14" t="s">
        <v>16</v>
      </c>
      <c r="C1" s="16" t="s">
        <v>15</v>
      </c>
      <c r="D1" s="14"/>
      <c r="G1" s="15"/>
    </row>
    <row r="2" spans="1:7" x14ac:dyDescent="0.2">
      <c r="A2" s="14" t="s">
        <v>14</v>
      </c>
      <c r="B2" s="16" t="s">
        <v>17</v>
      </c>
      <c r="C2" s="17">
        <v>26.2</v>
      </c>
      <c r="D2" s="16"/>
    </row>
  </sheetData>
  <phoneticPr fontId="2" type="noConversion"/>
  <pageMargins left="0.7" right="0.7" top="0.75" bottom="0.75" header="0.3" footer="0.3"/>
  <pageSetup paperSize="9" orientation="portrait" r:id="rId1"/>
  <ignoredErrors>
    <ignoredError sqref="A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view="pageBreakPreview" zoomScaleNormal="100" zoomScaleSheetLayoutView="100" workbookViewId="0"/>
  </sheetViews>
  <sheetFormatPr defaultRowHeight="14.25" x14ac:dyDescent="0.2"/>
  <cols>
    <col min="1" max="11" width="9" style="13" customWidth="1"/>
    <col min="12" max="16384" width="9" style="13"/>
  </cols>
  <sheetData>
    <row r="1" spans="1:11" x14ac:dyDescent="0.2">
      <c r="A1" s="16" t="s">
        <v>18</v>
      </c>
      <c r="B1" s="16" t="s">
        <v>11</v>
      </c>
      <c r="C1" s="16" t="s">
        <v>4</v>
      </c>
      <c r="D1" s="16" t="s">
        <v>5</v>
      </c>
      <c r="E1" s="16" t="s">
        <v>7</v>
      </c>
      <c r="F1" s="16" t="s">
        <v>9</v>
      </c>
      <c r="G1" s="16" t="s">
        <v>27</v>
      </c>
      <c r="H1" s="16" t="s">
        <v>26</v>
      </c>
      <c r="I1" s="16" t="s">
        <v>32</v>
      </c>
    </row>
    <row r="2" spans="1:11" x14ac:dyDescent="0.2">
      <c r="A2" s="16">
        <v>2372</v>
      </c>
      <c r="B2" s="16" t="s">
        <v>12</v>
      </c>
      <c r="C2" s="18">
        <v>0.1</v>
      </c>
      <c r="D2" s="13" t="s">
        <v>23</v>
      </c>
      <c r="E2" s="19">
        <v>1</v>
      </c>
      <c r="F2" s="16" t="s">
        <v>8</v>
      </c>
      <c r="G2" s="16">
        <v>14</v>
      </c>
      <c r="H2" s="13">
        <v>6</v>
      </c>
      <c r="I2" s="13">
        <v>7</v>
      </c>
      <c r="J2" s="16"/>
      <c r="K2" s="16"/>
    </row>
    <row r="3" spans="1:11" x14ac:dyDescent="0.2">
      <c r="D3" s="16" t="s">
        <v>6</v>
      </c>
      <c r="E3" s="18">
        <v>0.95</v>
      </c>
      <c r="F3" s="16" t="s">
        <v>19</v>
      </c>
      <c r="G3" s="16">
        <v>20</v>
      </c>
      <c r="H3" s="13">
        <v>9</v>
      </c>
      <c r="I3" s="13">
        <v>10</v>
      </c>
      <c r="J3" s="18"/>
      <c r="K3" s="16"/>
    </row>
    <row r="4" spans="1:11" x14ac:dyDescent="0.2">
      <c r="D4" s="16" t="s">
        <v>24</v>
      </c>
      <c r="E4" s="18">
        <v>0.92</v>
      </c>
      <c r="F4" s="16" t="s">
        <v>20</v>
      </c>
      <c r="G4" s="16">
        <v>24</v>
      </c>
      <c r="H4" s="13">
        <v>11</v>
      </c>
      <c r="I4" s="13">
        <v>12</v>
      </c>
    </row>
    <row r="5" spans="1:11" x14ac:dyDescent="0.2">
      <c r="D5" s="13" t="s">
        <v>25</v>
      </c>
      <c r="E5" s="19">
        <v>0.88</v>
      </c>
      <c r="F5" s="13" t="s">
        <v>21</v>
      </c>
      <c r="G5" s="13">
        <v>28</v>
      </c>
      <c r="H5" s="13">
        <v>13</v>
      </c>
      <c r="I5" s="13">
        <v>15</v>
      </c>
    </row>
    <row r="6" spans="1:11" x14ac:dyDescent="0.2">
      <c r="F6" s="13" t="s">
        <v>22</v>
      </c>
      <c r="G6" s="13">
        <v>36</v>
      </c>
      <c r="H6" s="13">
        <v>16</v>
      </c>
      <c r="I6" s="13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17</vt:i4>
      </vt:variant>
    </vt:vector>
  </HeadingPairs>
  <TitlesOfParts>
    <vt:vector size="20" baseType="lpstr">
      <vt:lpstr>面板</vt:lpstr>
      <vt:lpstr>用户表</vt:lpstr>
      <vt:lpstr>服务表</vt:lpstr>
      <vt:lpstr>服务费率</vt:lpstr>
      <vt:lpstr>服务门店</vt:lpstr>
      <vt:lpstr>会员等级</vt:lpstr>
      <vt:lpstr>会员折扣</vt:lpstr>
      <vt:lpstr>卡上金额</vt:lpstr>
      <vt:lpstr>区域费率</vt:lpstr>
      <vt:lpstr>区域类型</vt:lpstr>
      <vt:lpstr>上机时间</vt:lpstr>
      <vt:lpstr>上机时长_分</vt:lpstr>
      <vt:lpstr>上机时长_秒</vt:lpstr>
      <vt:lpstr>上机时长_年</vt:lpstr>
      <vt:lpstr>上机时长_日</vt:lpstr>
      <vt:lpstr>上机时长_时</vt:lpstr>
      <vt:lpstr>上机时长_月</vt:lpstr>
      <vt:lpstr>下机时间</vt:lpstr>
      <vt:lpstr>用户卡号</vt:lpstr>
      <vt:lpstr>用户姓名</vt:lpstr>
    </vt:vector>
  </TitlesOfParts>
  <Company>DoubleOX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2024-05-26T23:16:37Z</cp:lastPrinted>
  <dcterms:created xsi:type="dcterms:W3CDTF">2024-05-26T07:57:39Z</dcterms:created>
  <dcterms:modified xsi:type="dcterms:W3CDTF">2024-05-28T22:40:03Z</dcterms:modified>
</cp:coreProperties>
</file>