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idges/Desktop/Data Class/Modules (HW)/Week 1/"/>
    </mc:Choice>
  </mc:AlternateContent>
  <xr:revisionPtr revIDLastSave="0" documentId="13_ncr:1_{0115F206-BDA7-8B44-B27C-70D343B78631}" xr6:coauthVersionLast="47" xr6:coauthVersionMax="47" xr10:uidLastSave="{00000000-0000-0000-0000-000000000000}"/>
  <bookViews>
    <workbookView xWindow="20" yWindow="560" windowWidth="23220" windowHeight="19240" activeTab="5" xr2:uid="{00000000-000D-0000-FFFF-FFFF00000000}"/>
  </bookViews>
  <sheets>
    <sheet name="Crowdfunding" sheetId="1" r:id="rId1"/>
    <sheet name="Tables1" sheetId="3" r:id="rId2"/>
    <sheet name="Tables2" sheetId="4" r:id="rId3"/>
    <sheet name="Tables3" sheetId="5" r:id="rId4"/>
    <sheet name="Bonus" sheetId="7" r:id="rId5"/>
    <sheet name="BonusBonus" sheetId="8" r:id="rId6"/>
    <sheet name="Misc" sheetId="6" r:id="rId7"/>
  </sheets>
  <definedNames>
    <definedName name="_xlnm._FilterDatabase" localSheetId="0" hidden="1">Crowdfunding!$F$1:$G$1001</definedName>
  </definedNames>
  <calcPr calcId="191029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4" i="7"/>
  <c r="G5" i="7"/>
  <c r="G6" i="7"/>
  <c r="G7" i="7"/>
  <c r="G8" i="7"/>
  <c r="G9" i="7"/>
  <c r="G10" i="7"/>
  <c r="G11" i="7"/>
  <c r="G12" i="7"/>
  <c r="G13" i="7"/>
  <c r="G14" i="7"/>
  <c r="G15" i="7"/>
  <c r="G4" i="7"/>
  <c r="F5" i="7"/>
  <c r="F6" i="7"/>
  <c r="F7" i="7"/>
  <c r="F8" i="7"/>
  <c r="F9" i="7"/>
  <c r="F10" i="7"/>
  <c r="F11" i="7"/>
  <c r="F12" i="7"/>
  <c r="F13" i="7"/>
  <c r="F14" i="7"/>
  <c r="F15" i="7"/>
  <c r="F4" i="7"/>
  <c r="D14" i="7"/>
  <c r="C14" i="7"/>
  <c r="B14" i="7"/>
  <c r="E5" i="7"/>
  <c r="E6" i="7"/>
  <c r="E7" i="7"/>
  <c r="E8" i="7"/>
  <c r="E9" i="7"/>
  <c r="E10" i="7"/>
  <c r="E11" i="7"/>
  <c r="E12" i="7"/>
  <c r="E13" i="7"/>
  <c r="E15" i="7"/>
  <c r="E4" i="7"/>
  <c r="D15" i="7"/>
  <c r="D13" i="7"/>
  <c r="D12" i="7"/>
  <c r="D11" i="7"/>
  <c r="D10" i="7"/>
  <c r="D9" i="7"/>
  <c r="D8" i="7"/>
  <c r="D7" i="7"/>
  <c r="D6" i="7"/>
  <c r="D5" i="7"/>
  <c r="D4" i="7"/>
  <c r="C15" i="7"/>
  <c r="C13" i="7"/>
  <c r="C12" i="7"/>
  <c r="C11" i="7"/>
  <c r="C10" i="7"/>
  <c r="C9" i="7"/>
  <c r="C8" i="7"/>
  <c r="C7" i="7"/>
  <c r="C6" i="7"/>
  <c r="C5" i="7"/>
  <c r="C4" i="7"/>
  <c r="B15" i="7"/>
  <c r="B13" i="7"/>
  <c r="B12" i="7"/>
  <c r="B11" i="7"/>
  <c r="B10" i="7"/>
  <c r="B9" i="7"/>
  <c r="B8" i="7"/>
  <c r="B7" i="7"/>
  <c r="B6" i="7"/>
  <c r="B5" i="7"/>
  <c r="B4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2" i="1"/>
  <c r="E14" i="7" l="1"/>
</calcChain>
</file>

<file path=xl/sharedStrings.xml><?xml version="1.0" encoding="utf-8"?>
<sst xmlns="http://schemas.openxmlformats.org/spreadsheetml/2006/main" count="9136" uniqueCount="2107">
  <si>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</si>
  <si>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</si>
  <si>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</si>
  <si>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</si>
  <si>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</si>
  <si>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</si>
  <si>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</si>
  <si>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</si>
  <si>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</si>
  <si>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</si>
  <si>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</si>
  <si>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</si>
  <si>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</si>
  <si>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</si>
  <si>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</si>
  <si>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</si>
  <si>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</si>
  <si>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</si>
  <si>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</si>
  <si>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</si>
  <si>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</si>
  <si>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</si>
  <si>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</si>
  <si>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</si>
  <si>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</si>
  <si>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</si>
  <si>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</si>
  <si>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</si>
  <si>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</si>
  <si>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</si>
  <si>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</si>
  <si>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</si>
  <si>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</si>
  <si>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</si>
  <si>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</si>
  <si>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</si>
  <si>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</si>
  <si>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</si>
  <si>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</si>
  <si>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</si>
  <si>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</si>
  <si>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</si>
  <si>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</si>
  <si>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</si>
  <si>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</si>
  <si>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</si>
  <si>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</si>
  <si>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</si>
  <si>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</si>
  <si>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</si>
  <si>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</si>
  <si>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</si>
  <si>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</si>
  <si>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</si>
  <si>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</si>
  <si>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</si>
  <si>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</si>
  <si>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</si>
  <si>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</si>
  <si>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</si>
  <si>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</si>
  <si>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</si>
  <si>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</si>
  <si>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</si>
  <si>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</si>
  <si>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</si>
  <si>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</si>
  <si>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</si>
  <si>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</si>
  <si>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</si>
  <si>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</si>
  <si>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</si>
  <si>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</si>
  <si>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</si>
  <si>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</si>
  <si>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</si>
  <si>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</si>
  <si>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</si>
  <si>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</si>
  <si>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</si>
  <si>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</si>
  <si>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</si>
  <si>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</si>
  <si>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</si>
  <si>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</si>
  <si>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</si>
  <si>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</si>
  <si>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</si>
  <si>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</si>
  <si>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</si>
  <si>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</si>
  <si>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</si>
  <si>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</si>
  <si>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</si>
  <si>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</si>
  <si>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</si>
  <si>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</si>
  <si>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</si>
  <si>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</si>
  <si>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</si>
  <si>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</si>
  <si>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</si>
  <si>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</si>
  <si>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</si>
  <si>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</si>
  <si>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</si>
  <si>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</si>
  <si>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</si>
  <si>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</si>
  <si>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</si>
  <si>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</si>
  <si>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</si>
  <si>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</si>
  <si>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</si>
  <si>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</si>
  <si>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</si>
  <si>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</si>
  <si>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</si>
  <si>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</si>
  <si>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</si>
  <si>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</si>
  <si>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</si>
  <si>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</si>
  <si>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</si>
  <si>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</si>
  <si>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</si>
  <si>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</si>
  <si>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</si>
  <si>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</si>
  <si>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</si>
  <si>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</si>
  <si>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</si>
  <si>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</si>
  <si>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</si>
  <si>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</si>
  <si>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</si>
  <si>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</si>
  <si>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</si>
  <si>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</si>
  <si>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</si>
  <si>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</si>
  <si>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</si>
  <si>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</si>
  <si>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</si>
  <si>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</si>
  <si>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</si>
  <si>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</si>
  <si>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</si>
  <si>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</si>
  <si>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</si>
  <si>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</si>
  <si>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</si>
  <si>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</si>
  <si>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</si>
  <si>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</si>
  <si>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</si>
  <si>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</si>
  <si>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</si>
  <si>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</si>
  <si>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</si>
  <si>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</si>
  <si>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</si>
  <si>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</si>
  <si>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</si>
  <si>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</si>
  <si>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</si>
  <si>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</si>
  <si>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</si>
  <si>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</si>
  <si>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</si>
  <si>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</si>
  <si>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</si>
  <si>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</si>
  <si>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</si>
  <si>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</si>
  <si>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</si>
  <si>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</si>
  <si>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</si>
  <si>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</si>
  <si>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</si>
  <si>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</si>
  <si>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</si>
  <si>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</si>
  <si>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</si>
  <si>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</si>
  <si>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</si>
  <si>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</si>
  <si>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</si>
  <si>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</si>
  <si>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</si>
  <si>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</si>
  <si>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</si>
  <si>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</si>
  <si>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</si>
  <si>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</si>
  <si>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</si>
  <si>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</si>
  <si>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</si>
  <si>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</si>
  <si>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</si>
  <si>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</si>
  <si>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</si>
  <si>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</si>
  <si>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</si>
  <si>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</si>
  <si>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</si>
  <si>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</si>
  <si>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</si>
  <si>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</si>
  <si>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</si>
  <si>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</si>
  <si>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</si>
  <si>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</si>
  <si>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</si>
  <si>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</si>
  <si>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</si>
  <si>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</si>
  <si>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</si>
  <si>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</si>
  <si>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</si>
  <si>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</si>
  <si>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</si>
  <si>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</si>
  <si>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</si>
  <si>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</si>
  <si>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</si>
  <si>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</si>
  <si>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</si>
  <si>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</si>
  <si>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</si>
  <si>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</si>
  <si>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</si>
  <si>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</si>
  <si>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</si>
  <si>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</si>
  <si>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</si>
  <si>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</si>
  <si>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</si>
  <si>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</si>
  <si>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</si>
  <si>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</si>
  <si>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</si>
  <si>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</si>
  <si>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</si>
  <si>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</si>
  <si>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</si>
  <si>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</si>
  <si>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</si>
  <si>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</si>
  <si>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</si>
  <si>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</si>
  <si>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</si>
  <si>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</si>
  <si>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</si>
  <si>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</si>
  <si>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</si>
  <si>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</si>
  <si>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</si>
  <si>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</si>
  <si>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</si>
  <si>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</si>
  <si>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</si>
  <si>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</si>
  <si>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</si>
  <si>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</si>
  <si>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</si>
  <si>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</si>
  <si>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</si>
  <si>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</si>
  <si>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</si>
  <si>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</si>
  <si>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</si>
  <si>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</si>
  <si>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</si>
  <si>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</si>
  <si>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</si>
  <si>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</si>
  <si>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</si>
  <si>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</si>
  <si>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</si>
  <si>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</si>
  <si>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</si>
  <si>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</si>
  <si>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</si>
  <si>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</si>
  <si>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</si>
  <si>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</si>
  <si>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</si>
  <si>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</si>
  <si>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</si>
  <si>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</si>
  <si>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</si>
  <si>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</si>
  <si>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</si>
  <si>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</si>
  <si>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</si>
  <si>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</si>
  <si>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</si>
  <si>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</si>
  <si>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</si>
  <si>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</si>
  <si>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</si>
  <si>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</si>
  <si>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</si>
  <si>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</si>
  <si>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</si>
  <si>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</si>
  <si>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</si>
  <si>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</si>
  <si>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</si>
  <si>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</si>
  <si>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</si>
  <si>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</si>
  <si>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</si>
  <si>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</si>
  <si>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</si>
  <si>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</si>
  <si>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</si>
  <si>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</si>
  <si>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</si>
  <si>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</si>
  <si>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</si>
  <si>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</si>
  <si>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</si>
  <si>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</si>
  <si>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</si>
  <si>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</si>
  <si>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</si>
  <si>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</si>
  <si>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</si>
  <si>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</si>
  <si>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</si>
  <si>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</si>
  <si>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</si>
  <si>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</si>
  <si>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</si>
  <si>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</si>
  <si>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</si>
  <si>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</si>
  <si>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</si>
  <si>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</si>
  <si>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</si>
  <si>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</si>
  <si>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</si>
  <si>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</si>
  <si>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</si>
  <si>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</si>
  <si>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</si>
  <si>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</si>
  <si>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</si>
  <si>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</si>
  <si>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</si>
  <si>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</si>
  <si>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</si>
  <si>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</si>
  <si>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</si>
  <si>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</si>
  <si>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</si>
  <si>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</si>
  <si>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</si>
  <si>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</si>
  <si>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</si>
  <si>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</si>
  <si>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</si>
  <si>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</si>
  <si>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</si>
  <si>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</si>
  <si>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</si>
  <si>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</si>
  <si>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</si>
  <si>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</si>
  <si>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</si>
  <si>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</si>
  <si>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</si>
  <si>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</si>
  <si>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</si>
  <si>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</si>
  <si>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</si>
  <si>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</si>
  <si>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</si>
  <si>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</si>
  <si>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</si>
  <si>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</si>
  <si>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</si>
  <si>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</si>
  <si>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</si>
  <si>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</si>
  <si>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</si>
  <si>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</si>
  <si>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</si>
  <si>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</si>
  <si>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</si>
  <si>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</si>
  <si>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</si>
  <si>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</si>
  <si>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</si>
  <si>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</si>
  <si>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</si>
  <si>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</si>
  <si>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</si>
  <si>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</si>
  <si>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</si>
  <si>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</si>
  <si>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</si>
  <si>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</si>
  <si>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</si>
  <si>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</si>
  <si>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</si>
  <si>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</si>
  <si>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</si>
  <si>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</si>
  <si>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</si>
  <si>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</si>
  <si>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</si>
  <si>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</si>
  <si>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</si>
  <si>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</si>
  <si>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</si>
  <si>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</si>
  <si>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</si>
  <si>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</si>
  <si>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</si>
  <si>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</si>
  <si>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</si>
  <si>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</si>
  <si>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</si>
  <si>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</si>
  <si>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</si>
  <si>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</si>
  <si>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</si>
  <si>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</si>
  <si>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</si>
  <si>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</si>
  <si>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</si>
  <si>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</si>
  <si>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</si>
  <si>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</si>
  <si>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</si>
  <si>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</si>
  <si>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</si>
  <si>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</si>
  <si>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</si>
  <si>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</si>
  <si>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</si>
  <si>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</si>
  <si>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</si>
  <si>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</si>
  <si>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</si>
  <si>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</si>
  <si>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</si>
  <si>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</si>
  <si>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</si>
  <si>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</si>
  <si>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</si>
  <si>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</si>
  <si>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</si>
  <si>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</si>
  <si>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</si>
  <si>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</si>
  <si>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</si>
  <si>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</si>
  <si>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</si>
  <si>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</si>
  <si>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</si>
  <si>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</si>
  <si>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</si>
  <si>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</si>
  <si>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</si>
  <si>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</si>
  <si>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</si>
  <si>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</si>
  <si>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</si>
  <si>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</si>
  <si>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</si>
  <si>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</si>
  <si>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</si>
  <si>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</si>
  <si>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</si>
  <si>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</si>
  <si>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</si>
  <si>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</si>
  <si>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</si>
  <si>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</si>
  <si>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</si>
  <si>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</si>
  <si>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</si>
  <si>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</si>
  <si>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</si>
  <si>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</si>
  <si>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</si>
  <si>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</si>
  <si>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</si>
  <si>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</si>
  <si>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</si>
  <si>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</si>
  <si>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</si>
  <si>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</si>
  <si>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</si>
  <si>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</si>
  <si>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</si>
  <si>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</si>
  <si>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</si>
  <si>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</si>
  <si>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</si>
  <si>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</si>
  <si>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</si>
  <si>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</si>
  <si>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</si>
  <si>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</si>
  <si>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</si>
  <si>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</si>
  <si>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</si>
  <si>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</si>
  <si>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</si>
  <si>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</si>
  <si>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</si>
  <si>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</si>
  <si>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</si>
  <si>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</si>
  <si>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</si>
  <si>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</si>
  <si>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</si>
  <si>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</si>
  <si>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</si>
  <si>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</si>
  <si>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</si>
  <si>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</si>
  <si>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</si>
  <si>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</si>
  <si>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</si>
  <si>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</si>
  <si>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</si>
  <si>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</si>
  <si>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</si>
  <si>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</si>
  <si>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</si>
  <si>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</si>
  <si>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</si>
  <si>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</si>
  <si>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</si>
  <si>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</si>
  <si>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</si>
  <si>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</si>
  <si>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</si>
  <si>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</si>
  <si>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</si>
  <si>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</si>
  <si>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</si>
  <si>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</si>
  <si>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</si>
  <si>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</si>
  <si>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</si>
  <si>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</si>
  <si>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</si>
  <si>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</si>
  <si>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</si>
  <si>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</si>
  <si>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</si>
  <si>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</si>
  <si>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</si>
  <si>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</si>
  <si>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</si>
  <si>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</si>
  <si>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</si>
  <si>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</si>
  <si>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</si>
  <si>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</si>
  <si>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</si>
  <si>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</si>
  <si>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</si>
  <si>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</si>
  <si>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</si>
  <si>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</si>
  <si>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</si>
  <si>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</si>
  <si>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</si>
  <si>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</si>
  <si>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</si>
  <si>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</si>
  <si>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</si>
  <si>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</si>
  <si>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</si>
  <si>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</si>
  <si>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</si>
  <si>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</si>
  <si>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</si>
  <si>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</si>
  <si>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</si>
  <si>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</si>
  <si>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</si>
  <si>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</si>
  <si>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</si>
  <si>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</si>
  <si>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</si>
  <si>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</si>
  <si>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</si>
  <si>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</si>
  <si>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</si>
  <si>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</si>
  <si>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</si>
  <si>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</si>
  <si>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</si>
  <si>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</si>
  <si>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</si>
  <si>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</si>
  <si>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</si>
  <si>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</si>
  <si>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</si>
  <si>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</si>
  <si>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</si>
  <si>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</si>
  <si>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</si>
  <si>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</si>
  <si>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</si>
  <si>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</si>
  <si>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</si>
  <si>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</si>
  <si>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</si>
  <si>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</si>
  <si>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</si>
  <si>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</si>
  <si>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</si>
  <si>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</si>
  <si>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</si>
  <si>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</si>
  <si>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</si>
  <si>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</si>
  <si>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</si>
  <si>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</si>
  <si>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</si>
  <si>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</si>
  <si>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</si>
  <si>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</si>
  <si>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</si>
  <si>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</si>
  <si>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</si>
  <si>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</si>
  <si>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</si>
  <si>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</si>
  <si>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</si>
  <si>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</si>
  <si>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</si>
  <si>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</si>
  <si>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</si>
  <si>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</si>
  <si>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</si>
  <si>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</si>
  <si>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</si>
  <si>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</si>
  <si>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</si>
  <si>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</si>
  <si>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</si>
  <si>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</si>
  <si>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</si>
  <si>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</si>
  <si>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</si>
  <si>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</si>
  <si>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</si>
  <si>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</si>
  <si>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</si>
  <si>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</si>
  <si>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</si>
  <si>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</si>
  <si>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</si>
  <si>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</si>
  <si>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</si>
  <si>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</si>
  <si>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</si>
  <si>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</si>
  <si>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</si>
  <si>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</si>
  <si>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</si>
  <si>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</si>
  <si>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</si>
  <si>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</si>
  <si>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</si>
  <si>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</si>
  <si>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</si>
  <si>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</si>
  <si>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</si>
  <si>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</si>
  <si>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</si>
  <si>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</si>
  <si>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</si>
  <si>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</si>
  <si>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</si>
  <si>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</si>
  <si>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</si>
  <si>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</si>
  <si>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</si>
  <si>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</si>
  <si>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</si>
  <si>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</si>
  <si>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</si>
  <si>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</si>
  <si>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</si>
  <si>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</si>
  <si>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</si>
  <si>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</si>
  <si>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</si>
  <si>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</si>
  <si>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</si>
  <si>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</si>
  <si>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</si>
  <si>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</si>
  <si>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</si>
  <si>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</si>
  <si>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</si>
  <si>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</si>
  <si>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</si>
  <si>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</si>
  <si>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</si>
  <si>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</si>
  <si>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</si>
  <si>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</si>
  <si>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</si>
  <si>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</si>
  <si>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</si>
  <si>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</si>
  <si>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</si>
  <si>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</si>
  <si>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</si>
  <si>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</si>
  <si>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</si>
  <si>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</si>
  <si>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</si>
  <si>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</si>
  <si>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</si>
  <si>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</si>
  <si>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</si>
  <si>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</si>
  <si>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</si>
  <si>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</si>
  <si>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</si>
  <si>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</si>
  <si>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</si>
  <si>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</si>
  <si>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</si>
  <si>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</si>
  <si>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</si>
  <si>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</si>
  <si>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</si>
  <si>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</si>
  <si>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</si>
  <si>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</si>
  <si>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</si>
  <si>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</si>
  <si>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</si>
  <si>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</si>
  <si>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</si>
  <si>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</si>
  <si>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</si>
  <si>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</si>
  <si>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</si>
  <si>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</si>
  <si>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</si>
  <si>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</si>
  <si>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</si>
  <si>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</si>
  <si>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</si>
  <si>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</si>
  <si>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</si>
  <si>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</si>
  <si>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</si>
  <si>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</si>
  <si>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</si>
  <si>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</si>
  <si>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</si>
  <si>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</si>
  <si>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</si>
  <si>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</si>
  <si>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</si>
  <si>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</si>
  <si>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</si>
  <si>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</si>
  <si>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</si>
  <si>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</si>
  <si>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</si>
  <si>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</si>
  <si>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</si>
  <si>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</si>
  <si>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</si>
  <si>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</si>
  <si>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</si>
  <si>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</si>
  <si>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</si>
  <si>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</si>
  <si>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</si>
  <si>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</si>
  <si>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</si>
  <si>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</si>
  <si>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</si>
  <si>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</si>
  <si>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</si>
  <si>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</si>
  <si>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</si>
  <si>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</si>
  <si>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</si>
  <si>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</si>
  <si>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</si>
  <si>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</si>
  <si>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</si>
  <si>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</si>
  <si>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</si>
  <si>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</si>
  <si>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</si>
  <si>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</si>
  <si>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</si>
  <si>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</si>
  <si>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</si>
  <si>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</si>
  <si>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</si>
  <si>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</si>
  <si>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</si>
  <si>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</si>
  <si>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</si>
  <si>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</si>
  <si>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</si>
  <si>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</si>
  <si>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</si>
  <si>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</si>
  <si>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</si>
  <si>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</si>
  <si>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</si>
  <si>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</si>
  <si>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</si>
  <si>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</si>
  <si>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</si>
  <si>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</si>
  <si>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</si>
  <si>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</si>
  <si>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</si>
  <si>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</si>
  <si>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</si>
  <si>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</si>
  <si>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</si>
  <si>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</si>
  <si>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</si>
  <si>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</si>
  <si>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</si>
  <si>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</si>
  <si>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</si>
  <si>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</si>
  <si>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</si>
  <si>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</si>
  <si>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</si>
  <si>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</si>
  <si>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</si>
  <si>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</si>
  <si>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</si>
  <si>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</si>
  <si>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</si>
  <si>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</si>
  <si>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</si>
  <si>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</si>
  <si>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</si>
  <si>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</si>
  <si>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</si>
  <si>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</si>
  <si>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</si>
  <si>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</si>
  <si>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</si>
  <si>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</si>
  <si>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</si>
  <si>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</si>
  <si>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</si>
  <si>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</si>
  <si>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</si>
  <si>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</si>
  <si>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</si>
  <si>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</si>
  <si>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</si>
  <si>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</si>
  <si>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</si>
  <si>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</si>
  <si>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</si>
  <si>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</si>
  <si>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</si>
  <si>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</si>
  <si>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</si>
  <si>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</si>
  <si>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</si>
  <si>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</si>
  <si>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</si>
  <si>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</si>
  <si>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</si>
  <si>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</si>
  <si>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</si>
  <si>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</si>
  <si>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</si>
  <si>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</si>
  <si>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</si>
  <si>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</si>
  <si>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</si>
  <si>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</si>
  <si>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</si>
  <si>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</si>
  <si>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</si>
  <si>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</si>
  <si>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</si>
  <si>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</si>
  <si>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</si>
  <si>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</si>
  <si>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</si>
  <si>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</si>
  <si>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</si>
  <si>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</si>
  <si>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</si>
  <si>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</si>
  <si>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</si>
  <si>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</si>
  <si>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</si>
  <si>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</si>
  <si>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</si>
  <si>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</si>
  <si>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</si>
  <si>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</si>
  <si>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</si>
  <si>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</si>
  <si>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</si>
  <si>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</si>
  <si>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</si>
  <si>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</si>
  <si>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</si>
  <si>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</si>
  <si>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</si>
  <si>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</si>
  <si>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</si>
  <si>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</si>
  <si>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</si>
  <si>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</si>
  <si>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</si>
  <si>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</si>
  <si>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</si>
  <si>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</si>
  <si>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</si>
  <si>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</si>
  <si>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</si>
  <si>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</si>
  <si>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</si>
  <si>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</si>
  <si>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</si>
  <si>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</si>
  <si>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</si>
  <si>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</si>
  <si>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</si>
  <si>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</si>
  <si>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</si>
  <si>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</si>
  <si>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</si>
  <si>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</si>
  <si>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</si>
  <si>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</si>
  <si>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</si>
  <si>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</si>
  <si>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</si>
  <si>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</si>
  <si>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</si>
  <si>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</si>
  <si>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</si>
  <si>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</si>
  <si>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</si>
  <si>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</si>
  <si>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</si>
  <si>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</si>
  <si>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</si>
  <si>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</si>
  <si>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</si>
  <si>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</si>
  <si>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</si>
  <si>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</si>
  <si>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</si>
  <si>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</si>
  <si>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</si>
  <si>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</si>
  <si>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</si>
  <si>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</si>
  <si>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</si>
  <si>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</si>
  <si>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</si>
  <si>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</si>
  <si>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</si>
  <si>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</si>
  <si>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</si>
  <si>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</si>
  <si>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</si>
  <si>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</si>
  <si>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</si>
  <si>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</si>
  <si>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</si>
  <si>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</si>
  <si>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</si>
  <si>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</si>
  <si>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</si>
  <si>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</si>
  <si>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</si>
  <si>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</si>
  <si>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</si>
  <si>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</si>
  <si>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</si>
  <si>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</si>
  <si>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</si>
  <si>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</si>
  <si>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</si>
  <si>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</si>
  <si>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</si>
  <si>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</si>
  <si>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</si>
  <si>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</si>
  <si>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</si>
  <si>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</si>
  <si>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</si>
  <si>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</si>
  <si>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</si>
  <si>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</si>
  <si>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</si>
  <si>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</si>
  <si>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</si>
  <si>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</si>
  <si>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</si>
  <si>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</si>
  <si>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</si>
  <si>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</si>
  <si>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</si>
  <si>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</si>
  <si>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</si>
  <si>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</si>
  <si>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</si>
  <si>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</si>
  <si>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</si>
  <si>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</si>
  <si>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</si>
  <si>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</si>
  <si>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</si>
  <si>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</si>
  <si>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</si>
  <si>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</si>
  <si>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</si>
  <si>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</si>
  <si>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</si>
  <si>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</si>
  <si>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</si>
  <si>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</si>
  <si>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</si>
  <si>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</si>
  <si>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</si>
  <si>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</si>
  <si>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</si>
  <si>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</si>
  <si>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</si>
  <si>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</si>
  <si>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</si>
  <si>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</si>
  <si>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</si>
  <si>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</si>
  <si>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</si>
  <si>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</si>
  <si>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</si>
  <si>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</si>
  <si>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</si>
  <si>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</si>
  <si>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</si>
  <si>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</si>
  <si>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</si>
  <si>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</si>
  <si>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</si>
  <si>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</si>
  <si>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</si>
  <si>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</si>
  <si>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</si>
  <si>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</si>
  <si>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</si>
  <si>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</si>
  <si>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</si>
  <si>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</si>
  <si>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</si>
  <si>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</si>
  <si>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</si>
  <si>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</si>
  <si>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</si>
  <si>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</si>
  <si>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</si>
  <si>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</si>
  <si>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</si>
  <si>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</si>
  <si>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</si>
  <si>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</si>
  <si>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</si>
  <si>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</si>
  <si>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</si>
  <si>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</si>
  <si>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</si>
  <si>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</si>
  <si>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</si>
  <si>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</si>
  <si>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</si>
  <si>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</si>
  <si>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</si>
  <si>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</si>
  <si>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</si>
  <si>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</si>
  <si>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</si>
  <si>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</si>
  <si>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</si>
  <si>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</si>
  <si>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</si>
  <si>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</si>
  <si>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</si>
  <si>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</si>
  <si>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</si>
  <si>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</si>
  <si>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</si>
  <si>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</si>
  <si>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</si>
  <si>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</si>
  <si>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</si>
  <si>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</si>
  <si>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</si>
  <si>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</si>
  <si>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</si>
  <si>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</si>
  <si>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</si>
  <si>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</si>
  <si>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</si>
  <si>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</si>
  <si>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</si>
  <si>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</si>
  <si>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</si>
  <si>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</si>
  <si>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</si>
  <si>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</si>
  <si>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</si>
  <si>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</si>
  <si>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</si>
  <si>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</si>
  <si>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</si>
  <si>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</si>
  <si>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</si>
  <si>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</si>
  <si>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</si>
  <si>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</si>
  <si>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</si>
  <si>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</si>
  <si>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</si>
  <si>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</si>
  <si>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</si>
  <si>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</si>
  <si>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</si>
  <si>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</si>
  <si>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</si>
  <si>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</si>
  <si>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</si>
  <si>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</si>
  <si>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</si>
  <si>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</si>
  <si>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</si>
  <si>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</si>
  <si>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</si>
  <si>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</si>
  <si>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</si>
  <si>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</si>
  <si>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</si>
  <si>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</si>
  <si>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</si>
  <si>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</si>
  <si>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</si>
  <si>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</si>
  <si>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</si>
  <si>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</si>
  <si>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</si>
  <si>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</si>
  <si>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</si>
  <si>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</si>
  <si>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</si>
  <si>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</si>
  <si>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</si>
  <si>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</si>
  <si>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</si>
  <si>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</si>
  <si>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</si>
  <si>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</si>
  <si>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</si>
  <si>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</si>
  <si>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</si>
  <si>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</si>
  <si>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</si>
  <si>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</si>
  <si>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</si>
  <si>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</si>
  <si>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</si>
  <si>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</si>
  <si>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</si>
  <si>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</si>
  <si>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</si>
  <si>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</si>
  <si>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</si>
  <si>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</si>
  <si>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</si>
  <si>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</si>
  <si>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</si>
  <si>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</si>
  <si>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</si>
  <si>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</si>
  <si>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</si>
  <si>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</si>
  <si>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</si>
  <si>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</si>
  <si>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</si>
  <si>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</si>
  <si>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</si>
  <si>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</si>
  <si>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</si>
  <si>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</si>
  <si>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</si>
  <si>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</si>
  <si>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</si>
  <si>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</si>
  <si>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</si>
  <si>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</si>
  <si>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</si>
  <si>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</si>
  <si>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</si>
  <si>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</si>
  <si>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</si>
  <si>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</si>
  <si>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</si>
  <si>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</si>
  <si>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</si>
  <si>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</si>
  <si>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</si>
  <si>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</si>
  <si>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</si>
  <si>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</si>
  <si>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</si>
  <si>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</si>
  <si>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</si>
  <si>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</si>
  <si>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</si>
  <si>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</si>
  <si>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</si>
  <si>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</si>
  <si>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</si>
  <si>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</si>
  <si>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</si>
  <si>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</si>
  <si>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</si>
  <si>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</si>
  <si>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</si>
  <si>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</si>
  <si>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</si>
  <si>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</si>
  <si>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</si>
  <si>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</si>
  <si>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</si>
  <si>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</si>
  <si>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</si>
  <si>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</si>
  <si>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</si>
  <si>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</si>
  <si>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</si>
  <si>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</si>
  <si>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</si>
  <si>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</si>
  <si>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</si>
  <si>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</si>
  <si>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</si>
  <si>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</si>
  <si>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</si>
  <si>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</si>
  <si>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</si>
  <si>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</si>
  <si>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</si>
  <si>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</si>
  <si>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</si>
  <si>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</si>
  <si>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</si>
  <si>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</si>
  <si>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</si>
  <si>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</si>
  <si>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</si>
  <si>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</si>
  <si>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</si>
  <si>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</si>
  <si>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</si>
  <si>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</si>
  <si>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</si>
  <si>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</si>
  <si>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</si>
  <si>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</si>
  <si>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</si>
  <si>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</si>
  <si>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</si>
  <si>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</si>
  <si>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</si>
  <si>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</si>
  <si>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</si>
  <si>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</si>
  <si>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</si>
  <si>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</si>
  <si>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</si>
  <si>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</si>
  <si>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</si>
  <si>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</si>
  <si>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</si>
  <si>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</si>
  <si>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</si>
  <si>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</si>
  <si>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</si>
  <si>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</si>
  <si>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</si>
  <si>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</si>
  <si>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</si>
  <si>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</si>
  <si>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</si>
  <si>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</si>
  <si>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</si>
  <si>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</si>
  <si>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</si>
  <si>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</si>
  <si>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</si>
  <si>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</si>
  <si>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</si>
  <si>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</si>
  <si>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</si>
  <si>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</si>
  <si>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</si>
  <si>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</si>
  <si>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</si>
  <si>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</si>
  <si>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</si>
  <si>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</si>
  <si>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</si>
  <si>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</si>
  <si>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</si>
  <si>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</si>
  <si>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</si>
  <si>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</si>
  <si>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</si>
  <si>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</si>
  <si>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</si>
  <si>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</si>
  <si>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</si>
  <si>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</si>
  <si>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</si>
  <si>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</si>
  <si>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</si>
  <si>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</si>
  <si>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</si>
  <si>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</si>
  <si>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</si>
  <si>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</si>
  <si>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</si>
  <si>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</si>
  <si>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</si>
  <si>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</si>
  <si>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</si>
  <si>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</si>
  <si>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</si>
  <si>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</si>
  <si>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</si>
  <si>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</si>
  <si>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</si>
  <si>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</si>
  <si>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</si>
  <si>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</si>
  <si>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</si>
  <si>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</si>
  <si>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</si>
  <si>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</si>
  <si>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</si>
  <si>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</si>
  <si>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</si>
  <si>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</si>
  <si>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</si>
  <si>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</si>
  <si>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</si>
  <si>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</si>
  <si>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</si>
  <si>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</si>
  <si>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</si>
  <si>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</si>
  <si>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</si>
  <si>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</si>
  <si>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</si>
  <si>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</si>
  <si>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</si>
  <si>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</si>
  <si>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</si>
  <si>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</si>
  <si>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</si>
  <si>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</si>
  <si>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</si>
  <si>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</si>
  <si>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</si>
  <si>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</si>
  <si>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</si>
  <si>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</si>
  <si>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</si>
  <si>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</si>
  <si>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</si>
  <si>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</si>
  <si>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</si>
  <si>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</si>
  <si>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</si>
  <si>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</si>
  <si>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</si>
  <si>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</si>
  <si>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</si>
  <si>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</si>
  <si>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</si>
  <si>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</si>
  <si>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</si>
  <si>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</si>
  <si>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</si>
  <si>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</si>
  <si>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</si>
  <si>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</si>
  <si>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</si>
  <si>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</si>
  <si>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</si>
  <si>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</si>
  <si>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</si>
  <si>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</si>
  <si>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</si>
  <si>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</si>
  <si>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</si>
  <si>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</si>
  <si>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</si>
  <si>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</si>
  <si>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</si>
  <si>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</si>
  <si>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</si>
  <si>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</si>
  <si>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</si>
  <si>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</si>
  <si>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</si>
  <si>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</si>
  <si>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</si>
  <si>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</si>
  <si>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</si>
  <si>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</si>
  <si>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</si>
  <si>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</si>
  <si>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</si>
  <si>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</si>
  <si>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</si>
  <si>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</si>
  <si>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</si>
  <si>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</si>
  <si>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</si>
  <si>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</si>
  <si>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</si>
  <si>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</si>
  <si>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</si>
  <si>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</si>
  <si>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</si>
  <si>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</si>
  <si>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</si>
  <si>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</si>
  <si>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</si>
  <si>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</si>
  <si>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</si>
  <si>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</si>
  <si>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</si>
  <si>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</si>
  <si>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</si>
  <si>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</si>
  <si>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</si>
  <si>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</si>
  <si>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</si>
  <si>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</si>
  <si>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</si>
  <si>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</si>
  <si>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</si>
  <si>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</si>
  <si>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</si>
  <si>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</si>
  <si>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</si>
  <si>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</si>
  <si>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</si>
  <si>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</si>
  <si>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</si>
  <si>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</si>
  <si>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</si>
  <si>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</si>
  <si>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</si>
  <si>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</si>
  <si>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</si>
  <si>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</si>
  <si>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</si>
  <si>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</si>
  <si>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</si>
  <si>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</si>
  <si>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</si>
  <si>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</si>
  <si>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</si>
  <si>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</si>
  <si>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</si>
  <si>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</si>
  <si>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</si>
  <si>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</si>
  <si>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</si>
  <si>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</si>
  <si>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</si>
  <si>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</si>
  <si>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</si>
  <si>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</si>
  <si>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</si>
  <si>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</si>
  <si>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</si>
  <si>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</si>
  <si>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</si>
  <si>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</si>
  <si>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</si>
  <si>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</si>
  <si>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</si>
  <si>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</si>
  <si>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</si>
  <si>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</si>
  <si>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</si>
  <si>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</si>
  <si>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</si>
  <si>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</si>
  <si>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</si>
  <si>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</si>
  <si>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</si>
  <si>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</si>
  <si>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</si>
  <si>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</si>
  <si>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</si>
  <si>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</si>
  <si>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</si>
  <si>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</si>
  <si>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</si>
  <si>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</si>
  <si>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</si>
  <si>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</si>
  <si>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</si>
  <si>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</si>
  <si>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</si>
  <si>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</si>
  <si>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</si>
  <si>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</si>
  <si>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</si>
  <si>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</si>
  <si>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</si>
  <si>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</si>
  <si>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</si>
  <si>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</si>
  <si>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</si>
  <si>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</si>
  <si>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</si>
  <si>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</si>
  <si>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</si>
  <si>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</si>
  <si>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</si>
  <si>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</si>
  <si>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</si>
  <si>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</si>
  <si>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</si>
  <si>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</si>
  <si>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</si>
  <si>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</si>
  <si>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</si>
  <si>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</si>
  <si>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</si>
  <si>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</si>
  <si>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</si>
  <si>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</si>
  <si>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</si>
  <si>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</si>
  <si>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</si>
  <si>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</si>
  <si>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</si>
  <si>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</si>
  <si>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</si>
  <si>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</si>
  <si>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</si>
  <si>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</si>
  <si>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</si>
  <si>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</si>
  <si>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</si>
  <si>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</si>
  <si>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</si>
  <si>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</si>
  <si>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</si>
  <si>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</si>
  <si>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</si>
  <si>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</si>
  <si>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</si>
  <si>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</si>
  <si>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</si>
  <si>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</si>
  <si>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</si>
  <si>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</si>
  <si>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</si>
  <si>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</si>
  <si>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</si>
  <si>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</si>
  <si>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</si>
  <si>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</si>
  <si>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</si>
  <si>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</si>
  <si>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</si>
  <si>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</si>
  <si>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</si>
  <si>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</si>
  <si>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</si>
  <si>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</si>
  <si>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</si>
  <si>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</si>
  <si>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</si>
  <si>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</si>
  <si>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</si>
  <si>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</si>
  <si>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</si>
  <si>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</si>
  <si>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</si>
  <si>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</si>
  <si>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</si>
  <si>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</si>
  <si>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</si>
  <si>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</si>
  <si>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</si>
  <si>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</si>
  <si>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</si>
  <si>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</si>
  <si>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</si>
  <si>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</si>
  <si>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</si>
  <si>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</si>
  <si>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</si>
  <si>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</si>
  <si>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</si>
  <si>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</si>
  <si>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</si>
  <si>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</si>
  <si>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</si>
  <si>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</si>
  <si>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</si>
  <si>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</si>
  <si>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</si>
  <si>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</si>
  <si>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</si>
  <si>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</si>
  <si>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</si>
  <si>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</si>
  <si>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</si>
  <si>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</si>
  <si>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</si>
  <si>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</si>
  <si>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</si>
  <si>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</si>
  <si>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</si>
  <si>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</si>
  <si>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</si>
  <si>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</si>
  <si>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</si>
  <si>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</si>
  <si>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</si>
  <si>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</si>
  <si>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</si>
  <si>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</si>
  <si>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</si>
  <si>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</si>
  <si>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</si>
  <si>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</si>
  <si>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</si>
  <si>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</si>
  <si>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</si>
  <si>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</si>
  <si>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</si>
  <si>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</si>
  <si>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</si>
  <si>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</si>
  <si>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</si>
  <si>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</si>
  <si>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</si>
  <si>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</si>
  <si>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</si>
  <si>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</si>
  <si>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</si>
  <si>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</si>
  <si>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</si>
  <si>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</si>
  <si>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</si>
  <si>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</si>
  <si>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</si>
  <si>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</si>
  <si>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</si>
  <si>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</si>
  <si>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</si>
  <si>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</si>
  <si>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</si>
  <si>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</si>
  <si>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</si>
  <si>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</si>
  <si>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</si>
  <si>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</si>
  <si>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</si>
  <si>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</si>
  <si>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</si>
  <si>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</si>
  <si>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</si>
  <si>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</si>
  <si>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</si>
  <si>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</si>
  <si>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</si>
  <si>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</si>
  <si>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</si>
  <si>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</si>
  <si>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</si>
  <si>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</si>
  <si>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</si>
  <si>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</si>
  <si>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</si>
  <si>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</si>
  <si>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</si>
  <si>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</si>
  <si>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</si>
  <si>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</si>
  <si>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</si>
  <si>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</si>
  <si>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</si>
  <si>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</si>
  <si>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</si>
  <si>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</si>
  <si>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</si>
  <si>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</si>
  <si>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</si>
  <si>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</si>
  <si>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</si>
  <si>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</si>
  <si>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</si>
  <si>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</si>
  <si>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</si>
  <si>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</si>
  <si>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</si>
  <si>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</si>
  <si>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</si>
  <si>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</si>
  <si>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</si>
  <si>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</si>
  <si>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</si>
  <si>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</si>
  <si>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</si>
  <si>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</si>
  <si>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</si>
  <si>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</si>
  <si>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</si>
  <si>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</si>
  <si>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</si>
  <si>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</si>
  <si>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</si>
  <si>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</si>
  <si>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</si>
  <si>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</si>
  <si>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</si>
  <si>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</si>
  <si>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</si>
  <si>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</si>
  <si>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</si>
  <si>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</si>
  <si>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</si>
  <si>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</si>
  <si>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</si>
  <si>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</si>
  <si>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</si>
  <si>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</si>
  <si>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</si>
  <si>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</si>
  <si>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</si>
  <si>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</si>
  <si>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</si>
  <si>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</si>
  <si>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</si>
  <si>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</si>
  <si>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</si>
  <si>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</si>
  <si>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</si>
  <si>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</si>
  <si>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</si>
  <si>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</si>
  <si>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</si>
  <si>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</si>
  <si>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</si>
  <si>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</si>
  <si>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</si>
  <si>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</si>
  <si>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</si>
  <si>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</si>
  <si>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</si>
  <si>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</si>
  <si>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</si>
  <si>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</si>
  <si>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</si>
  <si>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</si>
  <si>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</si>
  <si>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</si>
  <si>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</si>
  <si>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</si>
  <si>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</si>
  <si>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</si>
  <si>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</si>
  <si>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</si>
  <si>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</si>
  <si>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</si>
  <si>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</si>
  <si>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</si>
  <si>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</si>
  <si>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</si>
  <si>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</si>
  <si>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</si>
  <si>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</si>
  <si>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</si>
  <si>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</si>
  <si>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</si>
  <si>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</si>
  <si>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</si>
  <si>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</si>
  <si>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</si>
  <si>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</si>
  <si>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</si>
  <si>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</si>
  <si>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</si>
  <si>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</si>
  <si>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</si>
  <si>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</si>
  <si>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</si>
  <si>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</si>
  <si>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</si>
  <si>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</si>
  <si>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</si>
  <si>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</si>
  <si>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</si>
  <si>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</si>
  <si>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</si>
  <si>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</si>
  <si>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</si>
  <si>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</si>
  <si>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</si>
  <si>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</si>
  <si>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</si>
  <si>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</si>
  <si>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</si>
  <si>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</si>
  <si>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</si>
  <si>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</si>
  <si>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</si>
  <si>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</si>
  <si>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</si>
  <si>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</si>
  <si>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</si>
  <si>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</si>
  <si>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</si>
  <si>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</si>
  <si>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</si>
  <si>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</si>
  <si>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</si>
  <si>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</si>
  <si>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</si>
  <si>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</si>
  <si>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</si>
  <si>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</si>
  <si>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</si>
  <si>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</si>
  <si>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</si>
  <si>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</si>
  <si>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</si>
  <si>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</si>
  <si>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</si>
  <si>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</si>
  <si>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</si>
  <si>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</si>
  <si>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</si>
  <si>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</si>
  <si>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</si>
  <si>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</si>
  <si>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</si>
  <si>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</si>
  <si>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</si>
  <si>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</si>
  <si>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</si>
  <si>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</si>
  <si>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</si>
  <si>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</si>
  <si>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</si>
  <si>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</si>
  <si>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</si>
  <si>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</si>
  <si>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</si>
  <si>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</si>
  <si>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</si>
  <si>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</si>
  <si>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</si>
  <si>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</si>
  <si>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</si>
  <si>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</si>
  <si>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</si>
  <si>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</si>
  <si>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</si>
  <si>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</si>
  <si>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</si>
  <si>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</si>
  <si>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</si>
  <si>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</si>
  <si>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</si>
  <si>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</si>
  <si>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</si>
  <si>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</si>
  <si>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</si>
  <si>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</si>
  <si>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</si>
  <si>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</si>
  <si>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</si>
  <si>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</si>
  <si>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</si>
  <si>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</si>
  <si>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</si>
  <si>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</si>
  <si>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</si>
  <si>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</si>
  <si>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</si>
  <si>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</si>
  <si>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</si>
  <si>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</si>
  <si>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</si>
  <si>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</si>
  <si>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</si>
  <si>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</si>
  <si>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</si>
  <si>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</si>
  <si>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</si>
  <si>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</si>
  <si>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</si>
  <si>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</si>
  <si>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</si>
  <si>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</si>
  <si>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</si>
  <si>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</si>
  <si>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</si>
  <si>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</si>
  <si>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</si>
  <si>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</si>
  <si>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</si>
  <si>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</si>
  <si>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</si>
  <si>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</si>
  <si>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</si>
  <si>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</si>
  <si>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</si>
  <si>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</si>
  <si>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</si>
  <si>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</si>
  <si>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</si>
  <si>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</si>
  <si>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</si>
  <si>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</si>
  <si>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</si>
  <si>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</si>
  <si>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</si>
  <si>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</si>
  <si>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</si>
  <si>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</si>
  <si>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</si>
  <si>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</si>
  <si>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</si>
  <si>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</si>
  <si>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</si>
  <si>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</si>
  <si>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</si>
  <si>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</si>
  <si>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</si>
  <si>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</si>
  <si>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</si>
  <si>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</si>
  <si>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</si>
  <si>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</si>
  <si>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</si>
  <si>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</si>
  <si>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</si>
  <si>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</si>
  <si>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</si>
  <si>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</si>
  <si>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</si>
  <si>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</si>
  <si>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</si>
  <si>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</si>
  <si>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</si>
  <si>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</si>
  <si>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</si>
  <si>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</si>
  <si>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</si>
  <si>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</si>
  <si>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</si>
  <si>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</si>
  <si>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</si>
  <si>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</si>
  <si>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</si>
  <si>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</si>
  <si>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</si>
  <si>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</si>
  <si>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</si>
  <si>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</si>
  <si>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</si>
  <si>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</si>
  <si>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</si>
  <si>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</si>
  <si>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</si>
  <si>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</si>
  <si>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</si>
  <si>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</si>
  <si>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</si>
  <si>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</si>
  <si>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</si>
  <si>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</si>
  <si>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</si>
  <si>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</si>
  <si>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</si>
  <si>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</si>
  <si>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</si>
  <si>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</si>
  <si>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</si>
  <si>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</si>
  <si>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</si>
  <si>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</si>
  <si>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</si>
  <si>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</si>
  <si>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</si>
  <si>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</si>
  <si>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</si>
  <si>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</si>
  <si>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</si>
  <si>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</si>
  <si>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</si>
  <si>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</si>
  <si>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</si>
  <si>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</si>
  <si>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</si>
  <si>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</si>
  <si>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</si>
  <si>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</si>
  <si>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</si>
  <si>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</si>
  <si>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</si>
  <si>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</si>
  <si>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</si>
  <si>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</si>
  <si>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</si>
  <si>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</si>
  <si>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</si>
  <si>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</si>
  <si>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</si>
  <si>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</si>
  <si>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</si>
  <si>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</si>
  <si>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</si>
  <si>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</si>
  <si>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</si>
  <si>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</si>
  <si>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</si>
  <si>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</si>
  <si>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</si>
  <si>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</si>
  <si>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</si>
  <si>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</si>
  <si>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</si>
  <si>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</si>
  <si>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</si>
  <si>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</si>
  <si>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</si>
  <si>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</si>
  <si>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</si>
  <si>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</si>
  <si>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</si>
  <si>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</si>
  <si>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</si>
  <si>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</si>
  <si>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</si>
  <si>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</si>
  <si>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</si>
  <si>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</si>
  <si>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</si>
  <si>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</si>
  <si>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</si>
  <si>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</si>
  <si>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Sum of Percent Funded</t>
  </si>
  <si>
    <t>Goal</t>
  </si>
  <si>
    <t># Successful</t>
  </si>
  <si>
    <t># Failed</t>
  </si>
  <si>
    <t># Cancelled</t>
  </si>
  <si>
    <t>Total Projects</t>
  </si>
  <si>
    <t>% Successful</t>
  </si>
  <si>
    <t>% Failed</t>
  </si>
  <si>
    <t>% Canceled</t>
  </si>
  <si>
    <t>&lt;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</si>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</sst>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[CrowdfundingBookWeek1.xlsx]Tables1!PivotTable4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3B4B-BD08-13C06C2ADA8B}"/>
            </c:ext>
          </c:extLst>
        </c:ser>
        <c:ser>
          <c:idx val="1"/>
          <c:order val="1"/>
          <c:tx>
            <c:strRef>
              <c:f>Tables1!$C$3:$C$4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3-3B4B-BD08-13C06C2ADA8B}"/>
            </c:ext>
          </c:extLst>
        </c:ser>
        <c:ser>
          <c:idx val="2"/>
          <c:order val="2"/>
          <c:tx>
            <c:strRef>
              <c:f>Tables1!$D$3:$D$4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Tables1!$A$5:$A$14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3-3B4B-BD08-13C06C2ADA8B}"/>
            </c:ext>
          </c:extLst>
        </c:ser>
        <c:ser>
          <c:idx val="3"/>
          <c:order val="3"/>
          <c:tx>
            <c:strRef>
              <c:f>Tables1!$E$3:$E$4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3-3B4B-BD08-13C06C2A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14943"/>
        <c:axId val="272946959"/>
      </c:barChart>
      <c:catAx>
        <c:axId val="2376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46959"/>
        <c:crosses val="autoZero"/>
        <c:auto val="1"/>
        <c:lblAlgn val="ctr"/>
        <c:lblOffset val="100"/>
        <c:noMultiLvlLbl val="0"/>
      </c:catAx>
      <c:valAx>
        <c:axId val="2729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[CrowdfundingBookWeek1.xlsx]Tables2!PivotTable5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Tables2!$B$6:$B$30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3E49-B5FF-13A347A9649B}"/>
            </c:ext>
          </c:extLst>
        </c:ser>
        <c:ser>
          <c:idx val="1"/>
          <c:order val="1"/>
          <c:tx>
            <c:strRef>
              <c:f>Tables2!$C$4:$C$5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Tables2!$A$6:$A$30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Tables2!$C$6:$C$30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3E49-B5FF-13A347A9649B}"/>
            </c:ext>
          </c:extLst>
        </c:ser>
        <c:ser>
          <c:idx val="2"/>
          <c:order val="2"/>
          <c:tx>
            <c:strRef>
              <c:f>Tables2!$D$4:$D$5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Tables2!$D$6:$D$30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4-3E49-B5FF-13A347A9649B}"/>
            </c:ext>
          </c:extLst>
        </c:ser>
        <c:ser>
          <c:idx val="3"/>
          <c:order val="3"/>
          <c:tx>
            <c:strRef>
              <c:f>Tables2!$E$4:$E$5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Tables2!$E$6:$E$30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4-3E49-B5FF-13A347A9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723727"/>
        <c:axId val="237694255"/>
      </c:barChart>
      <c:catAx>
        <c:axId val="2377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4255"/>
        <c:crosses val="autoZero"/>
        <c:auto val="1"/>
        <c:lblAlgn val="ctr"/>
        <c:lblOffset val="100"/>
        <c:noMultiLvlLbl val="0"/>
      </c:catAx>
      <c:valAx>
        <c:axId val="2376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2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[CrowdfundingBookWeek1.xlsx]Tables3!PivotTable6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A-F041-8CF5-F6AD9827C461}"/>
            </c:ext>
          </c:extLst>
        </c:ser>
        <c:ser>
          <c:idx val="1"/>
          <c:order val="1"/>
          <c:tx>
            <c:strRef>
              <c:f>Tables3!$C$4:$C$5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A-F041-8CF5-F6AD9827C461}"/>
            </c:ext>
          </c:extLst>
        </c:ser>
        <c:ser>
          <c:idx val="2"/>
          <c:order val="2"/>
          <c:tx>
            <c:strRef>
              <c:f>Tables3!$D$4:$D$5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Tables3!$A$6:$A$18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A-F041-8CF5-F6AD9827C461}"/>
            </c:ext>
          </c:extLst>
        </c:ser>
        <c:ser>
          <c:idx val="3"/>
          <c:order val="3"/>
          <c:tx>
            <c:strRef>
              <c:f>Tables3!$E$4:$E$5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Tables3!$A$6:$A$18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A-F041-8CF5-F6AD9827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1919"/>
        <c:axId val="316541039"/>
      </c:lineChart>
      <c:catAx>
        <c:axId val="2375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41039"/>
        <c:crosses val="autoZero"/>
        <c:auto val="1"/>
        <c:lblAlgn val="ctr"/>
        <c:lblOffset val="100"/>
        <c:noMultiLvlLbl val="0"/>
      </c:catAx>
      <c:valAx>
        <c:axId val="3165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Bonus!$F$3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Bonus!$A$4:$A$15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Bonus!$F$4:$F$15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2-7347-AF58-30A978EF0C5B}"/>
            </c:ext>
          </c:extLst>
        </c:ser>
        <c:ser>
          <c:idx val="5"/>
          <c:order val="1"/>
          <c:tx>
            <c:strRef>
              <c:f>Bonus!$G$3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Bonus!$A$4:$A$15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Bonus!$G$4:$G$15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2-7347-AF58-30A978EF0C5B}"/>
            </c:ext>
          </c:extLst>
        </c:ser>
        <c:ser>
          <c:idx val="6"/>
          <c:order val="2"/>
          <c:tx>
            <c:strRef>
              <c:f>Bonus!$H$3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Bonus!$A$4:$A$15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Bonus!$H$4:$H$15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2-7347-AF58-30A978EF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21376"/>
        <c:axId val="665524800"/>
      </c:lineChart>
      <c:catAx>
        <c:axId val="6716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24800"/>
        <c:crosses val="autoZero"/>
        <c:auto val="1"/>
        <c:lblAlgn val="ctr"/>
        <c:lblOffset val="100"/>
        <c:noMultiLvlLbl val="0"/>
      </c:catAx>
      <c:valAx>
        <c:axId val="6655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402724</xdr:colOff>
      <xdr:row>2</xdr:row>
      <xdr:rowOff>17044</xdr:rowOff>
    </xdr:from>
    <xdr:to>
      <xdr:col>11</xdr:col>
      <xdr:colOff>819818</xdr:colOff>
      <xdr:row>15</xdr:row>
      <xdr:rowOff>118644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E2B38-8DAA-B8EA-6C6C-3DEA3BD9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31750</xdr:rowOff>
    </xdr:from>
    <xdr:to>
      <xdr:col>13</xdr:col>
      <xdr:colOff>190500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61CF1-8257-7AC9-A64F-C99C2A6F8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2</xdr:row>
      <xdr:rowOff>184150</xdr:rowOff>
    </xdr:from>
    <xdr:to>
      <xdr:col>11</xdr:col>
      <xdr:colOff>590550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24FE9-B3A7-BF3A-7ED2-588B77AC4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184150</xdr:rowOff>
    </xdr:from>
    <xdr:to>
      <xdr:col>8</xdr:col>
      <xdr:colOff>0</xdr:colOff>
      <xdr:row>29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079F-2EAF-9CDD-BB36-94898492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ridges" refreshedDate="44855.740739814813" createdVersion="8" refreshedVersion="8" minRefreshableVersion="3" recordCount="1000" xr:uid="{4D047EF4-2B63-3D40-82B2-6A2D5CA3133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-183084" maxValue="168650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ridges" refreshedDate="44855.760362499997" createdVersion="8" refreshedVersion="8" minRefreshableVersion="3" recordCount="1000" xr:uid="{6CC04AF7-04B8-8D49-916F-DD175B511A2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-183084" maxValue="168650" count="977">
        <n v="-100"/>
        <n v="13160"/>
        <n v="34123"/>
        <n v="-1723"/>
        <n v="-2335"/>
        <n v="5595"/>
        <n v="-4110"/>
        <n v="10241"/>
        <n v="-88154"/>
        <n v="-2992"/>
        <n v="8638"/>
        <n v="-3270"/>
        <n v="-671"/>
        <n v="6095"/>
        <n v="-9371"/>
        <n v="-42786"/>
        <n v="9341"/>
        <n v="50245"/>
        <n v="-3011"/>
        <n v="-32169"/>
        <n v="16136"/>
        <n v="-55467"/>
        <n v="16590"/>
        <n v="10442"/>
        <n v="11857"/>
        <n v="6404"/>
        <n v="-55686"/>
        <n v="-401"/>
        <n v="6835"/>
        <n v="105065"/>
        <n v="5455"/>
        <n v="7350"/>
        <n v="-13324"/>
        <n v="139466"/>
        <n v="4725"/>
        <n v="63128"/>
        <n v="401"/>
        <n v="3239"/>
        <n v="6985"/>
        <n v="-4873"/>
        <n v="6078"/>
        <n v="6324"/>
        <n v="6191"/>
        <n v="77517"/>
        <n v="8941"/>
        <n v="-4970"/>
        <n v="547"/>
        <n v="5629"/>
        <n v="95562"/>
        <n v="6453"/>
        <n v="-98"/>
        <n v="-12857"/>
        <n v="-4741"/>
        <n v="3556"/>
        <n v="-608"/>
        <n v="5146"/>
        <n v="3493"/>
        <n v="3343"/>
        <n v="3432"/>
        <n v="2451"/>
        <n v="41797"/>
        <n v="-14450"/>
        <n v="12452"/>
        <n v="-4143"/>
        <n v="-66"/>
        <n v="8305"/>
        <n v="-1593"/>
        <n v="45292"/>
        <n v="8808"/>
        <n v="-5999"/>
        <n v="30389"/>
        <n v="484"/>
        <n v="3422"/>
        <n v="7853"/>
        <n v="876"/>
        <n v="4906"/>
        <n v="-26907"/>
        <n v="-5040"/>
        <n v="9036"/>
        <n v="-17572"/>
        <n v="5912"/>
        <n v="21057"/>
        <n v="13973"/>
        <n v="-66404"/>
        <n v="10164"/>
        <n v="1530"/>
        <n v="5005"/>
        <n v="-75460"/>
        <n v="7716"/>
        <n v="5188"/>
        <n v="-1668"/>
        <n v="-79612"/>
        <n v="31775"/>
        <n v="-42923"/>
        <n v="5907"/>
        <n v="117"/>
        <n v="81813"/>
        <n v="10747"/>
        <n v="-64849"/>
        <n v="7351"/>
        <n v="-99"/>
        <n v="8293"/>
        <n v="6722"/>
        <n v="-7539"/>
        <n v="51423"/>
        <n v="3029"/>
        <n v="10106"/>
        <n v="3027"/>
        <n v="7429"/>
        <n v="-2121"/>
        <n v="-121093"/>
        <n v="12253"/>
        <n v="7935"/>
        <n v="9137"/>
        <n v="11916"/>
        <n v="-21318"/>
        <n v="-864"/>
        <n v="3623"/>
        <n v="951"/>
        <n v="5748"/>
        <n v="37172"/>
        <n v="54061"/>
        <n v="-48745"/>
        <n v="-144608"/>
        <n v="6962"/>
        <n v="3175"/>
        <n v="-110583"/>
        <n v="-50133"/>
        <n v="-28004"/>
        <n v="-143744"/>
        <n v="5325"/>
        <n v="1416"/>
        <n v="534"/>
        <n v="9485"/>
        <n v="-10212"/>
        <n v="-2212"/>
        <n v="-80079"/>
        <n v="2912"/>
        <n v="-384"/>
        <n v="-72854"/>
        <n v="6774"/>
        <n v="1023"/>
        <n v="6502"/>
        <n v="1922"/>
        <n v="2619"/>
        <n v="34128"/>
        <n v="-7282"/>
        <n v="1037"/>
        <n v="1955"/>
        <n v="7432"/>
        <n v="-49163"/>
        <n v="134073"/>
        <n v="-13288"/>
        <n v="-70650"/>
        <n v="-48794"/>
        <n v="-9486"/>
        <n v="-1988"/>
        <n v="2540"/>
        <n v="22"/>
        <n v="4985"/>
        <n v="-1200"/>
        <n v="3034"/>
        <n v="5364"/>
        <n v="255"/>
        <n v="19879"/>
        <n v="3639"/>
        <n v="8204"/>
        <n v="-87993"/>
        <n v="75511"/>
        <n v="-182572"/>
        <n v="-4379"/>
        <n v="-137"/>
        <n v="60935"/>
        <n v="4768"/>
        <n v="-133741"/>
        <n v="-28940"/>
        <n v="122793"/>
        <n v="-273"/>
        <n v="114685"/>
        <n v="116736"/>
        <n v="-3285"/>
        <n v="168650"/>
        <n v="-1575"/>
        <n v="6950"/>
        <n v="-282"/>
        <n v="-60442"/>
        <n v="78184"/>
        <n v="-5575"/>
        <n v="-146296"/>
        <n v="-1162"/>
        <n v="-5212"/>
        <n v="-34083"/>
        <n v="-3588"/>
        <n v="1616"/>
        <n v="41357"/>
        <n v="-3022"/>
        <n v="108418"/>
        <n v="-57159"/>
        <n v="-832"/>
        <n v="12205"/>
        <n v="-1757"/>
        <n v="49513"/>
        <n v="-72471"/>
        <n v="4314"/>
        <n v="-5504"/>
        <n v="3257"/>
        <n v="2210"/>
        <n v="-153288"/>
        <n v="-3062"/>
        <n v="-5300"/>
        <n v="4200"/>
        <n v="83649"/>
        <n v="12924"/>
        <n v="-150776"/>
        <n v="67021"/>
        <n v="-71489"/>
        <n v="6609"/>
        <n v="96797"/>
        <n v="-7233"/>
        <n v="-1670"/>
        <n v="1823"/>
        <n v="-5403"/>
        <n v="140585"/>
        <n v="108598"/>
        <n v="7999"/>
        <n v="41851"/>
        <n v="27452"/>
        <n v="80198"/>
        <n v="7684"/>
        <n v="-1677"/>
        <n v="2423"/>
        <n v="2200"/>
        <n v="681"/>
        <n v="-5011"/>
        <n v="-35177"/>
        <n v="5522"/>
        <n v="7738"/>
        <n v="-73"/>
        <n v="93724"/>
        <n v="3229"/>
        <n v="2329"/>
        <n v="7940"/>
        <n v="3288"/>
        <n v="11871"/>
        <n v="10149"/>
        <n v="164858"/>
        <n v="6903"/>
        <n v="106595"/>
        <n v="-97"/>
        <n v="-3260"/>
        <n v="5263"/>
        <n v="-13339"/>
        <n v="3905"/>
        <n v="16235"/>
        <n v="-3141"/>
        <n v="2622"/>
        <n v="8424"/>
        <n v="8955"/>
        <n v="3635"/>
        <n v="-57997"/>
        <n v="3628"/>
        <n v="7856"/>
        <n v="119775"/>
        <n v="1131"/>
        <n v="-25998"/>
        <n v="82310"/>
        <n v="1208"/>
        <n v="5342"/>
        <n v="-126640"/>
        <n v="-151747"/>
        <n v="104249"/>
        <n v="2904"/>
        <n v="-1627"/>
        <n v="5519"/>
        <n v="-176"/>
        <n v="6765"/>
        <n v="6099"/>
        <n v="5656"/>
        <n v="12036"/>
        <n v="-13948"/>
        <n v="676"/>
        <n v="-6583"/>
        <n v="-1647"/>
        <n v="5457"/>
        <n v="-92543"/>
        <n v="6913"/>
        <n v="-124"/>
        <n v="12674"/>
        <n v="-76878"/>
        <n v="6419"/>
        <n v="-5435"/>
        <n v="7438"/>
        <n v="-124131"/>
        <n v="-2748"/>
        <n v="-415"/>
        <n v="1537"/>
        <n v="-1846"/>
        <n v="-95"/>
        <n v="11202"/>
        <n v="-51866"/>
        <n v="-591"/>
        <n v="9369"/>
        <n v="5214"/>
        <n v="-5986"/>
        <n v="10573"/>
        <n v="-30640"/>
        <n v="-1013"/>
        <n v="-6214"/>
        <n v="6512"/>
        <n v="124245"/>
        <n v="6497"/>
        <n v="2726"/>
        <n v="-6280"/>
        <n v="-3199"/>
        <n v="-5331"/>
        <n v="-4797"/>
        <n v="-5149"/>
        <n v="-76308"/>
        <n v="-9978"/>
        <n v="78477"/>
        <n v="-6752"/>
        <n v="4548"/>
        <n v="-603"/>
        <n v="-3874"/>
        <n v="-1598"/>
        <n v="33126"/>
        <n v="-72323"/>
        <n v="28630"/>
        <n v="11343"/>
        <n v="20696"/>
        <n v="2300"/>
        <n v="57338"/>
        <n v="24828"/>
        <n v="-2098"/>
        <n v="21564"/>
        <n v="55242"/>
        <n v="-27326"/>
        <n v="-2136"/>
        <n v="-17523"/>
        <n v="-16036"/>
        <n v="-4147"/>
        <n v="-114641"/>
        <n v="-134441"/>
        <n v="-5242"/>
        <n v="11707"/>
        <n v="-56177"/>
        <n v="-84842"/>
        <n v="20531"/>
        <n v="-1823"/>
        <n v="104361"/>
        <n v="1448"/>
        <n v="-1559"/>
        <n v="-5869"/>
        <n v="1953"/>
        <n v="-8554"/>
        <n v="7948"/>
        <n v="75432"/>
        <n v="4046"/>
        <n v="10055"/>
        <n v="3130"/>
        <n v="13647"/>
        <n v="10135"/>
        <n v="8858"/>
        <n v="-8030"/>
        <n v="9194"/>
        <n v="9343"/>
        <n v="66665"/>
        <n v="-60790"/>
        <n v="13424"/>
        <n v="141791"/>
        <n v="-145327"/>
        <n v="-1221"/>
        <n v="8875"/>
        <n v="-44602"/>
        <n v="-153318"/>
        <n v="-4288"/>
        <n v="1508"/>
        <n v="4449"/>
        <n v="-3297"/>
        <n v="7899"/>
        <n v="82379"/>
        <n v="17959"/>
        <n v="-31946"/>
        <n v="-66205"/>
        <n v="-101862"/>
        <n v="18352"/>
        <n v="2077"/>
        <n v="-56007"/>
        <n v="-35354"/>
        <n v="80988"/>
        <n v="2955"/>
        <n v="2138"/>
        <n v="30912"/>
        <n v="5983"/>
        <n v="10502"/>
        <n v="-35173"/>
        <n v="12872"/>
        <n v="-4354"/>
        <n v="-26980"/>
        <n v="105421"/>
        <n v="-3073"/>
        <n v="32283"/>
        <n v="8700"/>
        <n v="2929"/>
        <n v="-72796"/>
        <n v="-98164"/>
        <n v="361"/>
        <n v="11946"/>
        <n v="-71872"/>
        <n v="-28795"/>
        <n v="-100948"/>
        <n v="-75593"/>
        <n v="-757"/>
        <n v="-69737"/>
        <n v="26669"/>
        <n v="1423"/>
        <n v="-3385"/>
        <n v="2375"/>
        <n v="-132077"/>
        <n v="-3036"/>
        <n v="5067"/>
        <n v="8513"/>
        <n v="22518"/>
        <n v="-54363"/>
        <n v="-17809"/>
        <n v="-2613"/>
        <n v="4717"/>
        <n v="-1331"/>
        <n v="-55645"/>
        <n v="-4497"/>
        <n v="25720"/>
        <n v="12378"/>
        <n v="1869"/>
        <n v="6527"/>
        <n v="72500"/>
        <n v="63454"/>
        <n v="-5256"/>
        <n v="5331"/>
        <n v="-6068"/>
        <n v="4738"/>
        <n v="8639"/>
        <n v="-117446"/>
        <n v="-44516"/>
        <n v="7803"/>
        <n v="-96"/>
        <n v="33902"/>
        <n v="-1755"/>
        <n v="-79651"/>
        <n v="-2237"/>
        <n v="21404"/>
        <n v="6038"/>
        <n v="-3668"/>
        <n v="84906"/>
        <n v="-626"/>
        <n v="1719"/>
        <n v="40554"/>
        <n v="-131066"/>
        <n v="10965"/>
        <n v="23820"/>
        <n v="4129"/>
        <n v="2784"/>
        <n v="6653"/>
        <n v="-2380"/>
        <n v="4728"/>
        <n v="6689"/>
        <n v="6789"/>
        <n v="-93458"/>
        <n v="3907"/>
        <n v="10606"/>
        <n v="1032"/>
        <n v="-134378"/>
        <n v="-3887"/>
        <n v="93803"/>
        <n v="9910"/>
        <n v="56"/>
        <n v="-36669"/>
        <n v="-3511"/>
        <n v="-43164"/>
        <n v="47421"/>
        <n v="-62756"/>
        <n v="-4498"/>
        <n v="86724"/>
        <n v="6363"/>
        <n v="139"/>
        <n v="2196"/>
        <n v="116637"/>
        <n v="-145169"/>
        <n v="5614"/>
        <n v="11184"/>
        <n v="10064"/>
        <n v="-182133"/>
        <n v="-6451"/>
        <n v="-147083"/>
        <n v="-85057"/>
        <n v="-45857"/>
        <n v="5589"/>
        <n v="20483"/>
        <n v="-576"/>
        <n v="-77403"/>
        <n v="148874"/>
        <n v="-1263"/>
        <n v="21120"/>
        <n v="-48990"/>
        <n v="1489"/>
        <n v="-112302"/>
        <n v="3578"/>
        <n v="-107577"/>
        <n v="-3803"/>
        <n v="-72076"/>
        <n v="708"/>
        <n v="-8178"/>
        <n v="3102"/>
        <n v="2606"/>
        <n v="3461"/>
        <n v="-34111"/>
        <n v="5403"/>
        <n v="-15564"/>
        <n v="-332"/>
        <n v="4644"/>
        <n v="-720"/>
        <n v="-1773"/>
        <n v="-4526"/>
        <n v="-8672"/>
        <n v="-8362"/>
        <n v="6446"/>
        <n v="68486"/>
        <n v="-75715"/>
        <n v="9933"/>
        <n v="4897"/>
        <n v="14535"/>
        <n v="-94266"/>
        <n v="-2680"/>
        <n v="8797"/>
        <n v="-134914"/>
        <n v="-75070"/>
        <n v="-71036"/>
        <n v="4942"/>
        <n v="-20691"/>
        <n v="2670"/>
        <n v="11297"/>
        <n v="112974"/>
        <n v="54343"/>
        <n v="-74502"/>
        <n v="-134"/>
        <n v="-95578"/>
        <n v="4908"/>
        <n v="7789"/>
        <n v="7267"/>
        <n v="5960"/>
        <n v="2166"/>
        <n v="1021"/>
        <n v="138832"/>
        <n v="8091"/>
        <n v="-8631"/>
        <n v="1407"/>
        <n v="-27307"/>
        <n v="99266"/>
        <n v="-5176"/>
        <n v="8065"/>
        <n v="62288"/>
        <n v="27605"/>
        <n v="64164"/>
        <n v="-205"/>
        <n v="-4104"/>
        <n v="796"/>
        <n v="-30879"/>
        <n v="-3402"/>
        <n v="-6654"/>
        <n v="-80332"/>
        <n v="69"/>
        <n v="105778"/>
        <n v="-2159"/>
        <n v="-4169"/>
        <n v="42034"/>
        <n v="16855"/>
        <n v="4165"/>
        <n v="5954"/>
        <n v="-2548"/>
        <n v="-33083"/>
        <n v="-2787"/>
        <n v="-1276"/>
        <n v="5626"/>
        <n v="-136557"/>
        <n v="66688"/>
        <n v="-146133"/>
        <n v="76295"/>
        <n v="-25"/>
        <n v="74979"/>
        <n v="67368"/>
        <n v="-135188"/>
        <n v="6718"/>
        <n v="20076"/>
        <n v="1042"/>
        <n v="62738"/>
        <n v="2878"/>
        <n v="3005"/>
        <n v="43067"/>
        <n v="7175"/>
        <n v="2042"/>
        <n v="136556"/>
        <n v="-7064"/>
        <n v="2445"/>
        <n v="814"/>
        <n v="14705"/>
        <n v="5988"/>
        <n v="5729"/>
        <n v="2096"/>
        <n v="-101563"/>
        <n v="-140143"/>
        <n v="7225"/>
        <n v="133069"/>
        <n v="-183084"/>
        <n v="56506"/>
        <n v="9149"/>
        <n v="-1697"/>
        <n v="6805"/>
        <n v="9508"/>
        <n v="984"/>
        <n v="-30424"/>
        <n v="-3527"/>
        <n v="124556"/>
        <n v="-41198"/>
        <n v="-1131"/>
        <n v="-25376"/>
        <n v="19590"/>
        <n v="-70109"/>
        <n v="-1750"/>
        <n v="-72282"/>
        <n v="-3768"/>
        <n v="-100031"/>
        <n v="1877"/>
        <n v="4182"/>
        <n v="18086"/>
        <n v="-87416"/>
        <n v="-13617"/>
        <n v="-11252"/>
        <n v="-2637"/>
        <n v="-36426"/>
        <n v="-62697"/>
        <n v="-22661"/>
        <n v="2684"/>
        <n v="13433"/>
        <n v="142936"/>
        <n v="6312"/>
        <n v="-68521"/>
        <n v="-9176"/>
        <n v="-21006"/>
        <n v="-63690"/>
        <n v="-1662"/>
        <n v="-48928"/>
        <n v="-194"/>
        <n v="-2276"/>
        <n v="-52829"/>
        <n v="7119"/>
        <n v="-1115"/>
        <n v="5255"/>
        <n v="-21907"/>
        <n v="126220"/>
        <n v="59755"/>
        <n v="21527"/>
        <n v="-87211"/>
        <n v="-3155"/>
        <n v="-113450"/>
        <n v="2229"/>
        <n v="55914"/>
        <n v="-868"/>
        <n v="-81621"/>
        <n v="13111"/>
        <n v="-3778"/>
        <n v="-25063"/>
        <n v="2709"/>
        <n v="5944"/>
        <n v="6200"/>
        <n v="-45499"/>
        <n v="6881"/>
        <n v="12480"/>
        <n v="9549"/>
        <n v="48"/>
        <n v="4558"/>
        <n v="2119"/>
        <n v="-562"/>
        <n v="-65004"/>
        <n v="-1444"/>
        <n v="3122"/>
        <n v="-67212"/>
        <n v="68060"/>
        <n v="145957"/>
        <n v="-1155"/>
        <n v="39014"/>
        <n v="-3990"/>
        <n v="134328"/>
        <n v="1982"/>
        <n v="-1652"/>
        <n v="30186"/>
        <n v="4279"/>
        <n v="10320"/>
        <n v="4154"/>
        <n v="2058"/>
        <n v="-4940"/>
        <n v="13925"/>
        <n v="4274"/>
        <n v="143536"/>
        <n v="-89130"/>
        <n v="8353"/>
        <n v="8268"/>
        <n v="17"/>
        <n v="3657"/>
        <n v="-5473"/>
        <n v="-118171"/>
        <n v="27406"/>
        <n v="8350"/>
        <n v="2861"/>
        <n v="-95831"/>
        <n v="-6073"/>
        <n v="5785"/>
        <n v="-3465"/>
        <n v="4797"/>
        <n v="90047"/>
        <n v="-780"/>
        <n v="-9378"/>
        <n v="67467"/>
        <n v="9204"/>
        <n v="94304"/>
        <n v="-5167"/>
        <n v="1328"/>
        <n v="-73143"/>
        <n v="-3900"/>
        <n v="-3708"/>
        <n v="12950"/>
        <n v="12313"/>
        <n v="-3396"/>
        <n v="12240"/>
        <n v="-4809"/>
        <n v="62780"/>
        <n v="6314"/>
        <n v="-126763"/>
        <n v="4927"/>
        <n v="4763"/>
        <n v="-438"/>
        <n v="7365"/>
        <n v="48203"/>
        <n v="2996"/>
        <n v="8737"/>
        <n v="4296"/>
        <n v="137405"/>
        <n v="-52885"/>
        <n v="-31708"/>
        <n v="12220"/>
        <n v="2704"/>
        <n v="738"/>
        <n v="6910"/>
        <n v="4225"/>
        <n v="-30147"/>
        <n v="-41828"/>
        <n v="6288"/>
        <n v="-16494"/>
        <n v="7342"/>
        <n v="-2831"/>
        <n v="19986"/>
        <n v="48085"/>
        <n v="1775"/>
        <n v="-8432"/>
        <n v="-38177"/>
        <n v="-47813"/>
        <n v="8943"/>
        <n v="-21407"/>
        <n v="321"/>
        <n v="-4286"/>
        <n v="5881"/>
        <n v="3051"/>
        <n v="13635"/>
        <n v="6239"/>
        <n v="9446"/>
        <n v="-206"/>
        <n v="-426"/>
        <n v="-5649"/>
        <n v="-129126"/>
        <n v="-1560"/>
        <n v="-1320"/>
        <n v="11945"/>
        <n v="1676"/>
        <n v="-6078"/>
        <n v="-3525"/>
        <n v="732"/>
        <n v="3008"/>
        <n v="-10978"/>
        <n v="2367"/>
        <n v="6016"/>
        <n v="427"/>
        <n v="4387"/>
        <n v="-4768"/>
        <n v="7562"/>
        <n v="1148"/>
        <n v="-3617"/>
        <n v="-52264"/>
        <n v="-21180"/>
        <n v="74940"/>
        <n v="4461"/>
        <n v="-250"/>
        <n v="2721"/>
        <n v="11850"/>
        <n v="137892"/>
        <n v="6964"/>
        <n v="-4391"/>
        <n v="10509"/>
        <n v="9373"/>
        <n v="134982"/>
        <n v="10540"/>
        <n v="22516"/>
        <n v="10350"/>
        <n v="9997"/>
        <n v="3834"/>
        <n v="-2201"/>
        <n v="-4671"/>
        <n v="-120176"/>
        <n v="8717"/>
        <n v="92956"/>
        <n v="3923"/>
        <n v="3928"/>
        <n v="-8845"/>
        <n v="-2014"/>
        <n v="133260"/>
        <n v="2490"/>
        <n v="6944"/>
        <n v="283"/>
        <n v="3891"/>
        <n v="6947"/>
        <n v="-6097"/>
        <n v="-53"/>
        <n v="68187"/>
        <n v="4085"/>
        <n v="6474"/>
        <n v="7631"/>
        <n v="2217"/>
        <n v="6468"/>
        <n v="-2395"/>
        <n v="94402"/>
        <n v="23309"/>
        <n v="556"/>
        <n v="6158"/>
        <n v="2113"/>
        <n v="-1222"/>
        <n v="-4706"/>
        <n v="3033"/>
        <n v="517"/>
        <n v="3060"/>
        <n v="4015"/>
        <n v="10377"/>
        <n v="69515"/>
        <n v="-103755"/>
        <n v="2997"/>
        <n v="5939"/>
        <n v="-123524"/>
        <n v="123412"/>
        <n v="3292"/>
        <n v="37168"/>
        <n v="99268"/>
        <n v="-2435"/>
        <n v="-6189"/>
        <n v="-36972"/>
        <n v="-1688"/>
        <n v="4438"/>
        <n v="108601"/>
        <n v="-49635"/>
        <n v="2160"/>
        <n v="4689"/>
        <n v="-61426"/>
        <n v="329"/>
        <n v="-22855"/>
        <n v="-5511"/>
        <n v="6374"/>
        <n v="3908"/>
        <n v="21449"/>
        <n v="4758"/>
        <n v="7835"/>
        <n v="2370"/>
        <n v="-148692"/>
        <n v="133538"/>
        <n v="-6363"/>
        <n v="-85109"/>
        <n v="9520"/>
        <n v="3146"/>
        <n v="2134"/>
        <n v="-40291"/>
        <n v="-5705"/>
        <n v="5055"/>
        <n v="3464"/>
        <n v="-7257"/>
        <n v="83750"/>
        <n v="6821"/>
        <n v="-124285"/>
        <n v="5739"/>
        <n v="12510"/>
        <n v="-34664"/>
        <n v="-2724"/>
        <n v="70036"/>
        <n v="-2357"/>
        <n v="-1503"/>
        <n v="5221"/>
        <n v="-14685"/>
        <n v="4376"/>
        <n v="-159190"/>
        <n v="39040"/>
        <n v="2344"/>
        <n v="152892"/>
        <n v="3722"/>
        <n v="-7123"/>
        <n v="-3899"/>
        <n v="28986"/>
        <n v="6452"/>
        <n v="430"/>
        <n v="-2171"/>
        <n v="2583"/>
        <n v="102015"/>
        <n v="5080"/>
        <n v="3912"/>
        <n v="-101510"/>
        <n v="-86109"/>
        <n v="893"/>
        <n v="-3961"/>
        <n v="-3739"/>
        <n v="-37385"/>
        <n v="-3395"/>
        <n v="4469"/>
        <n v="-1858"/>
        <n v="-116195"/>
        <n v="-138462"/>
        <n v="-2639"/>
        <n v="-3482"/>
        <n v="3620"/>
        <n v="144556"/>
        <n v="-43513"/>
        <n v="113784"/>
        <n v="7063"/>
        <n v="-151902"/>
        <n v="2634"/>
        <n v="6981"/>
        <n v="-138369"/>
        <n v="-822"/>
        <n v="1100"/>
        <n v="7057"/>
        <n v="-903"/>
        <n v="9464"/>
        <n v="6301"/>
        <n v="11768"/>
        <n v="32738"/>
        <n v="5717"/>
        <n v="650"/>
        <n v="-37241"/>
        <n v="-3686"/>
        <n v="54824"/>
        <n v="-94924"/>
        <n v="2191"/>
        <n v="2966"/>
        <n v="8886"/>
        <n v="7641"/>
        <n v="26044"/>
        <n v="-116570"/>
        <n v="5241"/>
        <n v="-1085"/>
        <n v="59304"/>
        <n v="3410"/>
        <n v="-56077"/>
        <n v="-4656"/>
        <n v="7241"/>
        <n v="-4501"/>
        <n v="9590"/>
        <n v="-961"/>
        <n v="1291"/>
        <n v="10123"/>
        <n v="-2192"/>
        <n v="-67027"/>
        <n v="55916"/>
        <n v="-1786"/>
        <n v="-2997"/>
        <n v="-28777"/>
        <n v="-48281"/>
      </sharedItems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00"/>
    <m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6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23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23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3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95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10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41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54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9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3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70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7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9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7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86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4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45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11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6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3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67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90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57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0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01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3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65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55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5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24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66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2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28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0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3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8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7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78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2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91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17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4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70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47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29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62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53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5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41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56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0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46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93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4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32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5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9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50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52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43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66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0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93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9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08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99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89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84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22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5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7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0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0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40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36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7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12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0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6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30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05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60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16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88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68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23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07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7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13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4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49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5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93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2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39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2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29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06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29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2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93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53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35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3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16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18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64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23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5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4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7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61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4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08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62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75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8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3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44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2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16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34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85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1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12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79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1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84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54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74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3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02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22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1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28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82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3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55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32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6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7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8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50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94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86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8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40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22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8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00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3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6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5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7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3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0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11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7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7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3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35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68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41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40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93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73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85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3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8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50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75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50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4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84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75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96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62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12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8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88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1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57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22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1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59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32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0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57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13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71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4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0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10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88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6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00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00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49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24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76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21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89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09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97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33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70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23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03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85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98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99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51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52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98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84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2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00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1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77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2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38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7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24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29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29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40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8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71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49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5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0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95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60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3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3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0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35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41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22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24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5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35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9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2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56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7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31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9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10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08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40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49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04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2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19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76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6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9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5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48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76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83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4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5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4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1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24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7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7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1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83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35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38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3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48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15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37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46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0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66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9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69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14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86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7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40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13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1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12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45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97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26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80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9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31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97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0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78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7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52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48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03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7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9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2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30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43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96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00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38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2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98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64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42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2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36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2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3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4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4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4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42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0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42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3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23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6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4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69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53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54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48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3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4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5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3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47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3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58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30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9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4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6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90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2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9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2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2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75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02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88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08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4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9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9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7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59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4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05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62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5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7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0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54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8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5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38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12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83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02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73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7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54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80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21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73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83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00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29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9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6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61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4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7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9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48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93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5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3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69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23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85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7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77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3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1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18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63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09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13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17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3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45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9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20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78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69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2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00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54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56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3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6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38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39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21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4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16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03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02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5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51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37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04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38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6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2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9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5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66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65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20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29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84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53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80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28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89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8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5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07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06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32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78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87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03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10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56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69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1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64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21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56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98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24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63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96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37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69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1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84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6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3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5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83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5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0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8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83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7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0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74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63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20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90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8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78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40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77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0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76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08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78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0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6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1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0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6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32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44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2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7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26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7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6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4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86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33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3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66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80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97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1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70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3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42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9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70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97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74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43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0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34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78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08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89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67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60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66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2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3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9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31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0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07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66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65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88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05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6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0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9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67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79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02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54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3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69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7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59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69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34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5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65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54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48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8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8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76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26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57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88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33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9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25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79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68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88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18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76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42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3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78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05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6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7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5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6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1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0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88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2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96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6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4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69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84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0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4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9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0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0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84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2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27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5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98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76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90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0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50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8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68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31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7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82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8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16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1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5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3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2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97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61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3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1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21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76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0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90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6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2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9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7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29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19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15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55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07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20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55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27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5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50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29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1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68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21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11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78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63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09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44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00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99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81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80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4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48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58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1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6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0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4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2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1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60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5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55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14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90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28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82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52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86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7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20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54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5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4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7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36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30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53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6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5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7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7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0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5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61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31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73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8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6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97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47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8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78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6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04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0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67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28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43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00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0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50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1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96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40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09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80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14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63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2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63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3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6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03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96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37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9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0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85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08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20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0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3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10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2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4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28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88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9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42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86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85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7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77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13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43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07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21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86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8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5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3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39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46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0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26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49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26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60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20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45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76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7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2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3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0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78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6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16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2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87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6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6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4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1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64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60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80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40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61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50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21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50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64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9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09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73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82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40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1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50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9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3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01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7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76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17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56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2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4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1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60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90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44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83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91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47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97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5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87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7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3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17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6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95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0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09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56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58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13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22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0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33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1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60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15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7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15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55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97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39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8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1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92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6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68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35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89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7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88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8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0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3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6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89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2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2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5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11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7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0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4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5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3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70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0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9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3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63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09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20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4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3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91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0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55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64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57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50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21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85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3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10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64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2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3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5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03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2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8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76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90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40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44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9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22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2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99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86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52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30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71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83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1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80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1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10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09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93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61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39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85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9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69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58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95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6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39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8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20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56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13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2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84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63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02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34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81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69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22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00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5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0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64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0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68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38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1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50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4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86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2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2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91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66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86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23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44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7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41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0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10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7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56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41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01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9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6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9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23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92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2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1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86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97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7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8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x v="0"/>
    <m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x v="1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x v="2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x v="3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x v="4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x v="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x v="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x v="7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x v="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x v="9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x v="10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x v="11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x v="12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x v="13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x v="14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x v="15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x v="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x v="17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x v="18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x v="1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x v="20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x v="2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x v="2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x v="23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x v="24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x v="25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x v="2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x v="27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x v="28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x v="29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x v="30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x v="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x v="3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x v="33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x v="34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x v="35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x v="3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x v="37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x v="3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x v="39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x v="40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x v="41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x v="42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x v="43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x v="44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x v="45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x v="46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x v="47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x v="48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x v="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x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x v="51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x v="52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x v="53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x v="54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x v="55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x v="56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x v="57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x v="58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x v="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x v="60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x v="6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x v="6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x v="63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x v="64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x v="6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x v="66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x v="6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x v="68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x v="69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x v="70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x v="71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x v="72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x v="73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x v="74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x v="75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x v="76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x v="7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x v="7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x v="79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x v="80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x v="81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x v="8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x v="83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x v="8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x v="85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x v="86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x v="87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x v="88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x v="89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x v="90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x v="91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x v="92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x v="93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x v="9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x v="95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x v="96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x v="9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x v="98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x v="99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x v="100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x v="10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x v="10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x v="1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x v="10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x v="10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x v="106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x v="10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x v="108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x v="10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x v="110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x v="11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x v="112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x v="113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x v="114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x v="115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x v="116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x v="117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x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x v="119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x v="120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x v="121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x v="12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x v="12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x v="124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x v="125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x v="126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x v="127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x v="12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x v="129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x v="130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x v="131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x v="132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x v="133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x v="13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x v="135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x v="136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x v="137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x v="138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x v="13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x v="140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x v="14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x v="142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x v="143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x v="144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x v="145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x v="146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x v="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x v="14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x v="1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x v="100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x v="150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x v="151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x v="152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x v="15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x v="154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x v="155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x v="156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x v="15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x v="158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x v="15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x v="160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x v="161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x v="162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x v="16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x v="164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x v="165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x v="166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x v="167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x v="1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x v="169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x v="170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x v="171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x v="172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x v="17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x v="174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x v="1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x v="17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x v="177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x v="17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x v="179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x v="180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x v="181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x v="18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x v="183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x v="184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x v="185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x v="186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x v="187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x v="188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x v="189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x v="190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x v="191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x v="192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x v="19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x v="194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x v="19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x v="196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x v="197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x v="19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x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x v="199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x v="200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x v="201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x v="20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x v="203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x v="204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x v="205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x v="206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x v="20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x v="208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x v="209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x v="21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x v="2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x v="21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x v="213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x v="21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x v="2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x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x v="217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x v="21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x v="21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x v="220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x v="221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x v="222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x v="223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x v="224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x v="225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x v="226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x v="227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x v="228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x v="229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x v="230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x v="231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x v="232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x v="233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x v="23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x v="23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x v="236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x v="237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x v="238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x v="239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x v="240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x v="24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x v="242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x v="243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x v="244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x v="245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x v="24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x v="247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x v="248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x v="249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x v="250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x v="25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x v="252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x v="253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x v="254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x v="255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x v="25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x v="25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x v="2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x v="259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x v="260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x v="26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x v="26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x v="263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x v="264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x v="265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x v="266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x v="267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x v="26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x v="26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x v="270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x v="271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x v="27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x v="27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x v="274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x v="27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x v="27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x v="27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x v="278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x v="279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x v="280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x v="281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x v="28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x v="283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x v="284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x v="285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x v="286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x v="287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x v="28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x v="289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x v="281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x v="290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x v="291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x v="292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x v="293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x v="29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x v="295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x v="296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x v="297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x v="298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x v="2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x v="300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x v="30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x v="30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x v="303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x v="304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x v="305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x v="306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x v="307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x v="308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x v="309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x v="310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x v="31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x v="312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x v="313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x v="314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x v="315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x v="316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x v="31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x v="318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x v="319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x v="320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x v="32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x v="322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x v="32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x v="32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x v="325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x v="3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x v="327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x v="328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x v="329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x v="330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x v="331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x v="332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x v="333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x v="334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x v="335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x v="33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x v="337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x v="338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x v="339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x v="340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x v="341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x v="34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x v="343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x v="344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x v="345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x v="346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x v="297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x v="347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x v="34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x v="349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x v="350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x v="35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x v="352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x v="353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x v="354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x v="35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x v="356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x v="357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x v="358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x v="359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x v="360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x v="361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x v="36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x v="363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x v="36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x v="36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x v="366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x v="36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x v="368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x v="369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x v="370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x v="37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x v="372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x v="373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x v="37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x v="375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x v="376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x v="377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x v="378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x v="37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x v="380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x v="38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x v="38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x v="383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x v="38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x v="385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x v="386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x v="38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x v="388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x v="389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x v="390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x v="391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x v="392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x v="393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x v="394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x v="395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x v="50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x v="396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x v="397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x v="39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x v="399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x v="400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x v="401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x v="402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x v="40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x v="40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x v="405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x v="406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x v="407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x v="408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x v="40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x v="410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x v="411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x v="412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x v="413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x v="41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x v="415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x v="41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x v="417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x v="418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x v="4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x v="420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x v="421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x v="422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x v="423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x v="424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x v="425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x v="42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x v="427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x v="428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x v="429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x v="430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x v="431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x v="432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x v="433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x v="434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x v="435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x v="436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x v="437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x v="438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x v="439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x v="440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x v="371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x v="441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x v="442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x v="443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x v="44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x v="44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x v="446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x v="447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x v="44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x v="449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x v="450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x v="451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x v="452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x v="45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x v="454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x v="455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x v="456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x v="457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x v="458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x v="459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x v="460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x v="461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x v="462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x v="46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x v="46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x v="465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x v="466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x v="467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x v="468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x v="469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x v="470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x v="471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x v="472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x v="47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x v="474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x v="475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x v="476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x v="477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x v="47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x v="479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x v="480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x v="481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x v="482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x v="483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x v="484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x v="485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x v="486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x v="487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x v="488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x v="489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x v="490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x v="49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x v="492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x v="49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x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x v="494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x v="495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x v="496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x v="49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x v="498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x v="499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x v="500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x v="501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x v="502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x v="503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x v="504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x v="505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x v="77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x v="506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x v="507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x v="5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x v="50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x v="510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x v="511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x v="512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x v="513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x v="514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x v="515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x v="516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x v="517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x v="518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x v="519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x v="520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x v="521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x v="52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x v="523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x v="52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x v="525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x v="52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x v="527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x v="528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x v="529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x v="530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x v="53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x v="532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x v="533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x v="534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x v="535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x v="536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x v="537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x v="53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x v="53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x v="540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x v="541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x v="44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x v="54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x v="543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x v="54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x v="545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x v="546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x v="547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x v="54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x v="54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x v="550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x v="551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x v="552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x v="553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x v="554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x v="55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x v="556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x v="557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x v="5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x v="559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x v="560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x v="561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x v="562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x v="563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x v="564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x v="547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x v="565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x v="566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x v="567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x v="568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x v="569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x v="570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x v="571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x v="57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x v="57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x v="574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x v="575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x v="57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x v="577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x v="57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x v="579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x v="580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x v="581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x v="58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x v="583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x v="584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x v="58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x v="586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x v="58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x v="588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x v="589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x v="297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x v="590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x v="591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x v="592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x v="593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x v="594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x v="595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x v="596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x v="597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x v="598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x v="599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x v="600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x v="601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x v="602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x v="603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x v="60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x v="605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x v="606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x v="607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x v="608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x v="609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x v="610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x v="61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x v="612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x v="61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x v="614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x v="61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x v="616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x v="617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x v="618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x v="619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x v="620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x v="621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x v="6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x v="623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x v="624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x v="625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x v="626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x v="627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x v="628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x v="629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x v="630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x v="631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x v="632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x v="633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x v="634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x v="635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x v="636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x v="637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x v="638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x v="50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x v="639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x v="640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x v="641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x v="6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x v="643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x v="644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x v="645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x v="646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x v="6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x v="648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x v="649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x v="650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x v="651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x v="652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x v="653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x v="65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x v="655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x v="656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x v="657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x v="658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x v="65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x v="660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x v="661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x v="662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x v="663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x v="66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x v="665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x v="666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x v="667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x v="668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x v="669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x v="670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x v="671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x v="672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x v="673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x v="674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x v="675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x v="676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x v="677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x v="678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x v="6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x v="680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x v="681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x v="682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x v="683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x v="68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x v="6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x v="686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x v="687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x v="248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x v="68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x v="689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x v="690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x v="69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x v="692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x v="693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x v="694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x v="695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x v="696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x v="69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x v="698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x v="699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x v="700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x v="70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x v="702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x v="703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x v="70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x v="705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x v="706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x v="707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x v="708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x v="709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x v="71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x v="711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x v="712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x v="713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x v="714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x v="715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x v="71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x v="717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x v="718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x v="719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x v="720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x v="72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x v="722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x v="723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x v="72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x v="725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x v="726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x v="727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x v="728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x v="729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x v="730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x v="731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x v="732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x v="733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x v="734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x v="73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x v="73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x v="100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x v="737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x v="73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x v="739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x v="740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x v="741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x v="742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x v="743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x v="74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x v="745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x v="7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x v="7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x v="748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x v="749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x v="750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x v="751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x v="752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x v="75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x v="754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x v="755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x v="756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x v="757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x v="75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x v="759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x v="760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x v="761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x v="762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x v="763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x v="764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x v="765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x v="766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x v="767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x v="76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x v="769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x v="770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x v="771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x v="772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x v="773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x v="774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x v="77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x v="776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x v="777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x v="778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x v="77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x v="780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x v="78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x v="782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x v="783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x v="784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x v="785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x v="100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x v="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x v="787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x v="788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x v="789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x v="790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x v="791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x v="792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x v="7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x v="794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x v="548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x v="79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x v="796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x v="797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x v="798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x v="799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x v="800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x v="801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x v="80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x v="803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x v="804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x v="805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x v="806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x v="807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x v="80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x v="809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x v="810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x v="811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x v="812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x v="813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x v="814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x v="815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x v="816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x v="817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x v="8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x v="819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x v="820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x v="82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x v="822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x v="823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x v="82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x v="82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x v="826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x v="827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x v="8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x v="829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x v="830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x v="831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x v="83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x v="833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x v="100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x v="834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x v="835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x v="836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x v="837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x v="838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x v="839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x v="840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x v="84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x v="842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x v="843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x v="844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x v="845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x v="846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x v="8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x v="84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x v="849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x v="850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x v="851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x v="8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x v="718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x v="853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x v="854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x v="855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x v="8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x v="857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x v="85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x v="859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x v="860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x v="861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x v="862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x v="863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x v="864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x v="86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x v="866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x v="86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x v="86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x v="869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x v="870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x v="87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x v="872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x v="873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x v="87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x v="875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x v="37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x v="876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x v="87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x v="87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x v="879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x v="880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x v="50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x v="881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x v="88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x v="883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x v="884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x v="885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x v="886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x v="887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x v="888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x v="889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x v="890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x v="891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x v="892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x v="893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x v="89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x v="895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x v="896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x v="897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x v="898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x v="899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x v="900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x v="901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x v="902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x v="903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x v="904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x v="905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x v="906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x v="907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x v="908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x v="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x v="910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x v="911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x v="912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x v="913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x v="91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x v="915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x v="916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x v="91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x v="918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x v="919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x v="920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x v="921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x v="922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x v="923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x v="924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x v="925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x v="92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x v="927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x v="928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x v="929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x v="297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x v="930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x v="93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x v="778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x v="9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x v="933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x v="934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x v="935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x v="936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x v="937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x v="93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x v="939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x v="940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x v="94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x v="942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x v="94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x v="944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x v="945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x v="94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x v="947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x v="948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x v="949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x v="950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x v="951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x v="952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x v="95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x v="954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x v="34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x v="955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x v="956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x v="957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x v="958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x v="959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x v="960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x v="961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x v="962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x v="963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x v="964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x v="965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x v="96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x v="967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x v="968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x v="96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x v="970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x v="971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x v="972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x v="973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x v="974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x v="975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x v="976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D15B0-226D-EA45-B584-D16148192F9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F1CF2-77FA-3346-A9F0-5EB0AF80A22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BC3E-8B45-704C-B84F-962304DADCA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6DCFC-8CAB-A44C-A63C-397BE9369DF3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978">
        <item x="611"/>
        <item x="169"/>
        <item x="490"/>
        <item x="901"/>
        <item x="374"/>
        <item x="207"/>
        <item x="934"/>
        <item x="269"/>
        <item x="213"/>
        <item x="876"/>
        <item x="492"/>
        <item x="188"/>
        <item x="584"/>
        <item x="370"/>
        <item x="486"/>
        <item x="123"/>
        <item x="129"/>
        <item x="608"/>
        <item x="926"/>
        <item x="937"/>
        <item x="582"/>
        <item x="589"/>
        <item x="533"/>
        <item x="342"/>
        <item x="470"/>
        <item x="174"/>
        <item x="418"/>
        <item x="456"/>
        <item x="776"/>
        <item x="735"/>
        <item x="268"/>
        <item x="890"/>
        <item x="292"/>
        <item x="852"/>
        <item x="110"/>
        <item x="814"/>
        <item x="708"/>
        <item x="441"/>
        <item x="957"/>
        <item x="925"/>
        <item x="341"/>
        <item x="662"/>
        <item x="504"/>
        <item x="126"/>
        <item x="506"/>
        <item x="849"/>
        <item x="384"/>
        <item x="607"/>
        <item x="916"/>
        <item x="410"/>
        <item x="629"/>
        <item x="405"/>
        <item x="712"/>
        <item x="544"/>
        <item x="951"/>
        <item x="530"/>
        <item x="466"/>
        <item x="284"/>
        <item x="702"/>
        <item x="8"/>
        <item x="167"/>
        <item x="633"/>
        <item x="660"/>
        <item x="917"/>
        <item x="879"/>
        <item x="493"/>
        <item x="346"/>
        <item x="666"/>
        <item x="568"/>
        <item x="136"/>
        <item x="447"/>
        <item x="91"/>
        <item x="498"/>
        <item x="288"/>
        <item x="317"/>
        <item x="526"/>
        <item x="411"/>
        <item x="87"/>
        <item x="534"/>
        <item x="542"/>
        <item x="725"/>
        <item x="139"/>
        <item x="404"/>
        <item x="202"/>
        <item x="326"/>
        <item x="627"/>
        <item x="508"/>
        <item x="408"/>
        <item x="215"/>
        <item x="535"/>
        <item x="153"/>
        <item x="625"/>
        <item x="413"/>
        <item x="644"/>
        <item x="684"/>
        <item x="971"/>
        <item x="83"/>
        <item x="383"/>
        <item x="681"/>
        <item x="98"/>
        <item x="647"/>
        <item x="479"/>
        <item x="638"/>
        <item x="866"/>
        <item x="367"/>
        <item x="185"/>
        <item x="259"/>
        <item x="197"/>
        <item x="345"/>
        <item x="962"/>
        <item x="387"/>
        <item x="26"/>
        <item x="428"/>
        <item x="21"/>
        <item x="423"/>
        <item x="745"/>
        <item x="652"/>
        <item x="794"/>
        <item x="299"/>
        <item x="127"/>
        <item x="863"/>
        <item x="150"/>
        <item x="502"/>
        <item x="649"/>
        <item x="154"/>
        <item x="122"/>
        <item x="976"/>
        <item x="763"/>
        <item x="494"/>
        <item x="673"/>
        <item x="373"/>
        <item x="442"/>
        <item x="931"/>
        <item x="477"/>
        <item x="93"/>
        <item x="15"/>
        <item x="753"/>
        <item x="621"/>
        <item x="883"/>
        <item x="762"/>
        <item x="921"/>
        <item x="948"/>
        <item x="859"/>
        <item x="475"/>
        <item x="637"/>
        <item x="388"/>
        <item x="234"/>
        <item x="395"/>
        <item x="893"/>
        <item x="514"/>
        <item x="191"/>
        <item x="578"/>
        <item x="19"/>
        <item x="382"/>
        <item x="746"/>
        <item x="565"/>
        <item x="305"/>
        <item x="618"/>
        <item x="752"/>
        <item x="175"/>
        <item x="409"/>
        <item x="975"/>
        <item x="128"/>
        <item x="336"/>
        <item x="555"/>
        <item x="398"/>
        <item x="76"/>
        <item x="264"/>
        <item x="623"/>
        <item x="669"/>
        <item x="868"/>
        <item x="639"/>
        <item x="656"/>
        <item x="765"/>
        <item x="115"/>
        <item x="795"/>
        <item x="646"/>
        <item x="537"/>
        <item x="424"/>
        <item x="79"/>
        <item x="338"/>
        <item x="755"/>
        <item x="339"/>
        <item x="516"/>
        <item x="899"/>
        <item x="61"/>
        <item x="279"/>
        <item x="634"/>
        <item x="251"/>
        <item x="32"/>
        <item x="152"/>
        <item x="51"/>
        <item x="635"/>
        <item x="785"/>
        <item x="134"/>
        <item x="318"/>
        <item x="155"/>
        <item x="719"/>
        <item x="14"/>
        <item x="645"/>
        <item x="819"/>
        <item x="522"/>
        <item x="553"/>
        <item x="354"/>
        <item x="761"/>
        <item x="523"/>
        <item x="510"/>
        <item x="363"/>
        <item x="103"/>
        <item x="146"/>
        <item x="887"/>
        <item x="218"/>
        <item x="906"/>
        <item x="600"/>
        <item x="320"/>
        <item x="567"/>
        <item x="281"/>
        <item x="491"/>
        <item x="878"/>
        <item x="312"/>
        <item x="307"/>
        <item x="858"/>
        <item x="827"/>
        <item x="781"/>
        <item x="713"/>
        <item x="438"/>
        <item x="69"/>
        <item x="303"/>
        <item x="352"/>
        <item x="884"/>
        <item x="775"/>
        <item x="187"/>
        <item x="869"/>
        <item x="204"/>
        <item x="707"/>
        <item x="290"/>
        <item x="221"/>
        <item x="314"/>
        <item x="209"/>
        <item x="436"/>
        <item x="343"/>
        <item x="190"/>
        <item x="557"/>
        <item x="723"/>
        <item x="316"/>
        <item x="77"/>
        <item x="233"/>
        <item x="45"/>
        <item x="698"/>
        <item x="39"/>
        <item x="732"/>
        <item x="315"/>
        <item x="790"/>
        <item x="52"/>
        <item x="842"/>
        <item x="813"/>
        <item x="963"/>
        <item x="521"/>
        <item x="965"/>
        <item x="480"/>
        <item x="429"/>
        <item x="803"/>
        <item x="170"/>
        <item x="397"/>
        <item x="375"/>
        <item x="767"/>
        <item x="572"/>
        <item x="340"/>
        <item x="63"/>
        <item x="6"/>
        <item x="563"/>
        <item x="689"/>
        <item x="919"/>
        <item x="726"/>
        <item x="907"/>
        <item x="471"/>
        <item x="323"/>
        <item x="507"/>
        <item x="668"/>
        <item x="628"/>
        <item x="920"/>
        <item x="727"/>
        <item x="949"/>
        <item x="451"/>
        <item x="793"/>
        <item x="192"/>
        <item x="619"/>
        <item x="782"/>
        <item x="476"/>
        <item x="928"/>
        <item x="715"/>
        <item x="566"/>
        <item x="730"/>
        <item x="922"/>
        <item x="416"/>
        <item x="378"/>
        <item x="180"/>
        <item x="11"/>
        <item x="249"/>
        <item x="313"/>
        <item x="661"/>
        <item x="254"/>
        <item x="400"/>
        <item x="208"/>
        <item x="419"/>
        <item x="195"/>
        <item x="18"/>
        <item x="974"/>
        <item x="9"/>
        <item x="757"/>
        <item x="579"/>
        <item x="293"/>
        <item x="894"/>
        <item x="531"/>
        <item x="927"/>
        <item x="636"/>
        <item x="425"/>
        <item x="577"/>
        <item x="857"/>
        <item x="835"/>
        <item x="462"/>
        <item x="896"/>
        <item x="4"/>
        <item x="651"/>
        <item x="448"/>
        <item x="135"/>
        <item x="812"/>
        <item x="970"/>
        <item x="911"/>
        <item x="571"/>
        <item x="337"/>
        <item x="109"/>
        <item x="333"/>
        <item x="820"/>
        <item x="156"/>
        <item x="924"/>
        <item x="296"/>
        <item x="348"/>
        <item x="973"/>
        <item x="520"/>
        <item x="200"/>
        <item x="446"/>
        <item x="626"/>
        <item x="3"/>
        <item x="614"/>
        <item x="860"/>
        <item x="229"/>
        <item x="219"/>
        <item x="90"/>
        <item x="648"/>
        <item x="692"/>
        <item x="282"/>
        <item x="272"/>
        <item x="324"/>
        <item x="66"/>
        <item x="182"/>
        <item x="777"/>
        <item x="351"/>
        <item x="897"/>
        <item x="682"/>
        <item x="427"/>
        <item x="778"/>
        <item x="580"/>
        <item x="500"/>
        <item x="841"/>
        <item x="371"/>
        <item x="160"/>
        <item x="189"/>
        <item x="687"/>
        <item x="622"/>
        <item x="654"/>
        <item x="959"/>
        <item x="306"/>
        <item x="967"/>
        <item x="941"/>
        <item x="665"/>
        <item x="116"/>
        <item x="198"/>
        <item x="938"/>
        <item x="718"/>
        <item x="412"/>
        <item x="519"/>
        <item x="12"/>
        <item x="453"/>
        <item x="54"/>
        <item x="322"/>
        <item x="300"/>
        <item x="497"/>
        <item x="680"/>
        <item x="738"/>
        <item x="774"/>
        <item x="294"/>
        <item x="27"/>
        <item x="138"/>
        <item x="517"/>
        <item x="184"/>
        <item x="177"/>
        <item x="798"/>
        <item x="773"/>
        <item x="562"/>
        <item x="650"/>
        <item x="274"/>
        <item x="171"/>
        <item x="543"/>
        <item x="286"/>
        <item x="0"/>
        <item x="100"/>
        <item x="50"/>
        <item x="248"/>
        <item x="444"/>
        <item x="297"/>
        <item x="237"/>
        <item x="64"/>
        <item x="828"/>
        <item x="586"/>
        <item x="705"/>
        <item x="158"/>
        <item x="677"/>
        <item x="474"/>
        <item x="569"/>
        <item x="95"/>
        <item x="483"/>
        <item x="163"/>
        <item x="824"/>
        <item x="766"/>
        <item x="867"/>
        <item x="406"/>
        <item x="36"/>
        <item x="788"/>
        <item x="910"/>
        <item x="71"/>
        <item x="844"/>
        <item x="132"/>
        <item x="46"/>
        <item x="838"/>
        <item x="947"/>
        <item x="280"/>
        <item x="232"/>
        <item x="509"/>
        <item x="783"/>
        <item x="749"/>
        <item x="564"/>
        <item x="602"/>
        <item x="74"/>
        <item x="918"/>
        <item x="118"/>
        <item x="617"/>
        <item x="550"/>
        <item x="141"/>
        <item x="469"/>
        <item x="147"/>
        <item x="592"/>
        <item x="939"/>
        <item x="263"/>
        <item x="792"/>
        <item x="266"/>
        <item x="968"/>
        <item x="724"/>
        <item x="554"/>
        <item x="131"/>
        <item x="415"/>
        <item x="350"/>
        <item x="503"/>
        <item x="376"/>
        <item x="85"/>
        <item x="295"/>
        <item x="193"/>
        <item x="780"/>
        <item x="454"/>
        <item x="760"/>
        <item x="220"/>
        <item x="432"/>
        <item x="630"/>
        <item x="143"/>
        <item x="353"/>
        <item x="148"/>
        <item x="691"/>
        <item x="598"/>
        <item x="697"/>
        <item x="386"/>
        <item x="606"/>
        <item x="840"/>
        <item x="679"/>
        <item x="882"/>
        <item x="391"/>
        <item x="864"/>
        <item x="549"/>
        <item x="952"/>
        <item x="484"/>
        <item x="231"/>
        <item x="206"/>
        <item x="833"/>
        <item x="663"/>
        <item x="330"/>
        <item x="240"/>
        <item x="903"/>
        <item x="786"/>
        <item x="875"/>
        <item x="417"/>
        <item x="230"/>
        <item x="601"/>
        <item x="59"/>
        <item x="822"/>
        <item x="157"/>
        <item x="912"/>
        <item x="512"/>
        <item x="144"/>
        <item x="255"/>
        <item x="935"/>
        <item x="538"/>
        <item x="640"/>
        <item x="748"/>
        <item x="670"/>
        <item x="799"/>
        <item x="311"/>
        <item x="460"/>
        <item x="711"/>
        <item x="594"/>
        <item x="271"/>
        <item x="137"/>
        <item x="403"/>
        <item x="390"/>
        <item x="953"/>
        <item x="741"/>
        <item x="850"/>
        <item x="595"/>
        <item x="784"/>
        <item x="107"/>
        <item x="105"/>
        <item x="843"/>
        <item x="161"/>
        <item x="769"/>
        <item x="845"/>
        <item x="511"/>
        <item x="683"/>
        <item x="359"/>
        <item x="881"/>
        <item x="125"/>
        <item x="239"/>
        <item x="37"/>
        <item x="205"/>
        <item x="242"/>
        <item x="854"/>
        <item x="57"/>
        <item x="961"/>
        <item x="72"/>
        <item x="58"/>
        <item x="513"/>
        <item x="886"/>
        <item x="56"/>
        <item x="53"/>
        <item x="505"/>
        <item x="929"/>
        <item x="117"/>
        <item x="260"/>
        <item x="258"/>
        <item x="165"/>
        <item x="706"/>
        <item x="905"/>
        <item x="811"/>
        <item x="825"/>
        <item x="252"/>
        <item x="467"/>
        <item x="871"/>
        <item x="915"/>
        <item x="817"/>
        <item x="818"/>
        <item x="846"/>
        <item x="357"/>
        <item x="830"/>
        <item x="459"/>
        <item x="696"/>
        <item x="575"/>
        <item x="631"/>
        <item x="210"/>
        <item x="751"/>
        <item x="700"/>
        <item x="694"/>
        <item x="743"/>
        <item x="203"/>
        <item x="900"/>
        <item x="789"/>
        <item x="861"/>
        <item x="377"/>
        <item x="797"/>
        <item x="923"/>
        <item x="321"/>
        <item x="678"/>
        <item x="518"/>
        <item x="865"/>
        <item x="426"/>
        <item x="34"/>
        <item x="463"/>
        <item x="439"/>
        <item x="873"/>
        <item x="737"/>
        <item x="173"/>
        <item x="716"/>
        <item x="528"/>
        <item x="75"/>
        <item x="545"/>
        <item x="736"/>
        <item x="536"/>
        <item x="159"/>
        <item x="86"/>
        <item x="885"/>
        <item x="420"/>
        <item x="914"/>
        <item x="55"/>
        <item x="89"/>
        <item x="302"/>
        <item x="898"/>
        <item x="958"/>
        <item x="655"/>
        <item x="250"/>
        <item x="130"/>
        <item x="437"/>
        <item x="267"/>
        <item x="162"/>
        <item x="515"/>
        <item x="30"/>
        <item x="283"/>
        <item x="273"/>
        <item x="235"/>
        <item x="495"/>
        <item x="5"/>
        <item x="487"/>
        <item x="581"/>
        <item x="47"/>
        <item x="277"/>
        <item x="946"/>
        <item x="605"/>
        <item x="891"/>
        <item x="119"/>
        <item x="714"/>
        <item x="768"/>
        <item x="94"/>
        <item x="80"/>
        <item x="851"/>
        <item x="671"/>
        <item x="576"/>
        <item x="548"/>
        <item x="393"/>
        <item x="604"/>
        <item x="787"/>
        <item x="450"/>
        <item x="40"/>
        <item x="13"/>
        <item x="276"/>
        <item x="839"/>
        <item x="42"/>
        <item x="672"/>
        <item x="771"/>
        <item x="754"/>
        <item x="943"/>
        <item x="643"/>
        <item x="734"/>
        <item x="41"/>
        <item x="482"/>
        <item x="870"/>
        <item x="25"/>
        <item x="289"/>
        <item x="524"/>
        <item x="909"/>
        <item x="49"/>
        <item x="834"/>
        <item x="831"/>
        <item x="310"/>
        <item x="142"/>
        <item x="308"/>
        <item x="433"/>
        <item x="216"/>
        <item x="461"/>
        <item x="464"/>
        <item x="590"/>
        <item x="102"/>
        <item x="275"/>
        <item x="140"/>
        <item x="465"/>
        <item x="615"/>
        <item x="889"/>
        <item x="28"/>
        <item x="674"/>
        <item x="246"/>
        <item x="750"/>
        <item x="285"/>
        <item x="823"/>
        <item x="826"/>
        <item x="183"/>
        <item x="124"/>
        <item x="802"/>
        <item x="936"/>
        <item x="38"/>
        <item x="940"/>
        <item x="933"/>
        <item x="653"/>
        <item x="597"/>
        <item x="609"/>
        <item x="964"/>
        <item x="547"/>
        <item x="756"/>
        <item x="31"/>
        <item x="99"/>
        <item x="739"/>
        <item x="108"/>
        <item x="149"/>
        <item x="291"/>
        <item x="791"/>
        <item x="832"/>
        <item x="955"/>
        <item x="228"/>
        <item x="88"/>
        <item x="236"/>
        <item x="546"/>
        <item x="443"/>
        <item x="874"/>
        <item x="73"/>
        <item x="261"/>
        <item x="379"/>
        <item x="112"/>
        <item x="241"/>
        <item x="355"/>
        <item x="224"/>
        <item x="558"/>
        <item x="552"/>
        <item x="166"/>
        <item x="704"/>
        <item x="101"/>
        <item x="65"/>
        <item x="710"/>
        <item x="703"/>
        <item x="256"/>
        <item x="421"/>
        <item x="10"/>
        <item x="440"/>
        <item x="402"/>
        <item x="815"/>
        <item x="742"/>
        <item x="532"/>
        <item x="68"/>
        <item x="362"/>
        <item x="372"/>
        <item x="954"/>
        <item x="44"/>
        <item x="764"/>
        <item x="257"/>
        <item x="78"/>
        <item x="113"/>
        <item x="613"/>
        <item x="364"/>
        <item x="721"/>
        <item x="16"/>
        <item x="365"/>
        <item x="301"/>
        <item x="805"/>
        <item x="772"/>
        <item x="942"/>
        <item x="133"/>
        <item x="616"/>
        <item x="880"/>
        <item x="676"/>
        <item x="966"/>
        <item x="473"/>
        <item x="527"/>
        <item x="810"/>
        <item x="358"/>
        <item x="489"/>
        <item x="106"/>
        <item x="969"/>
        <item x="361"/>
        <item x="244"/>
        <item x="84"/>
        <item x="7"/>
        <item x="695"/>
        <item x="809"/>
        <item x="847"/>
        <item x="23"/>
        <item x="394"/>
        <item x="804"/>
        <item x="807"/>
        <item x="304"/>
        <item x="468"/>
        <item x="97"/>
        <item x="457"/>
        <item x="488"/>
        <item x="298"/>
        <item x="539"/>
        <item x="328"/>
        <item x="344"/>
        <item x="944"/>
        <item x="800"/>
        <item x="24"/>
        <item x="243"/>
        <item x="114"/>
        <item x="779"/>
        <item x="407"/>
        <item x="278"/>
        <item x="199"/>
        <item x="747"/>
        <item x="731"/>
        <item x="111"/>
        <item x="729"/>
        <item x="431"/>
        <item x="62"/>
        <item x="675"/>
        <item x="892"/>
        <item x="287"/>
        <item x="396"/>
        <item x="212"/>
        <item x="728"/>
        <item x="667"/>
        <item x="1"/>
        <item x="368"/>
        <item x="641"/>
        <item x="770"/>
        <item x="360"/>
        <item x="699"/>
        <item x="82"/>
        <item x="529"/>
        <item x="603"/>
        <item x="20"/>
        <item x="253"/>
        <item x="22"/>
        <item x="574"/>
        <item x="381"/>
        <item x="632"/>
        <item x="385"/>
        <item x="624"/>
        <item x="164"/>
        <item x="758"/>
        <item x="591"/>
        <item x="496"/>
        <item x="347"/>
        <item x="329"/>
        <item x="81"/>
        <item x="501"/>
        <item x="449"/>
        <item x="872"/>
        <item x="659"/>
        <item x="334"/>
        <item x="808"/>
        <item x="422"/>
        <item x="837"/>
        <item x="458"/>
        <item x="332"/>
        <item x="430"/>
        <item x="956"/>
        <item x="414"/>
        <item x="709"/>
        <item x="226"/>
        <item x="560"/>
        <item x="327"/>
        <item x="908"/>
        <item x="693"/>
        <item x="70"/>
        <item x="392"/>
        <item x="92"/>
        <item x="401"/>
        <item x="945"/>
        <item x="325"/>
        <item x="445"/>
        <item x="2"/>
        <item x="145"/>
        <item x="855"/>
        <item x="120"/>
        <item x="688"/>
        <item x="902"/>
        <item x="455"/>
        <item x="194"/>
        <item x="60"/>
        <item x="225"/>
        <item x="573"/>
        <item x="596"/>
        <item x="67"/>
        <item x="478"/>
        <item x="759"/>
        <item x="740"/>
        <item x="201"/>
        <item x="17"/>
        <item x="104"/>
        <item x="121"/>
        <item x="541"/>
        <item x="950"/>
        <item x="335"/>
        <item x="664"/>
        <item x="972"/>
        <item x="612"/>
        <item x="331"/>
        <item x="960"/>
        <item x="658"/>
        <item x="172"/>
        <item x="559"/>
        <item x="593"/>
        <item x="733"/>
        <item x="35"/>
        <item x="435"/>
        <item x="561"/>
        <item x="366"/>
        <item x="583"/>
        <item x="214"/>
        <item x="588"/>
        <item x="720"/>
        <item x="685"/>
        <item x="829"/>
        <item x="525"/>
        <item x="848"/>
        <item x="895"/>
        <item x="434"/>
        <item x="796"/>
        <item x="587"/>
        <item x="356"/>
        <item x="168"/>
        <item x="585"/>
        <item x="43"/>
        <item x="186"/>
        <item x="319"/>
        <item x="227"/>
        <item x="389"/>
        <item x="96"/>
        <item x="265"/>
        <item x="380"/>
        <item x="211"/>
        <item x="888"/>
        <item x="452"/>
        <item x="481"/>
        <item x="717"/>
        <item x="816"/>
        <item x="238"/>
        <item x="472"/>
        <item x="722"/>
        <item x="836"/>
        <item x="48"/>
        <item x="217"/>
        <item x="556"/>
        <item x="856"/>
        <item x="913"/>
        <item x="270"/>
        <item x="349"/>
        <item x="29"/>
        <item x="399"/>
        <item x="570"/>
        <item x="247"/>
        <item x="196"/>
        <item x="223"/>
        <item x="862"/>
        <item x="540"/>
        <item x="932"/>
        <item x="178"/>
        <item x="485"/>
        <item x="179"/>
        <item x="262"/>
        <item x="176"/>
        <item x="853"/>
        <item x="309"/>
        <item x="620"/>
        <item x="657"/>
        <item x="610"/>
        <item x="821"/>
        <item x="877"/>
        <item x="151"/>
        <item x="690"/>
        <item x="806"/>
        <item x="599"/>
        <item x="744"/>
        <item x="801"/>
        <item x="551"/>
        <item x="33"/>
        <item x="222"/>
        <item x="369"/>
        <item x="642"/>
        <item x="701"/>
        <item x="930"/>
        <item x="686"/>
        <item x="499"/>
        <item x="904"/>
        <item x="245"/>
        <item x="18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rcent Fund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G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" customWidth="1"/>
    <col min="16" max="16" width="17.1640625" customWidth="1"/>
    <col min="17" max="17" width="16.6640625" customWidth="1"/>
    <col min="18" max="18" width="13.6640625" customWidth="1"/>
    <col min="19" max="19" width="21.1640625" customWidth="1"/>
    <col min="20" max="20" width="2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SUM(E2-D2)</f>
        <v>-100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SUM(E3-D3)</f>
        <v>13160</v>
      </c>
      <c r="P3">
        <f>SUM(E3/G3)</f>
        <v>92.151898734177209</v>
      </c>
      <c r="Q3" t="s">
        <v>2035</v>
      </c>
      <c r="R3" t="s">
        <v>2036</v>
      </c>
      <c r="S3" s="8">
        <f t="shared" ref="S3:S66" si="1">(((J3/60)/60)/24)+DATE(1970,1,1)</f>
        <v>41870.208333333336</v>
      </c>
      <c r="T3" s="8">
        <f t="shared" ref="T3:T66" si="2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34123</v>
      </c>
      <c r="P4">
        <f t="shared" ref="P4:P67" si="3">SUM(E4/G4)</f>
        <v>100.01614035087719</v>
      </c>
      <c r="Q4" t="s">
        <v>2037</v>
      </c>
      <c r="R4" t="s">
        <v>2038</v>
      </c>
      <c r="S4" s="8">
        <f t="shared" si="1"/>
        <v>41595.25</v>
      </c>
      <c r="T4" s="8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-1723</v>
      </c>
      <c r="P5">
        <f t="shared" si="3"/>
        <v>103.20833333333333</v>
      </c>
      <c r="Q5" t="s">
        <v>2035</v>
      </c>
      <c r="R5" t="s">
        <v>2036</v>
      </c>
      <c r="S5" s="8">
        <f t="shared" si="1"/>
        <v>43688.208333333328</v>
      </c>
      <c r="T5" s="8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-2335</v>
      </c>
      <c r="P6">
        <f t="shared" si="3"/>
        <v>99.339622641509436</v>
      </c>
      <c r="Q6" t="s">
        <v>2039</v>
      </c>
      <c r="R6" t="s">
        <v>2040</v>
      </c>
      <c r="S6" s="8">
        <f t="shared" si="1"/>
        <v>43485.25</v>
      </c>
      <c r="T6" s="8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5595</v>
      </c>
      <c r="P7">
        <f t="shared" si="3"/>
        <v>75.833333333333329</v>
      </c>
      <c r="Q7" t="s">
        <v>2039</v>
      </c>
      <c r="R7" t="s">
        <v>2040</v>
      </c>
      <c r="S7" s="8">
        <f t="shared" si="1"/>
        <v>41149.208333333336</v>
      </c>
      <c r="T7" s="8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-4110</v>
      </c>
      <c r="P8">
        <f t="shared" si="3"/>
        <v>60.555555555555557</v>
      </c>
      <c r="Q8" t="s">
        <v>2041</v>
      </c>
      <c r="R8" t="s">
        <v>2042</v>
      </c>
      <c r="S8" s="8">
        <f t="shared" si="1"/>
        <v>42991.208333333328</v>
      </c>
      <c r="T8" s="8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10241</v>
      </c>
      <c r="P9">
        <f t="shared" si="3"/>
        <v>64.93832599118943</v>
      </c>
      <c r="Q9" t="s">
        <v>2039</v>
      </c>
      <c r="R9" t="s">
        <v>2040</v>
      </c>
      <c r="S9" s="8">
        <f t="shared" si="1"/>
        <v>42229.208333333328</v>
      </c>
      <c r="T9" s="8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-88154</v>
      </c>
      <c r="P10">
        <f t="shared" si="3"/>
        <v>30.997175141242938</v>
      </c>
      <c r="Q10" t="s">
        <v>2039</v>
      </c>
      <c r="R10" t="s">
        <v>2040</v>
      </c>
      <c r="S10" s="8">
        <f t="shared" si="1"/>
        <v>40399.208333333336</v>
      </c>
      <c r="T10" s="8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-2992</v>
      </c>
      <c r="P11">
        <f t="shared" si="3"/>
        <v>72.909090909090907</v>
      </c>
      <c r="Q11" t="s">
        <v>2035</v>
      </c>
      <c r="R11" t="s">
        <v>2043</v>
      </c>
      <c r="S11" s="8">
        <f t="shared" si="1"/>
        <v>41536.208333333336</v>
      </c>
      <c r="T11" s="8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8638</v>
      </c>
      <c r="P12">
        <f t="shared" si="3"/>
        <v>62.9</v>
      </c>
      <c r="Q12" t="s">
        <v>2041</v>
      </c>
      <c r="R12" t="s">
        <v>2044</v>
      </c>
      <c r="S12" s="8">
        <f t="shared" si="1"/>
        <v>40404.208333333336</v>
      </c>
      <c r="T12" s="8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-3270</v>
      </c>
      <c r="P13">
        <f t="shared" si="3"/>
        <v>112.22222222222223</v>
      </c>
      <c r="Q13" t="s">
        <v>2039</v>
      </c>
      <c r="R13" t="s">
        <v>2040</v>
      </c>
      <c r="S13" s="8">
        <f t="shared" si="1"/>
        <v>40442.208333333336</v>
      </c>
      <c r="T13" s="8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-671</v>
      </c>
      <c r="P14">
        <f t="shared" si="3"/>
        <v>102.34545454545454</v>
      </c>
      <c r="Q14" t="s">
        <v>2041</v>
      </c>
      <c r="R14" t="s">
        <v>2044</v>
      </c>
      <c r="S14" s="8">
        <f t="shared" si="1"/>
        <v>43760.208333333328</v>
      </c>
      <c r="T14" s="8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6095</v>
      </c>
      <c r="P15">
        <f t="shared" si="3"/>
        <v>105.05102040816327</v>
      </c>
      <c r="Q15" t="s">
        <v>2035</v>
      </c>
      <c r="R15" t="s">
        <v>2045</v>
      </c>
      <c r="S15" s="8">
        <f t="shared" si="1"/>
        <v>42532.208333333328</v>
      </c>
      <c r="T15" s="8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-9371</v>
      </c>
      <c r="P16">
        <f t="shared" si="3"/>
        <v>94.144999999999996</v>
      </c>
      <c r="Q16" t="s">
        <v>2035</v>
      </c>
      <c r="R16" t="s">
        <v>2045</v>
      </c>
      <c r="S16" s="8">
        <f t="shared" si="1"/>
        <v>40974.25</v>
      </c>
      <c r="T16" s="8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-42786</v>
      </c>
      <c r="P17">
        <f t="shared" si="3"/>
        <v>84.986725663716811</v>
      </c>
      <c r="Q17" t="s">
        <v>2037</v>
      </c>
      <c r="R17" t="s">
        <v>2046</v>
      </c>
      <c r="S17" s="8">
        <f t="shared" si="1"/>
        <v>43809.25</v>
      </c>
      <c r="T17" s="8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9341</v>
      </c>
      <c r="P18">
        <f t="shared" si="3"/>
        <v>110.41</v>
      </c>
      <c r="Q18" t="s">
        <v>2047</v>
      </c>
      <c r="R18" t="s">
        <v>2048</v>
      </c>
      <c r="S18" s="8">
        <f t="shared" si="1"/>
        <v>41661.25</v>
      </c>
      <c r="T18" s="8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50245</v>
      </c>
      <c r="P19">
        <f t="shared" si="3"/>
        <v>107.96236989591674</v>
      </c>
      <c r="Q19" t="s">
        <v>2041</v>
      </c>
      <c r="R19" t="s">
        <v>2049</v>
      </c>
      <c r="S19" s="8">
        <f t="shared" si="1"/>
        <v>40555.25</v>
      </c>
      <c r="T19" s="8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-3011</v>
      </c>
      <c r="P20">
        <f t="shared" si="3"/>
        <v>45.103703703703701</v>
      </c>
      <c r="Q20" t="s">
        <v>2039</v>
      </c>
      <c r="R20" t="s">
        <v>2040</v>
      </c>
      <c r="S20" s="8">
        <f t="shared" si="1"/>
        <v>43351.208333333328</v>
      </c>
      <c r="T20" s="8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-32169</v>
      </c>
      <c r="P21">
        <f t="shared" si="3"/>
        <v>45.001483679525222</v>
      </c>
      <c r="Q21" t="s">
        <v>2039</v>
      </c>
      <c r="R21" t="s">
        <v>2040</v>
      </c>
      <c r="S21" s="8">
        <f t="shared" si="1"/>
        <v>43528.25</v>
      </c>
      <c r="T21" s="8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16136</v>
      </c>
      <c r="P22">
        <f t="shared" si="3"/>
        <v>105.97134670487107</v>
      </c>
      <c r="Q22" t="s">
        <v>2041</v>
      </c>
      <c r="R22" t="s">
        <v>2044</v>
      </c>
      <c r="S22" s="8">
        <f t="shared" si="1"/>
        <v>41848.208333333336</v>
      </c>
      <c r="T22" s="8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-55467</v>
      </c>
      <c r="P23">
        <f t="shared" si="3"/>
        <v>69.055555555555557</v>
      </c>
      <c r="Q23" t="s">
        <v>2039</v>
      </c>
      <c r="R23" t="s">
        <v>2040</v>
      </c>
      <c r="S23" s="8">
        <f t="shared" si="1"/>
        <v>40770.208333333336</v>
      </c>
      <c r="T23" s="8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16590</v>
      </c>
      <c r="P24">
        <f t="shared" si="3"/>
        <v>85.044943820224717</v>
      </c>
      <c r="Q24" t="s">
        <v>2039</v>
      </c>
      <c r="R24" t="s">
        <v>2040</v>
      </c>
      <c r="S24" s="8">
        <f t="shared" si="1"/>
        <v>43193.208333333328</v>
      </c>
      <c r="T24" s="8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10442</v>
      </c>
      <c r="P25">
        <f t="shared" si="3"/>
        <v>105.22535211267606</v>
      </c>
      <c r="Q25" t="s">
        <v>2041</v>
      </c>
      <c r="R25" t="s">
        <v>2042</v>
      </c>
      <c r="S25" s="8">
        <f t="shared" si="1"/>
        <v>43510.25</v>
      </c>
      <c r="T25" s="8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11857</v>
      </c>
      <c r="P26">
        <f t="shared" si="3"/>
        <v>39.003741114852225</v>
      </c>
      <c r="Q26" t="s">
        <v>2037</v>
      </c>
      <c r="R26" t="s">
        <v>2046</v>
      </c>
      <c r="S26" s="8">
        <f t="shared" si="1"/>
        <v>41811.208333333336</v>
      </c>
      <c r="T26" s="8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6404</v>
      </c>
      <c r="P27">
        <f t="shared" si="3"/>
        <v>73.030674846625772</v>
      </c>
      <c r="Q27" t="s">
        <v>2050</v>
      </c>
      <c r="R27" t="s">
        <v>2051</v>
      </c>
      <c r="S27" s="8">
        <f t="shared" si="1"/>
        <v>40681.208333333336</v>
      </c>
      <c r="T27" s="8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-55686</v>
      </c>
      <c r="P28">
        <f t="shared" si="3"/>
        <v>35.009459459459457</v>
      </c>
      <c r="Q28" t="s">
        <v>2039</v>
      </c>
      <c r="R28" t="s">
        <v>2040</v>
      </c>
      <c r="S28" s="8">
        <f t="shared" si="1"/>
        <v>43312.208333333328</v>
      </c>
      <c r="T28" s="8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-401</v>
      </c>
      <c r="P29">
        <f t="shared" si="3"/>
        <v>106.6</v>
      </c>
      <c r="Q29" t="s">
        <v>2035</v>
      </c>
      <c r="R29" t="s">
        <v>2036</v>
      </c>
      <c r="S29" s="8">
        <f t="shared" si="1"/>
        <v>42280.208333333328</v>
      </c>
      <c r="T29" s="8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6835</v>
      </c>
      <c r="P30">
        <f t="shared" si="3"/>
        <v>61.997747747747745</v>
      </c>
      <c r="Q30" t="s">
        <v>2039</v>
      </c>
      <c r="R30" t="s">
        <v>2040</v>
      </c>
      <c r="S30" s="8">
        <f t="shared" si="1"/>
        <v>40218.25</v>
      </c>
      <c r="T30" s="8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105065</v>
      </c>
      <c r="P31">
        <f t="shared" si="3"/>
        <v>94.000622665006233</v>
      </c>
      <c r="Q31" t="s">
        <v>2041</v>
      </c>
      <c r="R31" t="s">
        <v>2052</v>
      </c>
      <c r="S31" s="8">
        <f t="shared" si="1"/>
        <v>43301.208333333328</v>
      </c>
      <c r="T31" s="8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5455</v>
      </c>
      <c r="P32">
        <f t="shared" si="3"/>
        <v>112.05426356589147</v>
      </c>
      <c r="Q32" t="s">
        <v>2041</v>
      </c>
      <c r="R32" t="s">
        <v>2049</v>
      </c>
      <c r="S32" s="8">
        <f t="shared" si="1"/>
        <v>43609.208333333328</v>
      </c>
      <c r="T32" s="8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7350</v>
      </c>
      <c r="P33">
        <f t="shared" si="3"/>
        <v>48.008849557522126</v>
      </c>
      <c r="Q33" t="s">
        <v>2050</v>
      </c>
      <c r="R33" t="s">
        <v>2051</v>
      </c>
      <c r="S33" s="8">
        <f t="shared" si="1"/>
        <v>42374.25</v>
      </c>
      <c r="T33" s="8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-13324</v>
      </c>
      <c r="P34">
        <f t="shared" si="3"/>
        <v>38.004334633723452</v>
      </c>
      <c r="Q34" t="s">
        <v>2041</v>
      </c>
      <c r="R34" t="s">
        <v>2042</v>
      </c>
      <c r="S34" s="8">
        <f t="shared" si="1"/>
        <v>43110.25</v>
      </c>
      <c r="T34" s="8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139466</v>
      </c>
      <c r="P35">
        <f t="shared" si="3"/>
        <v>35.000184535892231</v>
      </c>
      <c r="Q35" t="s">
        <v>2039</v>
      </c>
      <c r="R35" t="s">
        <v>2040</v>
      </c>
      <c r="S35" s="8">
        <f t="shared" si="1"/>
        <v>41917.208333333336</v>
      </c>
      <c r="T35" s="8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4725</v>
      </c>
      <c r="P36">
        <f t="shared" si="3"/>
        <v>85</v>
      </c>
      <c r="Q36" t="s">
        <v>2041</v>
      </c>
      <c r="R36" t="s">
        <v>2042</v>
      </c>
      <c r="S36" s="8">
        <f t="shared" si="1"/>
        <v>42817.208333333328</v>
      </c>
      <c r="T36" s="8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63128</v>
      </c>
      <c r="P37">
        <f t="shared" si="3"/>
        <v>95.993893129770996</v>
      </c>
      <c r="Q37" t="s">
        <v>2041</v>
      </c>
      <c r="R37" t="s">
        <v>2044</v>
      </c>
      <c r="S37" s="8">
        <f t="shared" si="1"/>
        <v>43484.25</v>
      </c>
      <c r="T37" s="8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401</v>
      </c>
      <c r="P38">
        <f t="shared" si="3"/>
        <v>68.8125</v>
      </c>
      <c r="Q38" t="s">
        <v>2039</v>
      </c>
      <c r="R38" t="s">
        <v>2040</v>
      </c>
      <c r="S38" s="8">
        <f t="shared" si="1"/>
        <v>40600.25</v>
      </c>
      <c r="T38" s="8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3239</v>
      </c>
      <c r="P39">
        <f t="shared" si="3"/>
        <v>105.97196261682242</v>
      </c>
      <c r="Q39" t="s">
        <v>2047</v>
      </c>
      <c r="R39" t="s">
        <v>2053</v>
      </c>
      <c r="S39" s="8">
        <f t="shared" si="1"/>
        <v>43744.208333333328</v>
      </c>
      <c r="T39" s="8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6985</v>
      </c>
      <c r="P40">
        <f t="shared" si="3"/>
        <v>75.261194029850742</v>
      </c>
      <c r="Q40" t="s">
        <v>2054</v>
      </c>
      <c r="R40" t="s">
        <v>2055</v>
      </c>
      <c r="S40" s="8">
        <f t="shared" si="1"/>
        <v>40469.208333333336</v>
      </c>
      <c r="T40" s="8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-4873</v>
      </c>
      <c r="P41">
        <f t="shared" si="3"/>
        <v>57.125</v>
      </c>
      <c r="Q41" t="s">
        <v>2039</v>
      </c>
      <c r="R41" t="s">
        <v>2040</v>
      </c>
      <c r="S41" s="8">
        <f t="shared" si="1"/>
        <v>41330.25</v>
      </c>
      <c r="T41" s="8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6078</v>
      </c>
      <c r="P42">
        <f t="shared" si="3"/>
        <v>75.141414141414145</v>
      </c>
      <c r="Q42" t="s">
        <v>2037</v>
      </c>
      <c r="R42" t="s">
        <v>2046</v>
      </c>
      <c r="S42" s="8">
        <f t="shared" si="1"/>
        <v>40334.208333333336</v>
      </c>
      <c r="T42" s="8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6324</v>
      </c>
      <c r="P43">
        <f t="shared" si="3"/>
        <v>107.42342342342343</v>
      </c>
      <c r="Q43" t="s">
        <v>2035</v>
      </c>
      <c r="R43" t="s">
        <v>2036</v>
      </c>
      <c r="S43" s="8">
        <f t="shared" si="1"/>
        <v>41156.208333333336</v>
      </c>
      <c r="T43" s="8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6191</v>
      </c>
      <c r="P44">
        <f t="shared" si="3"/>
        <v>35.995495495495497</v>
      </c>
      <c r="Q44" t="s">
        <v>2033</v>
      </c>
      <c r="R44" t="s">
        <v>2034</v>
      </c>
      <c r="S44" s="8">
        <f t="shared" si="1"/>
        <v>40728.208333333336</v>
      </c>
      <c r="T44" s="8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77517</v>
      </c>
      <c r="P45">
        <f t="shared" si="3"/>
        <v>26.998873148744366</v>
      </c>
      <c r="Q45" t="s">
        <v>2047</v>
      </c>
      <c r="R45" t="s">
        <v>2056</v>
      </c>
      <c r="S45" s="8">
        <f t="shared" si="1"/>
        <v>41844.208333333336</v>
      </c>
      <c r="T45" s="8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8941</v>
      </c>
      <c r="P46">
        <f t="shared" si="3"/>
        <v>107.56122448979592</v>
      </c>
      <c r="Q46" t="s">
        <v>2047</v>
      </c>
      <c r="R46" t="s">
        <v>2053</v>
      </c>
      <c r="S46" s="8">
        <f t="shared" si="1"/>
        <v>43541.208333333328</v>
      </c>
      <c r="T46" s="8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-4970</v>
      </c>
      <c r="P47">
        <f t="shared" si="3"/>
        <v>94.375</v>
      </c>
      <c r="Q47" t="s">
        <v>2039</v>
      </c>
      <c r="R47" t="s">
        <v>2040</v>
      </c>
      <c r="S47" s="8">
        <f t="shared" si="1"/>
        <v>42676.208333333328</v>
      </c>
      <c r="T47" s="8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547</v>
      </c>
      <c r="P48">
        <f t="shared" si="3"/>
        <v>46.163043478260867</v>
      </c>
      <c r="Q48" t="s">
        <v>2035</v>
      </c>
      <c r="R48" t="s">
        <v>2036</v>
      </c>
      <c r="S48" s="8">
        <f t="shared" si="1"/>
        <v>40367.208333333336</v>
      </c>
      <c r="T48" s="8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5629</v>
      </c>
      <c r="P49">
        <f t="shared" si="3"/>
        <v>47.845637583892618</v>
      </c>
      <c r="Q49" t="s">
        <v>2039</v>
      </c>
      <c r="R49" t="s">
        <v>2040</v>
      </c>
      <c r="S49" s="8">
        <f t="shared" si="1"/>
        <v>41727.208333333336</v>
      </c>
      <c r="T49" s="8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95562</v>
      </c>
      <c r="P50">
        <f t="shared" si="3"/>
        <v>53.007815713698065</v>
      </c>
      <c r="Q50" t="s">
        <v>2039</v>
      </c>
      <c r="R50" t="s">
        <v>2040</v>
      </c>
      <c r="S50" s="8">
        <f t="shared" si="1"/>
        <v>42180.208333333328</v>
      </c>
      <c r="T50" s="8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6453</v>
      </c>
      <c r="P51">
        <f t="shared" si="3"/>
        <v>45.059405940594061</v>
      </c>
      <c r="Q51" t="s">
        <v>2035</v>
      </c>
      <c r="R51" t="s">
        <v>2036</v>
      </c>
      <c r="S51" s="8">
        <f t="shared" si="1"/>
        <v>43758.208333333328</v>
      </c>
      <c r="T51" s="8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-98</v>
      </c>
      <c r="P52">
        <f t="shared" si="3"/>
        <v>2</v>
      </c>
      <c r="Q52" t="s">
        <v>2035</v>
      </c>
      <c r="R52" t="s">
        <v>2057</v>
      </c>
      <c r="S52" s="8">
        <f t="shared" si="1"/>
        <v>41487.208333333336</v>
      </c>
      <c r="T52" s="8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-12857</v>
      </c>
      <c r="P53">
        <f t="shared" si="3"/>
        <v>99.006816632583508</v>
      </c>
      <c r="Q53" t="s">
        <v>2037</v>
      </c>
      <c r="R53" t="s">
        <v>2046</v>
      </c>
      <c r="S53" s="8">
        <f t="shared" si="1"/>
        <v>40995.208333333336</v>
      </c>
      <c r="T53" s="8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-4741</v>
      </c>
      <c r="P54">
        <f t="shared" si="3"/>
        <v>32.786666666666669</v>
      </c>
      <c r="Q54" t="s">
        <v>2039</v>
      </c>
      <c r="R54" t="s">
        <v>2040</v>
      </c>
      <c r="S54" s="8">
        <f t="shared" si="1"/>
        <v>40436.208333333336</v>
      </c>
      <c r="T54" s="8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3556</v>
      </c>
      <c r="P55">
        <f t="shared" si="3"/>
        <v>59.119617224880386</v>
      </c>
      <c r="Q55" t="s">
        <v>2041</v>
      </c>
      <c r="R55" t="s">
        <v>2044</v>
      </c>
      <c r="S55" s="8">
        <f t="shared" si="1"/>
        <v>41779.208333333336</v>
      </c>
      <c r="T55" s="8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-608</v>
      </c>
      <c r="P56">
        <f t="shared" si="3"/>
        <v>44.93333333333333</v>
      </c>
      <c r="Q56" t="s">
        <v>2037</v>
      </c>
      <c r="R56" t="s">
        <v>2046</v>
      </c>
      <c r="S56" s="8">
        <f t="shared" si="1"/>
        <v>43170.25</v>
      </c>
      <c r="T56" s="8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5146</v>
      </c>
      <c r="P57">
        <f t="shared" si="3"/>
        <v>89.664122137404576</v>
      </c>
      <c r="Q57" t="s">
        <v>2035</v>
      </c>
      <c r="R57" t="s">
        <v>2058</v>
      </c>
      <c r="S57" s="8">
        <f t="shared" si="1"/>
        <v>43311.208333333328</v>
      </c>
      <c r="T57" s="8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3493</v>
      </c>
      <c r="P58">
        <f t="shared" si="3"/>
        <v>70.079268292682926</v>
      </c>
      <c r="Q58" t="s">
        <v>2037</v>
      </c>
      <c r="R58" t="s">
        <v>2046</v>
      </c>
      <c r="S58" s="8">
        <f t="shared" si="1"/>
        <v>42014.25</v>
      </c>
      <c r="T58" s="8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3343</v>
      </c>
      <c r="P59">
        <f t="shared" si="3"/>
        <v>31.059701492537314</v>
      </c>
      <c r="Q59" t="s">
        <v>2050</v>
      </c>
      <c r="R59" t="s">
        <v>2051</v>
      </c>
      <c r="S59" s="8">
        <f t="shared" si="1"/>
        <v>42979.208333333328</v>
      </c>
      <c r="T59" s="8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3432</v>
      </c>
      <c r="P60">
        <f t="shared" si="3"/>
        <v>29.061611374407583</v>
      </c>
      <c r="Q60" t="s">
        <v>2039</v>
      </c>
      <c r="R60" t="s">
        <v>2040</v>
      </c>
      <c r="S60" s="8">
        <f t="shared" si="1"/>
        <v>42268.208333333328</v>
      </c>
      <c r="T60" s="8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2451</v>
      </c>
      <c r="P61">
        <f t="shared" si="3"/>
        <v>30.0859375</v>
      </c>
      <c r="Q61" t="s">
        <v>2039</v>
      </c>
      <c r="R61" t="s">
        <v>2040</v>
      </c>
      <c r="S61" s="8">
        <f t="shared" si="1"/>
        <v>42898.208333333328</v>
      </c>
      <c r="T61" s="8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41797</v>
      </c>
      <c r="P62">
        <f t="shared" si="3"/>
        <v>84.998125000000002</v>
      </c>
      <c r="Q62" t="s">
        <v>2039</v>
      </c>
      <c r="R62" t="s">
        <v>2040</v>
      </c>
      <c r="S62" s="8">
        <f t="shared" si="1"/>
        <v>41107.208333333336</v>
      </c>
      <c r="T62" s="8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-14450</v>
      </c>
      <c r="P63">
        <f t="shared" si="3"/>
        <v>82.001775410563695</v>
      </c>
      <c r="Q63" t="s">
        <v>2039</v>
      </c>
      <c r="R63" t="s">
        <v>2040</v>
      </c>
      <c r="S63" s="8">
        <f t="shared" si="1"/>
        <v>40595.25</v>
      </c>
      <c r="T63" s="8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12452</v>
      </c>
      <c r="P64">
        <f t="shared" si="3"/>
        <v>58.040160642570278</v>
      </c>
      <c r="Q64" t="s">
        <v>2037</v>
      </c>
      <c r="R64" t="s">
        <v>2038</v>
      </c>
      <c r="S64" s="8">
        <f t="shared" si="1"/>
        <v>42160.208333333328</v>
      </c>
      <c r="T64" s="8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-4143</v>
      </c>
      <c r="P65">
        <f t="shared" si="3"/>
        <v>111.4</v>
      </c>
      <c r="Q65" t="s">
        <v>2039</v>
      </c>
      <c r="R65" t="s">
        <v>2040</v>
      </c>
      <c r="S65" s="8">
        <f t="shared" si="1"/>
        <v>42853.208333333328</v>
      </c>
      <c r="T65" s="8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-66</v>
      </c>
      <c r="P66">
        <f t="shared" si="3"/>
        <v>71.94736842105263</v>
      </c>
      <c r="Q66" t="s">
        <v>2037</v>
      </c>
      <c r="R66" t="s">
        <v>2038</v>
      </c>
      <c r="S66" s="8">
        <f t="shared" si="1"/>
        <v>43283.208333333328</v>
      </c>
      <c r="T66" s="8">
        <f t="shared" si="2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SUM(E67-D67)</f>
        <v>8305</v>
      </c>
      <c r="P67">
        <f t="shared" si="3"/>
        <v>61.038135593220339</v>
      </c>
      <c r="Q67" t="s">
        <v>2039</v>
      </c>
      <c r="R67" t="s">
        <v>2040</v>
      </c>
      <c r="S67" s="8">
        <f t="shared" ref="S67:S130" si="5">(((J67/60)/60)/24)+DATE(1970,1,1)</f>
        <v>40570.25</v>
      </c>
      <c r="T67" s="8">
        <f t="shared" ref="T67:T130" si="6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-1593</v>
      </c>
      <c r="P68">
        <f t="shared" ref="P68:P131" si="7">SUM(E68/G68)</f>
        <v>108.91666666666667</v>
      </c>
      <c r="Q68" t="s">
        <v>2039</v>
      </c>
      <c r="R68" t="s">
        <v>2040</v>
      </c>
      <c r="S68" s="8">
        <f t="shared" si="5"/>
        <v>42102.208333333328</v>
      </c>
      <c r="T68" s="8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45292</v>
      </c>
      <c r="P69">
        <f t="shared" si="7"/>
        <v>29.001722017220171</v>
      </c>
      <c r="Q69" t="s">
        <v>2037</v>
      </c>
      <c r="R69" t="s">
        <v>2046</v>
      </c>
      <c r="S69" s="8">
        <f t="shared" si="5"/>
        <v>40203.25</v>
      </c>
      <c r="T69" s="8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8808</v>
      </c>
      <c r="P70">
        <f t="shared" si="7"/>
        <v>58.975609756097562</v>
      </c>
      <c r="Q70" t="s">
        <v>2039</v>
      </c>
      <c r="R70" t="s">
        <v>2040</v>
      </c>
      <c r="S70" s="8">
        <f t="shared" si="5"/>
        <v>42943.208333333328</v>
      </c>
      <c r="T70" s="8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-5999</v>
      </c>
      <c r="P71">
        <f t="shared" si="7"/>
        <v>111.82352941176471</v>
      </c>
      <c r="Q71" t="s">
        <v>2039</v>
      </c>
      <c r="R71" t="s">
        <v>2040</v>
      </c>
      <c r="S71" s="8">
        <f t="shared" si="5"/>
        <v>40531.25</v>
      </c>
      <c r="T71" s="8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30389</v>
      </c>
      <c r="P72">
        <f t="shared" si="7"/>
        <v>63.995555555555555</v>
      </c>
      <c r="Q72" t="s">
        <v>2039</v>
      </c>
      <c r="R72" t="s">
        <v>2040</v>
      </c>
      <c r="S72" s="8">
        <f t="shared" si="5"/>
        <v>40484.208333333336</v>
      </c>
      <c r="T72" s="8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484</v>
      </c>
      <c r="P73">
        <f t="shared" si="7"/>
        <v>85.315789473684205</v>
      </c>
      <c r="Q73" t="s">
        <v>2039</v>
      </c>
      <c r="R73" t="s">
        <v>2040</v>
      </c>
      <c r="S73" s="8">
        <f t="shared" si="5"/>
        <v>43799.25</v>
      </c>
      <c r="T73" s="8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3422</v>
      </c>
      <c r="P74">
        <f t="shared" si="7"/>
        <v>74.481481481481481</v>
      </c>
      <c r="Q74" t="s">
        <v>2041</v>
      </c>
      <c r="R74" t="s">
        <v>2049</v>
      </c>
      <c r="S74" s="8">
        <f t="shared" si="5"/>
        <v>42186.208333333328</v>
      </c>
      <c r="T74" s="8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7853</v>
      </c>
      <c r="P75">
        <f t="shared" si="7"/>
        <v>105.14772727272727</v>
      </c>
      <c r="Q75" t="s">
        <v>2035</v>
      </c>
      <c r="R75" t="s">
        <v>2058</v>
      </c>
      <c r="S75" s="8">
        <f t="shared" si="5"/>
        <v>42701.25</v>
      </c>
      <c r="T75" s="8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876</v>
      </c>
      <c r="P76">
        <f t="shared" si="7"/>
        <v>56.188235294117646</v>
      </c>
      <c r="Q76" t="s">
        <v>2035</v>
      </c>
      <c r="R76" t="s">
        <v>2057</v>
      </c>
      <c r="S76" s="8">
        <f t="shared" si="5"/>
        <v>42456.208333333328</v>
      </c>
      <c r="T76" s="8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4906</v>
      </c>
      <c r="P77">
        <f t="shared" si="7"/>
        <v>85.917647058823533</v>
      </c>
      <c r="Q77" t="s">
        <v>2054</v>
      </c>
      <c r="R77" t="s">
        <v>2055</v>
      </c>
      <c r="S77" s="8">
        <f t="shared" si="5"/>
        <v>43296.208333333328</v>
      </c>
      <c r="T77" s="8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-26907</v>
      </c>
      <c r="P78">
        <f t="shared" si="7"/>
        <v>57.00296912114014</v>
      </c>
      <c r="Q78" t="s">
        <v>2039</v>
      </c>
      <c r="R78" t="s">
        <v>2040</v>
      </c>
      <c r="S78" s="8">
        <f t="shared" si="5"/>
        <v>42027.25</v>
      </c>
      <c r="T78" s="8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-5040</v>
      </c>
      <c r="P79">
        <f t="shared" si="7"/>
        <v>79.642857142857139</v>
      </c>
      <c r="Q79" t="s">
        <v>2041</v>
      </c>
      <c r="R79" t="s">
        <v>2049</v>
      </c>
      <c r="S79" s="8">
        <f t="shared" si="5"/>
        <v>40448.208333333336</v>
      </c>
      <c r="T79" s="8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9036</v>
      </c>
      <c r="P80">
        <f t="shared" si="7"/>
        <v>41.018181818181816</v>
      </c>
      <c r="Q80" t="s">
        <v>2047</v>
      </c>
      <c r="R80" t="s">
        <v>2059</v>
      </c>
      <c r="S80" s="8">
        <f t="shared" si="5"/>
        <v>43206.208333333328</v>
      </c>
      <c r="T80" s="8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-17572</v>
      </c>
      <c r="P81">
        <f t="shared" si="7"/>
        <v>48.004773269689736</v>
      </c>
      <c r="Q81" t="s">
        <v>2039</v>
      </c>
      <c r="R81" t="s">
        <v>2040</v>
      </c>
      <c r="S81" s="8">
        <f t="shared" si="5"/>
        <v>43267.208333333328</v>
      </c>
      <c r="T81" s="8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5912</v>
      </c>
      <c r="P82">
        <f t="shared" si="7"/>
        <v>55.212598425196852</v>
      </c>
      <c r="Q82" t="s">
        <v>2050</v>
      </c>
      <c r="R82" t="s">
        <v>2051</v>
      </c>
      <c r="S82" s="8">
        <f t="shared" si="5"/>
        <v>42976.208333333328</v>
      </c>
      <c r="T82" s="8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21057</v>
      </c>
      <c r="P83">
        <f t="shared" si="7"/>
        <v>92.109489051094897</v>
      </c>
      <c r="Q83" t="s">
        <v>2035</v>
      </c>
      <c r="R83" t="s">
        <v>2036</v>
      </c>
      <c r="S83" s="8">
        <f t="shared" si="5"/>
        <v>43062.25</v>
      </c>
      <c r="T83" s="8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13973</v>
      </c>
      <c r="P84">
        <f t="shared" si="7"/>
        <v>83.183333333333337</v>
      </c>
      <c r="Q84" t="s">
        <v>2050</v>
      </c>
      <c r="R84" t="s">
        <v>2051</v>
      </c>
      <c r="S84" s="8">
        <f t="shared" si="5"/>
        <v>43482.25</v>
      </c>
      <c r="T84" s="8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-66404</v>
      </c>
      <c r="P85">
        <f t="shared" si="7"/>
        <v>39.996000000000002</v>
      </c>
      <c r="Q85" t="s">
        <v>2035</v>
      </c>
      <c r="R85" t="s">
        <v>2043</v>
      </c>
      <c r="S85" s="8">
        <f t="shared" si="5"/>
        <v>42579.208333333328</v>
      </c>
      <c r="T85" s="8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10164</v>
      </c>
      <c r="P86">
        <f t="shared" si="7"/>
        <v>111.1336898395722</v>
      </c>
      <c r="Q86" t="s">
        <v>2037</v>
      </c>
      <c r="R86" t="s">
        <v>2046</v>
      </c>
      <c r="S86" s="8">
        <f t="shared" si="5"/>
        <v>41118.208333333336</v>
      </c>
      <c r="T86" s="8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1530</v>
      </c>
      <c r="P87">
        <f t="shared" si="7"/>
        <v>90.563380281690144</v>
      </c>
      <c r="Q87" t="s">
        <v>2035</v>
      </c>
      <c r="R87" t="s">
        <v>2045</v>
      </c>
      <c r="S87" s="8">
        <f t="shared" si="5"/>
        <v>40797.208333333336</v>
      </c>
      <c r="T87" s="8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5005</v>
      </c>
      <c r="P88">
        <f t="shared" si="7"/>
        <v>61.108374384236456</v>
      </c>
      <c r="Q88" t="s">
        <v>2039</v>
      </c>
      <c r="R88" t="s">
        <v>2040</v>
      </c>
      <c r="S88" s="8">
        <f t="shared" si="5"/>
        <v>42128.208333333328</v>
      </c>
      <c r="T88" s="8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-75460</v>
      </c>
      <c r="P89">
        <f t="shared" si="7"/>
        <v>83.022941970310384</v>
      </c>
      <c r="Q89" t="s">
        <v>2035</v>
      </c>
      <c r="R89" t="s">
        <v>2036</v>
      </c>
      <c r="S89" s="8">
        <f t="shared" si="5"/>
        <v>40610.25</v>
      </c>
      <c r="T89" s="8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7716</v>
      </c>
      <c r="P90">
        <f t="shared" si="7"/>
        <v>110.76106194690266</v>
      </c>
      <c r="Q90" t="s">
        <v>2047</v>
      </c>
      <c r="R90" t="s">
        <v>2059</v>
      </c>
      <c r="S90" s="8">
        <f t="shared" si="5"/>
        <v>42110.208333333328</v>
      </c>
      <c r="T90" s="8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5188</v>
      </c>
      <c r="P91">
        <f t="shared" si="7"/>
        <v>89.458333333333329</v>
      </c>
      <c r="Q91" t="s">
        <v>2039</v>
      </c>
      <c r="R91" t="s">
        <v>2040</v>
      </c>
      <c r="S91" s="8">
        <f t="shared" si="5"/>
        <v>40283.208333333336</v>
      </c>
      <c r="T91" s="8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-1668</v>
      </c>
      <c r="P92">
        <f t="shared" si="7"/>
        <v>57.849056603773583</v>
      </c>
      <c r="Q92" t="s">
        <v>2039</v>
      </c>
      <c r="R92" t="s">
        <v>2040</v>
      </c>
      <c r="S92" s="8">
        <f t="shared" si="5"/>
        <v>42425.25</v>
      </c>
      <c r="T92" s="8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-79612</v>
      </c>
      <c r="P93">
        <f t="shared" si="7"/>
        <v>109.99705449189985</v>
      </c>
      <c r="Q93" t="s">
        <v>2047</v>
      </c>
      <c r="R93" t="s">
        <v>2059</v>
      </c>
      <c r="S93" s="8">
        <f t="shared" si="5"/>
        <v>42588.208333333328</v>
      </c>
      <c r="T93" s="8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31775</v>
      </c>
      <c r="P94">
        <f t="shared" si="7"/>
        <v>103.96586345381526</v>
      </c>
      <c r="Q94" t="s">
        <v>2050</v>
      </c>
      <c r="R94" t="s">
        <v>2051</v>
      </c>
      <c r="S94" s="8">
        <f t="shared" si="5"/>
        <v>40352.208333333336</v>
      </c>
      <c r="T94" s="8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-42923</v>
      </c>
      <c r="P95">
        <f t="shared" si="7"/>
        <v>107.99508196721311</v>
      </c>
      <c r="Q95" t="s">
        <v>2039</v>
      </c>
      <c r="R95" t="s">
        <v>2040</v>
      </c>
      <c r="S95" s="8">
        <f t="shared" si="5"/>
        <v>41202.208333333336</v>
      </c>
      <c r="T95" s="8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5907</v>
      </c>
      <c r="P96">
        <f t="shared" si="7"/>
        <v>48.927777777777777</v>
      </c>
      <c r="Q96" t="s">
        <v>2037</v>
      </c>
      <c r="R96" t="s">
        <v>2038</v>
      </c>
      <c r="S96" s="8">
        <f t="shared" si="5"/>
        <v>43562.208333333328</v>
      </c>
      <c r="T96" s="8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117</v>
      </c>
      <c r="P97">
        <f t="shared" si="7"/>
        <v>37.666666666666664</v>
      </c>
      <c r="Q97" t="s">
        <v>2041</v>
      </c>
      <c r="R97" t="s">
        <v>2042</v>
      </c>
      <c r="S97" s="8">
        <f t="shared" si="5"/>
        <v>43752.208333333328</v>
      </c>
      <c r="T97" s="8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81813</v>
      </c>
      <c r="P98">
        <f t="shared" si="7"/>
        <v>64.999141999141997</v>
      </c>
      <c r="Q98" t="s">
        <v>2039</v>
      </c>
      <c r="R98" t="s">
        <v>2040</v>
      </c>
      <c r="S98" s="8">
        <f t="shared" si="5"/>
        <v>40612.25</v>
      </c>
      <c r="T98" s="8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10747</v>
      </c>
      <c r="P99">
        <f t="shared" si="7"/>
        <v>106.61061946902655</v>
      </c>
      <c r="Q99" t="s">
        <v>2033</v>
      </c>
      <c r="R99" t="s">
        <v>2034</v>
      </c>
      <c r="S99" s="8">
        <f t="shared" si="5"/>
        <v>42180.208333333328</v>
      </c>
      <c r="T99" s="8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-64849</v>
      </c>
      <c r="P100">
        <f t="shared" si="7"/>
        <v>27.009016393442622</v>
      </c>
      <c r="Q100" t="s">
        <v>2050</v>
      </c>
      <c r="R100" t="s">
        <v>2051</v>
      </c>
      <c r="S100" s="8">
        <f t="shared" si="5"/>
        <v>42212.208333333328</v>
      </c>
      <c r="T100" s="8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7351</v>
      </c>
      <c r="P101">
        <f t="shared" si="7"/>
        <v>91.16463414634147</v>
      </c>
      <c r="Q101" t="s">
        <v>2039</v>
      </c>
      <c r="R101" t="s">
        <v>2040</v>
      </c>
      <c r="S101" s="8">
        <f t="shared" si="5"/>
        <v>41968.25</v>
      </c>
      <c r="T101" s="8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-99</v>
      </c>
      <c r="P102">
        <f t="shared" si="7"/>
        <v>1</v>
      </c>
      <c r="Q102" t="s">
        <v>2039</v>
      </c>
      <c r="R102" t="s">
        <v>2040</v>
      </c>
      <c r="S102" s="8">
        <f t="shared" si="5"/>
        <v>40835.208333333336</v>
      </c>
      <c r="T102" s="8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8293</v>
      </c>
      <c r="P103">
        <f t="shared" si="7"/>
        <v>56.054878048780488</v>
      </c>
      <c r="Q103" t="s">
        <v>2035</v>
      </c>
      <c r="R103" t="s">
        <v>2043</v>
      </c>
      <c r="S103" s="8">
        <f t="shared" si="5"/>
        <v>42056.25</v>
      </c>
      <c r="T103" s="8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6722</v>
      </c>
      <c r="P104">
        <f t="shared" si="7"/>
        <v>31.017857142857142</v>
      </c>
      <c r="Q104" t="s">
        <v>2037</v>
      </c>
      <c r="R104" t="s">
        <v>2046</v>
      </c>
      <c r="S104" s="8">
        <f t="shared" si="5"/>
        <v>43234.208333333328</v>
      </c>
      <c r="T104" s="8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-7539</v>
      </c>
      <c r="P105">
        <f t="shared" si="7"/>
        <v>66.513513513513516</v>
      </c>
      <c r="Q105" t="s">
        <v>2035</v>
      </c>
      <c r="R105" t="s">
        <v>2043</v>
      </c>
      <c r="S105" s="8">
        <f t="shared" si="5"/>
        <v>40475.208333333336</v>
      </c>
      <c r="T105" s="8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51423</v>
      </c>
      <c r="P106">
        <f t="shared" si="7"/>
        <v>89.005216484089729</v>
      </c>
      <c r="Q106" t="s">
        <v>2035</v>
      </c>
      <c r="R106" t="s">
        <v>2045</v>
      </c>
      <c r="S106" s="8">
        <f t="shared" si="5"/>
        <v>42878.208333333328</v>
      </c>
      <c r="T106" s="8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3029</v>
      </c>
      <c r="P107">
        <f t="shared" si="7"/>
        <v>103.46315789473684</v>
      </c>
      <c r="Q107" t="s">
        <v>2037</v>
      </c>
      <c r="R107" t="s">
        <v>2038</v>
      </c>
      <c r="S107" s="8">
        <f t="shared" si="5"/>
        <v>41366.208333333336</v>
      </c>
      <c r="T107" s="8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10106</v>
      </c>
      <c r="P108">
        <f t="shared" si="7"/>
        <v>95.278911564625844</v>
      </c>
      <c r="Q108" t="s">
        <v>2039</v>
      </c>
      <c r="R108" t="s">
        <v>2040</v>
      </c>
      <c r="S108" s="8">
        <f t="shared" si="5"/>
        <v>43716.208333333328</v>
      </c>
      <c r="T108" s="8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3027</v>
      </c>
      <c r="P109">
        <f t="shared" si="7"/>
        <v>75.895348837209298</v>
      </c>
      <c r="Q109" t="s">
        <v>2039</v>
      </c>
      <c r="R109" t="s">
        <v>2040</v>
      </c>
      <c r="S109" s="8">
        <f t="shared" si="5"/>
        <v>43213.208333333328</v>
      </c>
      <c r="T109" s="8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7429</v>
      </c>
      <c r="P110">
        <f t="shared" si="7"/>
        <v>107.57831325301204</v>
      </c>
      <c r="Q110" t="s">
        <v>2041</v>
      </c>
      <c r="R110" t="s">
        <v>2042</v>
      </c>
      <c r="S110" s="8">
        <f t="shared" si="5"/>
        <v>41005.208333333336</v>
      </c>
      <c r="T110" s="8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-2121</v>
      </c>
      <c r="P111">
        <f t="shared" si="7"/>
        <v>51.31666666666667</v>
      </c>
      <c r="Q111" t="s">
        <v>2041</v>
      </c>
      <c r="R111" t="s">
        <v>2060</v>
      </c>
      <c r="S111" s="8">
        <f t="shared" si="5"/>
        <v>41651.25</v>
      </c>
      <c r="T111" s="8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-121093</v>
      </c>
      <c r="P112">
        <f t="shared" si="7"/>
        <v>71.983108108108112</v>
      </c>
      <c r="Q112" t="s">
        <v>2033</v>
      </c>
      <c r="R112" t="s">
        <v>2034</v>
      </c>
      <c r="S112" s="8">
        <f t="shared" si="5"/>
        <v>43354.208333333328</v>
      </c>
      <c r="T112" s="8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12253</v>
      </c>
      <c r="P113">
        <f t="shared" si="7"/>
        <v>108.95414201183432</v>
      </c>
      <c r="Q113" t="s">
        <v>2047</v>
      </c>
      <c r="R113" t="s">
        <v>2056</v>
      </c>
      <c r="S113" s="8">
        <f t="shared" si="5"/>
        <v>41174.208333333336</v>
      </c>
      <c r="T113" s="8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7935</v>
      </c>
      <c r="P114">
        <f t="shared" si="7"/>
        <v>35</v>
      </c>
      <c r="Q114" t="s">
        <v>2037</v>
      </c>
      <c r="R114" t="s">
        <v>2038</v>
      </c>
      <c r="S114" s="8">
        <f t="shared" si="5"/>
        <v>41875.208333333336</v>
      </c>
      <c r="T114" s="8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9137</v>
      </c>
      <c r="P115">
        <f t="shared" si="7"/>
        <v>94.938931297709928</v>
      </c>
      <c r="Q115" t="s">
        <v>2033</v>
      </c>
      <c r="R115" t="s">
        <v>2034</v>
      </c>
      <c r="S115" s="8">
        <f t="shared" si="5"/>
        <v>42990.208333333328</v>
      </c>
      <c r="T115" s="8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11916</v>
      </c>
      <c r="P116">
        <f t="shared" si="7"/>
        <v>109.65079365079364</v>
      </c>
      <c r="Q116" t="s">
        <v>2037</v>
      </c>
      <c r="R116" t="s">
        <v>2046</v>
      </c>
      <c r="S116" s="8">
        <f t="shared" si="5"/>
        <v>43564.208333333328</v>
      </c>
      <c r="T116" s="8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-21318</v>
      </c>
      <c r="P117">
        <f t="shared" si="7"/>
        <v>44.001815980629537</v>
      </c>
      <c r="Q117" t="s">
        <v>2047</v>
      </c>
      <c r="R117" t="s">
        <v>2053</v>
      </c>
      <c r="S117" s="8">
        <f t="shared" si="5"/>
        <v>43056.25</v>
      </c>
      <c r="T117" s="8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-864</v>
      </c>
      <c r="P118">
        <f t="shared" si="7"/>
        <v>86.794520547945211</v>
      </c>
      <c r="Q118" t="s">
        <v>2039</v>
      </c>
      <c r="R118" t="s">
        <v>2040</v>
      </c>
      <c r="S118" s="8">
        <f t="shared" si="5"/>
        <v>42265.208333333328</v>
      </c>
      <c r="T118" s="8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3623</v>
      </c>
      <c r="P119">
        <f t="shared" si="7"/>
        <v>30.992727272727272</v>
      </c>
      <c r="Q119" t="s">
        <v>2041</v>
      </c>
      <c r="R119" t="s">
        <v>2060</v>
      </c>
      <c r="S119" s="8">
        <f t="shared" si="5"/>
        <v>40808.208333333336</v>
      </c>
      <c r="T119" s="8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951</v>
      </c>
      <c r="P120">
        <f t="shared" si="7"/>
        <v>94.791044776119406</v>
      </c>
      <c r="Q120" t="s">
        <v>2054</v>
      </c>
      <c r="R120" t="s">
        <v>2055</v>
      </c>
      <c r="S120" s="8">
        <f t="shared" si="5"/>
        <v>41665.25</v>
      </c>
      <c r="T120" s="8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5748</v>
      </c>
      <c r="P121">
        <f t="shared" si="7"/>
        <v>69.79220779220779</v>
      </c>
      <c r="Q121" t="s">
        <v>2041</v>
      </c>
      <c r="R121" t="s">
        <v>2042</v>
      </c>
      <c r="S121" s="8">
        <f t="shared" si="5"/>
        <v>41806.208333333336</v>
      </c>
      <c r="T121" s="8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37172</v>
      </c>
      <c r="P122">
        <f t="shared" si="7"/>
        <v>63.003367003367003</v>
      </c>
      <c r="Q122" t="s">
        <v>2050</v>
      </c>
      <c r="R122" t="s">
        <v>2061</v>
      </c>
      <c r="S122" s="8">
        <f t="shared" si="5"/>
        <v>42111.208333333328</v>
      </c>
      <c r="T122" s="8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54061</v>
      </c>
      <c r="P123">
        <f t="shared" si="7"/>
        <v>110.0343300110742</v>
      </c>
      <c r="Q123" t="s">
        <v>2050</v>
      </c>
      <c r="R123" t="s">
        <v>2051</v>
      </c>
      <c r="S123" s="8">
        <f t="shared" si="5"/>
        <v>41917.208333333336</v>
      </c>
      <c r="T123" s="8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-48745</v>
      </c>
      <c r="P124">
        <f t="shared" si="7"/>
        <v>25.997933274284026</v>
      </c>
      <c r="Q124" t="s">
        <v>2047</v>
      </c>
      <c r="R124" t="s">
        <v>2053</v>
      </c>
      <c r="S124" s="8">
        <f t="shared" si="5"/>
        <v>41970.25</v>
      </c>
      <c r="T124" s="8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-144608</v>
      </c>
      <c r="P125">
        <f t="shared" si="7"/>
        <v>49.987915407854985</v>
      </c>
      <c r="Q125" t="s">
        <v>2039</v>
      </c>
      <c r="R125" t="s">
        <v>2040</v>
      </c>
      <c r="S125" s="8">
        <f t="shared" si="5"/>
        <v>42332.25</v>
      </c>
      <c r="T125" s="8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6962</v>
      </c>
      <c r="P126">
        <f t="shared" si="7"/>
        <v>101.72340425531915</v>
      </c>
      <c r="Q126" t="s">
        <v>2054</v>
      </c>
      <c r="R126" t="s">
        <v>2055</v>
      </c>
      <c r="S126" s="8">
        <f t="shared" si="5"/>
        <v>43598.208333333328</v>
      </c>
      <c r="T126" s="8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3175</v>
      </c>
      <c r="P127">
        <f t="shared" si="7"/>
        <v>47.083333333333336</v>
      </c>
      <c r="Q127" t="s">
        <v>2039</v>
      </c>
      <c r="R127" t="s">
        <v>2040</v>
      </c>
      <c r="S127" s="8">
        <f t="shared" si="5"/>
        <v>43362.208333333328</v>
      </c>
      <c r="T127" s="8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-110583</v>
      </c>
      <c r="P128">
        <f t="shared" si="7"/>
        <v>89.944444444444443</v>
      </c>
      <c r="Q128" t="s">
        <v>2039</v>
      </c>
      <c r="R128" t="s">
        <v>2040</v>
      </c>
      <c r="S128" s="8">
        <f t="shared" si="5"/>
        <v>42596.208333333328</v>
      </c>
      <c r="T128" s="8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-50133</v>
      </c>
      <c r="P129">
        <f t="shared" si="7"/>
        <v>78.96875</v>
      </c>
      <c r="Q129" t="s">
        <v>2039</v>
      </c>
      <c r="R129" t="s">
        <v>2040</v>
      </c>
      <c r="S129" s="8">
        <f t="shared" si="5"/>
        <v>40310.208333333336</v>
      </c>
      <c r="T129" s="8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-28004</v>
      </c>
      <c r="P130">
        <f t="shared" si="7"/>
        <v>80.067669172932327</v>
      </c>
      <c r="Q130" t="s">
        <v>2035</v>
      </c>
      <c r="R130" t="s">
        <v>2036</v>
      </c>
      <c r="S130" s="8">
        <f t="shared" si="5"/>
        <v>40417.208333333336</v>
      </c>
      <c r="T130" s="8">
        <f t="shared" si="6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SUM(E131-D131)</f>
        <v>-143744</v>
      </c>
      <c r="P131">
        <f t="shared" si="7"/>
        <v>86.472727272727269</v>
      </c>
      <c r="Q131" t="s">
        <v>2033</v>
      </c>
      <c r="R131" t="s">
        <v>2034</v>
      </c>
      <c r="S131" s="8">
        <f t="shared" ref="S131:S194" si="9">(((J131/60)/60)/24)+DATE(1970,1,1)</f>
        <v>42038.25</v>
      </c>
      <c r="T131" s="8">
        <f t="shared" ref="T131:T194" si="10">(((K131/60)/60)/24)+DATE(1970,1,1)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5325</v>
      </c>
      <c r="P132">
        <f t="shared" ref="P132:P195" si="11">SUM(E132/G132)</f>
        <v>28.001876172607879</v>
      </c>
      <c r="Q132" t="s">
        <v>2041</v>
      </c>
      <c r="R132" t="s">
        <v>2044</v>
      </c>
      <c r="S132" s="8">
        <f t="shared" si="9"/>
        <v>40842.208333333336</v>
      </c>
      <c r="T132" s="8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1416</v>
      </c>
      <c r="P133">
        <f t="shared" si="11"/>
        <v>67.996725337699544</v>
      </c>
      <c r="Q133" t="s">
        <v>2037</v>
      </c>
      <c r="R133" t="s">
        <v>2038</v>
      </c>
      <c r="S133" s="8">
        <f t="shared" si="9"/>
        <v>41607.25</v>
      </c>
      <c r="T133" s="8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534</v>
      </c>
      <c r="P134">
        <f t="shared" si="11"/>
        <v>43.078651685393261</v>
      </c>
      <c r="Q134" t="s">
        <v>2039</v>
      </c>
      <c r="R134" t="s">
        <v>2040</v>
      </c>
      <c r="S134" s="8">
        <f t="shared" si="9"/>
        <v>43112.25</v>
      </c>
      <c r="T134" s="8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9485</v>
      </c>
      <c r="P135">
        <f t="shared" si="11"/>
        <v>87.95597484276729</v>
      </c>
      <c r="Q135" t="s">
        <v>2035</v>
      </c>
      <c r="R135" t="s">
        <v>2062</v>
      </c>
      <c r="S135" s="8">
        <f t="shared" si="9"/>
        <v>40767.208333333336</v>
      </c>
      <c r="T135" s="8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-10212</v>
      </c>
      <c r="P136">
        <f t="shared" si="11"/>
        <v>94.987234042553197</v>
      </c>
      <c r="Q136" t="s">
        <v>2041</v>
      </c>
      <c r="R136" t="s">
        <v>2042</v>
      </c>
      <c r="S136" s="8">
        <f t="shared" si="9"/>
        <v>40713.208333333336</v>
      </c>
      <c r="T136" s="8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-2212</v>
      </c>
      <c r="P137">
        <f t="shared" si="11"/>
        <v>46.905982905982903</v>
      </c>
      <c r="Q137" t="s">
        <v>2039</v>
      </c>
      <c r="R137" t="s">
        <v>2040</v>
      </c>
      <c r="S137" s="8">
        <f t="shared" si="9"/>
        <v>41340.25</v>
      </c>
      <c r="T137" s="8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-80079</v>
      </c>
      <c r="P138">
        <f t="shared" si="11"/>
        <v>46.913793103448278</v>
      </c>
      <c r="Q138" t="s">
        <v>2041</v>
      </c>
      <c r="R138" t="s">
        <v>2044</v>
      </c>
      <c r="S138" s="8">
        <f t="shared" si="9"/>
        <v>41797.208333333336</v>
      </c>
      <c r="T138" s="8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2912</v>
      </c>
      <c r="P139">
        <f t="shared" si="11"/>
        <v>94.24</v>
      </c>
      <c r="Q139" t="s">
        <v>2047</v>
      </c>
      <c r="R139" t="s">
        <v>2048</v>
      </c>
      <c r="S139" s="8">
        <f t="shared" si="9"/>
        <v>40457.208333333336</v>
      </c>
      <c r="T139" s="8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-384</v>
      </c>
      <c r="P140">
        <f t="shared" si="11"/>
        <v>80.139130434782615</v>
      </c>
      <c r="Q140" t="s">
        <v>2050</v>
      </c>
      <c r="R140" t="s">
        <v>2061</v>
      </c>
      <c r="S140" s="8">
        <f t="shared" si="9"/>
        <v>41180.208333333336</v>
      </c>
      <c r="T140" s="8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-72854</v>
      </c>
      <c r="P141">
        <f t="shared" si="11"/>
        <v>59.036809815950917</v>
      </c>
      <c r="Q141" t="s">
        <v>2037</v>
      </c>
      <c r="R141" t="s">
        <v>2046</v>
      </c>
      <c r="S141" s="8">
        <f t="shared" si="9"/>
        <v>42115.208333333328</v>
      </c>
      <c r="T141" s="8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6774</v>
      </c>
      <c r="P142">
        <f t="shared" si="11"/>
        <v>65.989247311827953</v>
      </c>
      <c r="Q142" t="s">
        <v>2041</v>
      </c>
      <c r="R142" t="s">
        <v>2042</v>
      </c>
      <c r="S142" s="8">
        <f t="shared" si="9"/>
        <v>43156.25</v>
      </c>
      <c r="T142" s="8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1023</v>
      </c>
      <c r="P143">
        <f t="shared" si="11"/>
        <v>60.992530345471522</v>
      </c>
      <c r="Q143" t="s">
        <v>2037</v>
      </c>
      <c r="R143" t="s">
        <v>2038</v>
      </c>
      <c r="S143" s="8">
        <f t="shared" si="9"/>
        <v>42167.208333333328</v>
      </c>
      <c r="T143" s="8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6502</v>
      </c>
      <c r="P144">
        <f t="shared" si="11"/>
        <v>98.307692307692307</v>
      </c>
      <c r="Q144" t="s">
        <v>2037</v>
      </c>
      <c r="R144" t="s">
        <v>2038</v>
      </c>
      <c r="S144" s="8">
        <f t="shared" si="9"/>
        <v>41005.208333333336</v>
      </c>
      <c r="T144" s="8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1922</v>
      </c>
      <c r="P145">
        <f t="shared" si="11"/>
        <v>104.6</v>
      </c>
      <c r="Q145" t="s">
        <v>2035</v>
      </c>
      <c r="R145" t="s">
        <v>2045</v>
      </c>
      <c r="S145" s="8">
        <f t="shared" si="9"/>
        <v>40357.208333333336</v>
      </c>
      <c r="T145" s="8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2619</v>
      </c>
      <c r="P146">
        <f t="shared" si="11"/>
        <v>86.066666666666663</v>
      </c>
      <c r="Q146" t="s">
        <v>2039</v>
      </c>
      <c r="R146" t="s">
        <v>2040</v>
      </c>
      <c r="S146" s="8">
        <f t="shared" si="9"/>
        <v>43633.208333333328</v>
      </c>
      <c r="T146" s="8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34128</v>
      </c>
      <c r="P147">
        <f t="shared" si="11"/>
        <v>76.989583333333329</v>
      </c>
      <c r="Q147" t="s">
        <v>2037</v>
      </c>
      <c r="R147" t="s">
        <v>2046</v>
      </c>
      <c r="S147" s="8">
        <f t="shared" si="9"/>
        <v>41889.208333333336</v>
      </c>
      <c r="T147" s="8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-7282</v>
      </c>
      <c r="P148">
        <f t="shared" si="11"/>
        <v>29.764705882352942</v>
      </c>
      <c r="Q148" t="s">
        <v>2039</v>
      </c>
      <c r="R148" t="s">
        <v>2040</v>
      </c>
      <c r="S148" s="8">
        <f t="shared" si="9"/>
        <v>40855.25</v>
      </c>
      <c r="T148" s="8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1037</v>
      </c>
      <c r="P149">
        <f t="shared" si="11"/>
        <v>46.91959798994975</v>
      </c>
      <c r="Q149" t="s">
        <v>2039</v>
      </c>
      <c r="R149" t="s">
        <v>2040</v>
      </c>
      <c r="S149" s="8">
        <f t="shared" si="9"/>
        <v>42534.208333333328</v>
      </c>
      <c r="T149" s="8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1955</v>
      </c>
      <c r="P150">
        <f t="shared" si="11"/>
        <v>105.18691588785046</v>
      </c>
      <c r="Q150" t="s">
        <v>2037</v>
      </c>
      <c r="R150" t="s">
        <v>2046</v>
      </c>
      <c r="S150" s="8">
        <f t="shared" si="9"/>
        <v>42941.208333333328</v>
      </c>
      <c r="T150" s="8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7432</v>
      </c>
      <c r="P151">
        <f t="shared" si="11"/>
        <v>69.907692307692301</v>
      </c>
      <c r="Q151" t="s">
        <v>2035</v>
      </c>
      <c r="R151" t="s">
        <v>2045</v>
      </c>
      <c r="S151" s="8">
        <f t="shared" si="9"/>
        <v>41275.25</v>
      </c>
      <c r="T151" s="8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-99</v>
      </c>
      <c r="P152">
        <f t="shared" si="11"/>
        <v>1</v>
      </c>
      <c r="Q152" t="s">
        <v>2035</v>
      </c>
      <c r="R152" t="s">
        <v>2036</v>
      </c>
      <c r="S152" s="8">
        <f t="shared" si="9"/>
        <v>43450.25</v>
      </c>
      <c r="T152" s="8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-49163</v>
      </c>
      <c r="P153">
        <f t="shared" si="11"/>
        <v>60.011588275391958</v>
      </c>
      <c r="Q153" t="s">
        <v>2035</v>
      </c>
      <c r="R153" t="s">
        <v>2043</v>
      </c>
      <c r="S153" s="8">
        <f t="shared" si="9"/>
        <v>41799.208333333336</v>
      </c>
      <c r="T153" s="8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134073</v>
      </c>
      <c r="P154">
        <f t="shared" si="11"/>
        <v>52.006220379146917</v>
      </c>
      <c r="Q154" t="s">
        <v>2035</v>
      </c>
      <c r="R154" t="s">
        <v>2045</v>
      </c>
      <c r="S154" s="8">
        <f t="shared" si="9"/>
        <v>42783.25</v>
      </c>
      <c r="T154" s="8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-13288</v>
      </c>
      <c r="P155">
        <f t="shared" si="11"/>
        <v>31.000176025347649</v>
      </c>
      <c r="Q155" t="s">
        <v>2039</v>
      </c>
      <c r="R155" t="s">
        <v>2040</v>
      </c>
      <c r="S155" s="8">
        <f t="shared" si="9"/>
        <v>41201.208333333336</v>
      </c>
      <c r="T155" s="8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-70650</v>
      </c>
      <c r="P156">
        <f t="shared" si="11"/>
        <v>95.042492917847028</v>
      </c>
      <c r="Q156" t="s">
        <v>2035</v>
      </c>
      <c r="R156" t="s">
        <v>2045</v>
      </c>
      <c r="S156" s="8">
        <f t="shared" si="9"/>
        <v>42502.208333333328</v>
      </c>
      <c r="T156" s="8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-48794</v>
      </c>
      <c r="P157">
        <f t="shared" si="11"/>
        <v>75.968174204355108</v>
      </c>
      <c r="Q157" t="s">
        <v>2039</v>
      </c>
      <c r="R157" t="s">
        <v>2040</v>
      </c>
      <c r="S157" s="8">
        <f t="shared" si="9"/>
        <v>40262.208333333336</v>
      </c>
      <c r="T157" s="8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-9486</v>
      </c>
      <c r="P158">
        <f t="shared" si="11"/>
        <v>71.013192612137203</v>
      </c>
      <c r="Q158" t="s">
        <v>2035</v>
      </c>
      <c r="R158" t="s">
        <v>2036</v>
      </c>
      <c r="S158" s="8">
        <f t="shared" si="9"/>
        <v>43743.208333333328</v>
      </c>
      <c r="T158" s="8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-1988</v>
      </c>
      <c r="P159">
        <f t="shared" si="11"/>
        <v>73.733333333333334</v>
      </c>
      <c r="Q159" t="s">
        <v>2054</v>
      </c>
      <c r="R159" t="s">
        <v>2055</v>
      </c>
      <c r="S159" s="8">
        <f t="shared" si="9"/>
        <v>41638.25</v>
      </c>
      <c r="T159" s="8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2540</v>
      </c>
      <c r="P160">
        <f t="shared" si="11"/>
        <v>113.17073170731707</v>
      </c>
      <c r="Q160" t="s">
        <v>2035</v>
      </c>
      <c r="R160" t="s">
        <v>2036</v>
      </c>
      <c r="S160" s="8">
        <f t="shared" si="9"/>
        <v>42346.25</v>
      </c>
      <c r="T160" s="8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22</v>
      </c>
      <c r="P161">
        <f t="shared" si="11"/>
        <v>105.00933552992861</v>
      </c>
      <c r="Q161" t="s">
        <v>2039</v>
      </c>
      <c r="R161" t="s">
        <v>2040</v>
      </c>
      <c r="S161" s="8">
        <f t="shared" si="9"/>
        <v>43551.208333333328</v>
      </c>
      <c r="T161" s="8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4985</v>
      </c>
      <c r="P162">
        <f t="shared" si="11"/>
        <v>79.176829268292678</v>
      </c>
      <c r="Q162" t="s">
        <v>2037</v>
      </c>
      <c r="R162" t="s">
        <v>2046</v>
      </c>
      <c r="S162" s="8">
        <f t="shared" si="9"/>
        <v>43582.208333333328</v>
      </c>
      <c r="T162" s="8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-1200</v>
      </c>
      <c r="P163">
        <f t="shared" si="11"/>
        <v>57.333333333333336</v>
      </c>
      <c r="Q163" t="s">
        <v>2037</v>
      </c>
      <c r="R163" t="s">
        <v>2038</v>
      </c>
      <c r="S163" s="8">
        <f t="shared" si="9"/>
        <v>42270.208333333328</v>
      </c>
      <c r="T163" s="8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3034</v>
      </c>
      <c r="P164">
        <f t="shared" si="11"/>
        <v>58.178343949044589</v>
      </c>
      <c r="Q164" t="s">
        <v>2035</v>
      </c>
      <c r="R164" t="s">
        <v>2036</v>
      </c>
      <c r="S164" s="8">
        <f t="shared" si="9"/>
        <v>43442.25</v>
      </c>
      <c r="T164" s="8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5364</v>
      </c>
      <c r="P165">
        <f t="shared" si="11"/>
        <v>36.032520325203251</v>
      </c>
      <c r="Q165" t="s">
        <v>2054</v>
      </c>
      <c r="R165" t="s">
        <v>2055</v>
      </c>
      <c r="S165" s="8">
        <f t="shared" si="9"/>
        <v>43028.208333333328</v>
      </c>
      <c r="T165" s="8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255</v>
      </c>
      <c r="P166">
        <f t="shared" si="11"/>
        <v>107.99068767908309</v>
      </c>
      <c r="Q166" t="s">
        <v>2039</v>
      </c>
      <c r="R166" t="s">
        <v>2040</v>
      </c>
      <c r="S166" s="8">
        <f t="shared" si="9"/>
        <v>43016.208333333328</v>
      </c>
      <c r="T166" s="8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19879</v>
      </c>
      <c r="P167">
        <f t="shared" si="11"/>
        <v>44.005985634477256</v>
      </c>
      <c r="Q167" t="s">
        <v>2037</v>
      </c>
      <c r="R167" t="s">
        <v>2038</v>
      </c>
      <c r="S167" s="8">
        <f t="shared" si="9"/>
        <v>42948.208333333328</v>
      </c>
      <c r="T167" s="8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3639</v>
      </c>
      <c r="P168">
        <f t="shared" si="11"/>
        <v>55.077868852459019</v>
      </c>
      <c r="Q168" t="s">
        <v>2054</v>
      </c>
      <c r="R168" t="s">
        <v>2055</v>
      </c>
      <c r="S168" s="8">
        <f t="shared" si="9"/>
        <v>40534.25</v>
      </c>
      <c r="T168" s="8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8204</v>
      </c>
      <c r="P169">
        <f t="shared" si="11"/>
        <v>74</v>
      </c>
      <c r="Q169" t="s">
        <v>2039</v>
      </c>
      <c r="R169" t="s">
        <v>2040</v>
      </c>
      <c r="S169" s="8">
        <f t="shared" si="9"/>
        <v>41435.208333333336</v>
      </c>
      <c r="T169" s="8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-87993</v>
      </c>
      <c r="P170">
        <f t="shared" si="11"/>
        <v>41.996858638743454</v>
      </c>
      <c r="Q170" t="s">
        <v>2035</v>
      </c>
      <c r="R170" t="s">
        <v>2045</v>
      </c>
      <c r="S170" s="8">
        <f t="shared" si="9"/>
        <v>43518.25</v>
      </c>
      <c r="T170" s="8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75511</v>
      </c>
      <c r="P171">
        <f t="shared" si="11"/>
        <v>77.988161010260455</v>
      </c>
      <c r="Q171" t="s">
        <v>2041</v>
      </c>
      <c r="R171" t="s">
        <v>2052</v>
      </c>
      <c r="S171" s="8">
        <f t="shared" si="9"/>
        <v>41077.208333333336</v>
      </c>
      <c r="T171" s="8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-182572</v>
      </c>
      <c r="P172">
        <f t="shared" si="11"/>
        <v>82.507462686567166</v>
      </c>
      <c r="Q172" t="s">
        <v>2035</v>
      </c>
      <c r="R172" t="s">
        <v>2045</v>
      </c>
      <c r="S172" s="8">
        <f t="shared" si="9"/>
        <v>42950.208333333328</v>
      </c>
      <c r="T172" s="8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-4379</v>
      </c>
      <c r="P173">
        <f t="shared" si="11"/>
        <v>104.2</v>
      </c>
      <c r="Q173" t="s">
        <v>2047</v>
      </c>
      <c r="R173" t="s">
        <v>2059</v>
      </c>
      <c r="S173" s="8">
        <f t="shared" si="9"/>
        <v>41718.208333333336</v>
      </c>
      <c r="T173" s="8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-137</v>
      </c>
      <c r="P174">
        <f t="shared" si="11"/>
        <v>25.5</v>
      </c>
      <c r="Q174" t="s">
        <v>2041</v>
      </c>
      <c r="R174" t="s">
        <v>2042</v>
      </c>
      <c r="S174" s="8">
        <f t="shared" si="9"/>
        <v>41839.208333333336</v>
      </c>
      <c r="T174" s="8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60935</v>
      </c>
      <c r="P175">
        <f t="shared" si="11"/>
        <v>100.98334401024984</v>
      </c>
      <c r="Q175" t="s">
        <v>2039</v>
      </c>
      <c r="R175" t="s">
        <v>2040</v>
      </c>
      <c r="S175" s="8">
        <f t="shared" si="9"/>
        <v>41412.208333333336</v>
      </c>
      <c r="T175" s="8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4768</v>
      </c>
      <c r="P176">
        <f t="shared" si="11"/>
        <v>111.83333333333333</v>
      </c>
      <c r="Q176" t="s">
        <v>2037</v>
      </c>
      <c r="R176" t="s">
        <v>2046</v>
      </c>
      <c r="S176" s="8">
        <f t="shared" si="9"/>
        <v>42282.208333333328</v>
      </c>
      <c r="T176" s="8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-133741</v>
      </c>
      <c r="P177">
        <f t="shared" si="11"/>
        <v>41.999115044247787</v>
      </c>
      <c r="Q177" t="s">
        <v>2039</v>
      </c>
      <c r="R177" t="s">
        <v>2040</v>
      </c>
      <c r="S177" s="8">
        <f t="shared" si="9"/>
        <v>42613.208333333328</v>
      </c>
      <c r="T177" s="8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-28940</v>
      </c>
      <c r="P178">
        <f t="shared" si="11"/>
        <v>110.05115089514067</v>
      </c>
      <c r="Q178" t="s">
        <v>2039</v>
      </c>
      <c r="R178" t="s">
        <v>2040</v>
      </c>
      <c r="S178" s="8">
        <f t="shared" si="9"/>
        <v>42616.208333333328</v>
      </c>
      <c r="T178" s="8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122793</v>
      </c>
      <c r="P179">
        <f t="shared" si="11"/>
        <v>58.997079225994888</v>
      </c>
      <c r="Q179" t="s">
        <v>2039</v>
      </c>
      <c r="R179" t="s">
        <v>2040</v>
      </c>
      <c r="S179" s="8">
        <f t="shared" si="9"/>
        <v>40497.25</v>
      </c>
      <c r="T179" s="8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-273</v>
      </c>
      <c r="P180">
        <f t="shared" si="11"/>
        <v>32.985714285714288</v>
      </c>
      <c r="Q180" t="s">
        <v>2033</v>
      </c>
      <c r="R180" t="s">
        <v>2034</v>
      </c>
      <c r="S180" s="8">
        <f t="shared" si="9"/>
        <v>42999.208333333328</v>
      </c>
      <c r="T180" s="8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114685</v>
      </c>
      <c r="P181">
        <f t="shared" si="11"/>
        <v>45.005654509471306</v>
      </c>
      <c r="Q181" t="s">
        <v>2039</v>
      </c>
      <c r="R181" t="s">
        <v>2040</v>
      </c>
      <c r="S181" s="8">
        <f t="shared" si="9"/>
        <v>41350.208333333336</v>
      </c>
      <c r="T181" s="8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116736</v>
      </c>
      <c r="P182">
        <f t="shared" si="11"/>
        <v>81.98196487897485</v>
      </c>
      <c r="Q182" t="s">
        <v>2037</v>
      </c>
      <c r="R182" t="s">
        <v>2046</v>
      </c>
      <c r="S182" s="8">
        <f t="shared" si="9"/>
        <v>40259.208333333336</v>
      </c>
      <c r="T182" s="8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-3285</v>
      </c>
      <c r="P183">
        <f t="shared" si="11"/>
        <v>39.080882352941174</v>
      </c>
      <c r="Q183" t="s">
        <v>2037</v>
      </c>
      <c r="R183" t="s">
        <v>2038</v>
      </c>
      <c r="S183" s="8">
        <f t="shared" si="9"/>
        <v>43012.208333333328</v>
      </c>
      <c r="T183" s="8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168650</v>
      </c>
      <c r="P184">
        <f t="shared" si="11"/>
        <v>58.996383363471971</v>
      </c>
      <c r="Q184" t="s">
        <v>2039</v>
      </c>
      <c r="R184" t="s">
        <v>2040</v>
      </c>
      <c r="S184" s="8">
        <f t="shared" si="9"/>
        <v>43631.208333333328</v>
      </c>
      <c r="T184" s="8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-1575</v>
      </c>
      <c r="P185">
        <f t="shared" si="11"/>
        <v>40.988372093023258</v>
      </c>
      <c r="Q185" t="s">
        <v>2035</v>
      </c>
      <c r="R185" t="s">
        <v>2036</v>
      </c>
      <c r="S185" s="8">
        <f t="shared" si="9"/>
        <v>40430.208333333336</v>
      </c>
      <c r="T185" s="8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6950</v>
      </c>
      <c r="P186">
        <f t="shared" si="11"/>
        <v>31.029411764705884</v>
      </c>
      <c r="Q186" t="s">
        <v>2039</v>
      </c>
      <c r="R186" t="s">
        <v>2040</v>
      </c>
      <c r="S186" s="8">
        <f t="shared" si="9"/>
        <v>43588.208333333328</v>
      </c>
      <c r="T186" s="8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-282</v>
      </c>
      <c r="P187">
        <f t="shared" si="11"/>
        <v>37.789473684210527</v>
      </c>
      <c r="Q187" t="s">
        <v>2041</v>
      </c>
      <c r="R187" t="s">
        <v>2060</v>
      </c>
      <c r="S187" s="8">
        <f t="shared" si="9"/>
        <v>43233.208333333328</v>
      </c>
      <c r="T187" s="8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-60442</v>
      </c>
      <c r="P188">
        <f t="shared" si="11"/>
        <v>32.006772009029348</v>
      </c>
      <c r="Q188" t="s">
        <v>2039</v>
      </c>
      <c r="R188" t="s">
        <v>2040</v>
      </c>
      <c r="S188" s="8">
        <f t="shared" si="9"/>
        <v>41782.208333333336</v>
      </c>
      <c r="T188" s="8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78184</v>
      </c>
      <c r="P189">
        <f t="shared" si="11"/>
        <v>95.966712898751737</v>
      </c>
      <c r="Q189" t="s">
        <v>2041</v>
      </c>
      <c r="R189" t="s">
        <v>2052</v>
      </c>
      <c r="S189" s="8">
        <f t="shared" si="9"/>
        <v>41328.25</v>
      </c>
      <c r="T189" s="8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-5575</v>
      </c>
      <c r="P190">
        <f t="shared" si="11"/>
        <v>75</v>
      </c>
      <c r="Q190" t="s">
        <v>2039</v>
      </c>
      <c r="R190" t="s">
        <v>2040</v>
      </c>
      <c r="S190" s="8">
        <f t="shared" si="9"/>
        <v>41975.25</v>
      </c>
      <c r="T190" s="8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-146296</v>
      </c>
      <c r="P191">
        <f t="shared" si="11"/>
        <v>102.0498866213152</v>
      </c>
      <c r="Q191" t="s">
        <v>2039</v>
      </c>
      <c r="R191" t="s">
        <v>2040</v>
      </c>
      <c r="S191" s="8">
        <f t="shared" si="9"/>
        <v>42433.25</v>
      </c>
      <c r="T191" s="8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-1162</v>
      </c>
      <c r="P192">
        <f t="shared" si="11"/>
        <v>105.75</v>
      </c>
      <c r="Q192" t="s">
        <v>2039</v>
      </c>
      <c r="R192" t="s">
        <v>2040</v>
      </c>
      <c r="S192" s="8">
        <f t="shared" si="9"/>
        <v>41429.208333333336</v>
      </c>
      <c r="T192" s="8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-5212</v>
      </c>
      <c r="P193">
        <f t="shared" si="11"/>
        <v>37.069767441860463</v>
      </c>
      <c r="Q193" t="s">
        <v>2039</v>
      </c>
      <c r="R193" t="s">
        <v>2040</v>
      </c>
      <c r="S193" s="8">
        <f t="shared" si="9"/>
        <v>43536.208333333328</v>
      </c>
      <c r="T193" s="8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-34083</v>
      </c>
      <c r="P194">
        <f t="shared" si="11"/>
        <v>35.049382716049379</v>
      </c>
      <c r="Q194" t="s">
        <v>2035</v>
      </c>
      <c r="R194" t="s">
        <v>2036</v>
      </c>
      <c r="S194" s="8">
        <f t="shared" si="9"/>
        <v>41817.208333333336</v>
      </c>
      <c r="T194" s="8">
        <f t="shared" si="10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SUM(E195-D195)</f>
        <v>-3588</v>
      </c>
      <c r="P195">
        <f t="shared" si="11"/>
        <v>46.338461538461537</v>
      </c>
      <c r="Q195" t="s">
        <v>2035</v>
      </c>
      <c r="R195" t="s">
        <v>2045</v>
      </c>
      <c r="S195" s="8">
        <f t="shared" ref="S195:S258" si="13">(((J195/60)/60)/24)+DATE(1970,1,1)</f>
        <v>43198.208333333328</v>
      </c>
      <c r="T195" s="8">
        <f t="shared" ref="T195:T258" si="14">(((K195/60)/60)/24)+DATE(1970,1,1)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1616</v>
      </c>
      <c r="P196">
        <f t="shared" ref="P196:P259" si="15">SUM(E196/G196)</f>
        <v>69.174603174603178</v>
      </c>
      <c r="Q196" t="s">
        <v>2035</v>
      </c>
      <c r="R196" t="s">
        <v>2057</v>
      </c>
      <c r="S196" s="8">
        <f t="shared" si="13"/>
        <v>42261.208333333328</v>
      </c>
      <c r="T196" s="8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41357</v>
      </c>
      <c r="P197">
        <f t="shared" si="15"/>
        <v>109.07824427480917</v>
      </c>
      <c r="Q197" t="s">
        <v>2035</v>
      </c>
      <c r="R197" t="s">
        <v>2043</v>
      </c>
      <c r="S197" s="8">
        <f t="shared" si="13"/>
        <v>43310.208333333328</v>
      </c>
      <c r="T197" s="8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-3022</v>
      </c>
      <c r="P198">
        <f t="shared" si="15"/>
        <v>51.78</v>
      </c>
      <c r="Q198" t="s">
        <v>2037</v>
      </c>
      <c r="R198" t="s">
        <v>2046</v>
      </c>
      <c r="S198" s="8">
        <f t="shared" si="13"/>
        <v>42616.208333333328</v>
      </c>
      <c r="T198" s="8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108418</v>
      </c>
      <c r="P199">
        <f t="shared" si="15"/>
        <v>82.010055304172951</v>
      </c>
      <c r="Q199" t="s">
        <v>2041</v>
      </c>
      <c r="R199" t="s">
        <v>2044</v>
      </c>
      <c r="S199" s="8">
        <f t="shared" si="13"/>
        <v>42909.208333333328</v>
      </c>
      <c r="T199" s="8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-57159</v>
      </c>
      <c r="P200">
        <f t="shared" si="15"/>
        <v>35.958333333333336</v>
      </c>
      <c r="Q200" t="s">
        <v>2035</v>
      </c>
      <c r="R200" t="s">
        <v>2043</v>
      </c>
      <c r="S200" s="8">
        <f t="shared" si="13"/>
        <v>40396.208333333336</v>
      </c>
      <c r="T200" s="8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-832</v>
      </c>
      <c r="P201">
        <f t="shared" si="15"/>
        <v>74.461538461538467</v>
      </c>
      <c r="Q201" t="s">
        <v>2035</v>
      </c>
      <c r="R201" t="s">
        <v>2036</v>
      </c>
      <c r="S201" s="8">
        <f t="shared" si="13"/>
        <v>42192.208333333328</v>
      </c>
      <c r="T201" s="8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-98</v>
      </c>
      <c r="P202">
        <f t="shared" si="15"/>
        <v>2</v>
      </c>
      <c r="Q202" t="s">
        <v>2039</v>
      </c>
      <c r="R202" t="s">
        <v>2040</v>
      </c>
      <c r="S202" s="8">
        <f t="shared" si="13"/>
        <v>40262.208333333336</v>
      </c>
      <c r="T202" s="8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12205</v>
      </c>
      <c r="P203">
        <f t="shared" si="15"/>
        <v>91.114649681528661</v>
      </c>
      <c r="Q203" t="s">
        <v>2037</v>
      </c>
      <c r="R203" t="s">
        <v>2038</v>
      </c>
      <c r="S203" s="8">
        <f t="shared" si="13"/>
        <v>41845.208333333336</v>
      </c>
      <c r="T203" s="8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-1757</v>
      </c>
      <c r="P204">
        <f t="shared" si="15"/>
        <v>79.792682926829272</v>
      </c>
      <c r="Q204" t="s">
        <v>2033</v>
      </c>
      <c r="R204" t="s">
        <v>2034</v>
      </c>
      <c r="S204" s="8">
        <f t="shared" si="13"/>
        <v>40818.208333333336</v>
      </c>
      <c r="T204" s="8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49513</v>
      </c>
      <c r="P205">
        <f t="shared" si="15"/>
        <v>42.999777678968428</v>
      </c>
      <c r="Q205" t="s">
        <v>2039</v>
      </c>
      <c r="R205" t="s">
        <v>2040</v>
      </c>
      <c r="S205" s="8">
        <f t="shared" si="13"/>
        <v>42752.25</v>
      </c>
      <c r="T205" s="8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-72471</v>
      </c>
      <c r="P206">
        <f t="shared" si="15"/>
        <v>63.225000000000001</v>
      </c>
      <c r="Q206" t="s">
        <v>2035</v>
      </c>
      <c r="R206" t="s">
        <v>2058</v>
      </c>
      <c r="S206" s="8">
        <f t="shared" si="13"/>
        <v>40636.208333333336</v>
      </c>
      <c r="T206" s="8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4314</v>
      </c>
      <c r="P207">
        <f t="shared" si="15"/>
        <v>70.174999999999997</v>
      </c>
      <c r="Q207" t="s">
        <v>2039</v>
      </c>
      <c r="R207" t="s">
        <v>2040</v>
      </c>
      <c r="S207" s="8">
        <f t="shared" si="13"/>
        <v>43390.208333333328</v>
      </c>
      <c r="T207" s="8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-5504</v>
      </c>
      <c r="P208">
        <f t="shared" si="15"/>
        <v>61.333333333333336</v>
      </c>
      <c r="Q208" t="s">
        <v>2047</v>
      </c>
      <c r="R208" t="s">
        <v>2053</v>
      </c>
      <c r="S208" s="8">
        <f t="shared" si="13"/>
        <v>40236.25</v>
      </c>
      <c r="T208" s="8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3257</v>
      </c>
      <c r="P209">
        <f t="shared" si="15"/>
        <v>99</v>
      </c>
      <c r="Q209" t="s">
        <v>2035</v>
      </c>
      <c r="R209" t="s">
        <v>2036</v>
      </c>
      <c r="S209" s="8">
        <f t="shared" si="13"/>
        <v>43340.208333333328</v>
      </c>
      <c r="T209" s="8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2210</v>
      </c>
      <c r="P210">
        <f t="shared" si="15"/>
        <v>96.984900146127615</v>
      </c>
      <c r="Q210" t="s">
        <v>2041</v>
      </c>
      <c r="R210" t="s">
        <v>2042</v>
      </c>
      <c r="S210" s="8">
        <f t="shared" si="13"/>
        <v>43048.25</v>
      </c>
      <c r="T210" s="8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-153288</v>
      </c>
      <c r="P211">
        <f t="shared" si="15"/>
        <v>51.004950495049506</v>
      </c>
      <c r="Q211" t="s">
        <v>2041</v>
      </c>
      <c r="R211" t="s">
        <v>2042</v>
      </c>
      <c r="S211" s="8">
        <f t="shared" si="13"/>
        <v>42496.208333333328</v>
      </c>
      <c r="T211" s="8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-3062</v>
      </c>
      <c r="P212">
        <f t="shared" si="15"/>
        <v>28.044247787610619</v>
      </c>
      <c r="Q212" t="s">
        <v>2041</v>
      </c>
      <c r="R212" t="s">
        <v>2063</v>
      </c>
      <c r="S212" s="8">
        <f t="shared" si="13"/>
        <v>42797.25</v>
      </c>
      <c r="T212" s="8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-5300</v>
      </c>
      <c r="P213">
        <f t="shared" si="15"/>
        <v>60.984615384615381</v>
      </c>
      <c r="Q213" t="s">
        <v>2039</v>
      </c>
      <c r="R213" t="s">
        <v>2040</v>
      </c>
      <c r="S213" s="8">
        <f t="shared" si="13"/>
        <v>41513.208333333336</v>
      </c>
      <c r="T213" s="8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4200</v>
      </c>
      <c r="P214">
        <f t="shared" si="15"/>
        <v>73.214285714285708</v>
      </c>
      <c r="Q214" t="s">
        <v>2039</v>
      </c>
      <c r="R214" t="s">
        <v>2040</v>
      </c>
      <c r="S214" s="8">
        <f t="shared" si="13"/>
        <v>43814.25</v>
      </c>
      <c r="T214" s="8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83649</v>
      </c>
      <c r="P215">
        <f t="shared" si="15"/>
        <v>39.997435299603637</v>
      </c>
      <c r="Q215" t="s">
        <v>2035</v>
      </c>
      <c r="R215" t="s">
        <v>2045</v>
      </c>
      <c r="S215" s="8">
        <f t="shared" si="13"/>
        <v>40488.208333333336</v>
      </c>
      <c r="T215" s="8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12924</v>
      </c>
      <c r="P216">
        <f t="shared" si="15"/>
        <v>86.812121212121212</v>
      </c>
      <c r="Q216" t="s">
        <v>2035</v>
      </c>
      <c r="R216" t="s">
        <v>2036</v>
      </c>
      <c r="S216" s="8">
        <f t="shared" si="13"/>
        <v>40409.208333333336</v>
      </c>
      <c r="T216" s="8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-150776</v>
      </c>
      <c r="P217">
        <f t="shared" si="15"/>
        <v>42.125874125874127</v>
      </c>
      <c r="Q217" t="s">
        <v>2039</v>
      </c>
      <c r="R217" t="s">
        <v>2040</v>
      </c>
      <c r="S217" s="8">
        <f t="shared" si="13"/>
        <v>43509.25</v>
      </c>
      <c r="T217" s="8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67021</v>
      </c>
      <c r="P218">
        <f t="shared" si="15"/>
        <v>103.97851239669421</v>
      </c>
      <c r="Q218" t="s">
        <v>2039</v>
      </c>
      <c r="R218" t="s">
        <v>2040</v>
      </c>
      <c r="S218" s="8">
        <f t="shared" si="13"/>
        <v>40869.25</v>
      </c>
      <c r="T218" s="8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-71489</v>
      </c>
      <c r="P219">
        <f t="shared" si="15"/>
        <v>62.003211991434689</v>
      </c>
      <c r="Q219" t="s">
        <v>2041</v>
      </c>
      <c r="R219" t="s">
        <v>2063</v>
      </c>
      <c r="S219" s="8">
        <f t="shared" si="13"/>
        <v>43583.208333333328</v>
      </c>
      <c r="T219" s="8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6609</v>
      </c>
      <c r="P220">
        <f t="shared" si="15"/>
        <v>31.005037783375315</v>
      </c>
      <c r="Q220" t="s">
        <v>2041</v>
      </c>
      <c r="R220" t="s">
        <v>2052</v>
      </c>
      <c r="S220" s="8">
        <f t="shared" si="13"/>
        <v>40858.25</v>
      </c>
      <c r="T220" s="8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96797</v>
      </c>
      <c r="P221">
        <f t="shared" si="15"/>
        <v>89.991552956465242</v>
      </c>
      <c r="Q221" t="s">
        <v>2041</v>
      </c>
      <c r="R221" t="s">
        <v>2049</v>
      </c>
      <c r="S221" s="8">
        <f t="shared" si="13"/>
        <v>41137.208333333336</v>
      </c>
      <c r="T221" s="8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-7233</v>
      </c>
      <c r="P222">
        <f t="shared" si="15"/>
        <v>39.235294117647058</v>
      </c>
      <c r="Q222" t="s">
        <v>2039</v>
      </c>
      <c r="R222" t="s">
        <v>2040</v>
      </c>
      <c r="S222" s="8">
        <f t="shared" si="13"/>
        <v>40725.208333333336</v>
      </c>
      <c r="T222" s="8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-1670</v>
      </c>
      <c r="P223">
        <f t="shared" si="15"/>
        <v>54.993116108306566</v>
      </c>
      <c r="Q223" t="s">
        <v>2033</v>
      </c>
      <c r="R223" t="s">
        <v>2034</v>
      </c>
      <c r="S223" s="8">
        <f t="shared" si="13"/>
        <v>41081.208333333336</v>
      </c>
      <c r="T223" s="8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1823</v>
      </c>
      <c r="P224">
        <f t="shared" si="15"/>
        <v>47.992753623188406</v>
      </c>
      <c r="Q224" t="s">
        <v>2054</v>
      </c>
      <c r="R224" t="s">
        <v>2055</v>
      </c>
      <c r="S224" s="8">
        <f t="shared" si="13"/>
        <v>41914.208333333336</v>
      </c>
      <c r="T224" s="8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-5403</v>
      </c>
      <c r="P225">
        <f t="shared" si="15"/>
        <v>87.966702470461868</v>
      </c>
      <c r="Q225" t="s">
        <v>2039</v>
      </c>
      <c r="R225" t="s">
        <v>2040</v>
      </c>
      <c r="S225" s="8">
        <f t="shared" si="13"/>
        <v>42445.208333333328</v>
      </c>
      <c r="T225" s="8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140585</v>
      </c>
      <c r="P226">
        <f t="shared" si="15"/>
        <v>51.999165275459099</v>
      </c>
      <c r="Q226" t="s">
        <v>2041</v>
      </c>
      <c r="R226" t="s">
        <v>2063</v>
      </c>
      <c r="S226" s="8">
        <f t="shared" si="13"/>
        <v>41906.208333333336</v>
      </c>
      <c r="T226" s="8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108598</v>
      </c>
      <c r="P227">
        <f t="shared" si="15"/>
        <v>29.999659863945578</v>
      </c>
      <c r="Q227" t="s">
        <v>2035</v>
      </c>
      <c r="R227" t="s">
        <v>2036</v>
      </c>
      <c r="S227" s="8">
        <f t="shared" si="13"/>
        <v>41762.208333333336</v>
      </c>
      <c r="T227" s="8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7999</v>
      </c>
      <c r="P228">
        <f t="shared" si="15"/>
        <v>98.205357142857139</v>
      </c>
      <c r="Q228" t="s">
        <v>2054</v>
      </c>
      <c r="R228" t="s">
        <v>2055</v>
      </c>
      <c r="S228" s="8">
        <f t="shared" si="13"/>
        <v>40276.208333333336</v>
      </c>
      <c r="T228" s="8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41851</v>
      </c>
      <c r="P229">
        <f t="shared" si="15"/>
        <v>108.96182396606575</v>
      </c>
      <c r="Q229" t="s">
        <v>2050</v>
      </c>
      <c r="R229" t="s">
        <v>2061</v>
      </c>
      <c r="S229" s="8">
        <f t="shared" si="13"/>
        <v>42139.208333333328</v>
      </c>
      <c r="T229" s="8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27452</v>
      </c>
      <c r="P230">
        <f t="shared" si="15"/>
        <v>66.998379254457049</v>
      </c>
      <c r="Q230" t="s">
        <v>2041</v>
      </c>
      <c r="R230" t="s">
        <v>2049</v>
      </c>
      <c r="S230" s="8">
        <f t="shared" si="13"/>
        <v>42613.208333333328</v>
      </c>
      <c r="T230" s="8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80198</v>
      </c>
      <c r="P231">
        <f t="shared" si="15"/>
        <v>64.99333594668758</v>
      </c>
      <c r="Q231" t="s">
        <v>2050</v>
      </c>
      <c r="R231" t="s">
        <v>2061</v>
      </c>
      <c r="S231" s="8">
        <f t="shared" si="13"/>
        <v>42887.208333333328</v>
      </c>
      <c r="T231" s="8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7684</v>
      </c>
      <c r="P232">
        <f t="shared" si="15"/>
        <v>99.841584158415841</v>
      </c>
      <c r="Q232" t="s">
        <v>2050</v>
      </c>
      <c r="R232" t="s">
        <v>2051</v>
      </c>
      <c r="S232" s="8">
        <f t="shared" si="13"/>
        <v>43805.25</v>
      </c>
      <c r="T232" s="8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-1677</v>
      </c>
      <c r="P233">
        <f t="shared" si="15"/>
        <v>82.432835820895519</v>
      </c>
      <c r="Q233" t="s">
        <v>2039</v>
      </c>
      <c r="R233" t="s">
        <v>2040</v>
      </c>
      <c r="S233" s="8">
        <f t="shared" si="13"/>
        <v>41415.208333333336</v>
      </c>
      <c r="T233" s="8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2423</v>
      </c>
      <c r="P234">
        <f t="shared" si="15"/>
        <v>63.293478260869563</v>
      </c>
      <c r="Q234" t="s">
        <v>2039</v>
      </c>
      <c r="R234" t="s">
        <v>2040</v>
      </c>
      <c r="S234" s="8">
        <f t="shared" si="13"/>
        <v>42576.208333333328</v>
      </c>
      <c r="T234" s="8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2200</v>
      </c>
      <c r="P235">
        <f t="shared" si="15"/>
        <v>96.774193548387103</v>
      </c>
      <c r="Q235" t="s">
        <v>2041</v>
      </c>
      <c r="R235" t="s">
        <v>2049</v>
      </c>
      <c r="S235" s="8">
        <f t="shared" si="13"/>
        <v>40706.208333333336</v>
      </c>
      <c r="T235" s="8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681</v>
      </c>
      <c r="P236">
        <f t="shared" si="15"/>
        <v>54.906040268456373</v>
      </c>
      <c r="Q236" t="s">
        <v>2050</v>
      </c>
      <c r="R236" t="s">
        <v>2051</v>
      </c>
      <c r="S236" s="8">
        <f t="shared" si="13"/>
        <v>42969.208333333328</v>
      </c>
      <c r="T236" s="8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-5011</v>
      </c>
      <c r="P237">
        <f t="shared" si="15"/>
        <v>39.010869565217391</v>
      </c>
      <c r="Q237" t="s">
        <v>2041</v>
      </c>
      <c r="R237" t="s">
        <v>2049</v>
      </c>
      <c r="S237" s="8">
        <f t="shared" si="13"/>
        <v>42779.25</v>
      </c>
      <c r="T237" s="8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-35177</v>
      </c>
      <c r="P238">
        <f t="shared" si="15"/>
        <v>75.84210526315789</v>
      </c>
      <c r="Q238" t="s">
        <v>2035</v>
      </c>
      <c r="R238" t="s">
        <v>2036</v>
      </c>
      <c r="S238" s="8">
        <f t="shared" si="13"/>
        <v>43641.208333333328</v>
      </c>
      <c r="T238" s="8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5522</v>
      </c>
      <c r="P239">
        <f t="shared" si="15"/>
        <v>45.051671732522799</v>
      </c>
      <c r="Q239" t="s">
        <v>2041</v>
      </c>
      <c r="R239" t="s">
        <v>2049</v>
      </c>
      <c r="S239" s="8">
        <f t="shared" si="13"/>
        <v>41754.208333333336</v>
      </c>
      <c r="T239" s="8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7738</v>
      </c>
      <c r="P240">
        <f t="shared" si="15"/>
        <v>104.51546391752578</v>
      </c>
      <c r="Q240" t="s">
        <v>2039</v>
      </c>
      <c r="R240" t="s">
        <v>2040</v>
      </c>
      <c r="S240" s="8">
        <f t="shared" si="13"/>
        <v>43083.25</v>
      </c>
      <c r="T240" s="8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-73</v>
      </c>
      <c r="P241">
        <f t="shared" si="15"/>
        <v>76.268292682926827</v>
      </c>
      <c r="Q241" t="s">
        <v>2037</v>
      </c>
      <c r="R241" t="s">
        <v>2046</v>
      </c>
      <c r="S241" s="8">
        <f t="shared" si="13"/>
        <v>42245.208333333328</v>
      </c>
      <c r="T241" s="8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93724</v>
      </c>
      <c r="P242">
        <f t="shared" si="15"/>
        <v>69.015695067264573</v>
      </c>
      <c r="Q242" t="s">
        <v>2039</v>
      </c>
      <c r="R242" t="s">
        <v>2040</v>
      </c>
      <c r="S242" s="8">
        <f t="shared" si="13"/>
        <v>40396.208333333336</v>
      </c>
      <c r="T242" s="8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3229</v>
      </c>
      <c r="P243">
        <f t="shared" si="15"/>
        <v>101.97684085510689</v>
      </c>
      <c r="Q243" t="s">
        <v>2047</v>
      </c>
      <c r="R243" t="s">
        <v>2048</v>
      </c>
      <c r="S243" s="8">
        <f t="shared" si="13"/>
        <v>41742.208333333336</v>
      </c>
      <c r="T243" s="8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2329</v>
      </c>
      <c r="P244">
        <f t="shared" si="15"/>
        <v>42.915999999999997</v>
      </c>
      <c r="Q244" t="s">
        <v>2035</v>
      </c>
      <c r="R244" t="s">
        <v>2036</v>
      </c>
      <c r="S244" s="8">
        <f t="shared" si="13"/>
        <v>42865.208333333328</v>
      </c>
      <c r="T244" s="8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7940</v>
      </c>
      <c r="P245">
        <f t="shared" si="15"/>
        <v>43.025210084033617</v>
      </c>
      <c r="Q245" t="s">
        <v>2039</v>
      </c>
      <c r="R245" t="s">
        <v>2040</v>
      </c>
      <c r="S245" s="8">
        <f t="shared" si="13"/>
        <v>43163.25</v>
      </c>
      <c r="T245" s="8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3288</v>
      </c>
      <c r="P246">
        <f t="shared" si="15"/>
        <v>75.245283018867923</v>
      </c>
      <c r="Q246" t="s">
        <v>2039</v>
      </c>
      <c r="R246" t="s">
        <v>2040</v>
      </c>
      <c r="S246" s="8">
        <f t="shared" si="13"/>
        <v>41834.208333333336</v>
      </c>
      <c r="T246" s="8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11871</v>
      </c>
      <c r="P247">
        <f t="shared" si="15"/>
        <v>69.023364485981304</v>
      </c>
      <c r="Q247" t="s">
        <v>2039</v>
      </c>
      <c r="R247" t="s">
        <v>2040</v>
      </c>
      <c r="S247" s="8">
        <f t="shared" si="13"/>
        <v>41736.208333333336</v>
      </c>
      <c r="T247" s="8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10149</v>
      </c>
      <c r="P248">
        <f t="shared" si="15"/>
        <v>65.986486486486484</v>
      </c>
      <c r="Q248" t="s">
        <v>2037</v>
      </c>
      <c r="R248" t="s">
        <v>2038</v>
      </c>
      <c r="S248" s="8">
        <f t="shared" si="13"/>
        <v>41491.208333333336</v>
      </c>
      <c r="T248" s="8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164858</v>
      </c>
      <c r="P249">
        <f t="shared" si="15"/>
        <v>98.013800424628457</v>
      </c>
      <c r="Q249" t="s">
        <v>2047</v>
      </c>
      <c r="R249" t="s">
        <v>2053</v>
      </c>
      <c r="S249" s="8">
        <f t="shared" si="13"/>
        <v>42726.25</v>
      </c>
      <c r="T249" s="8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6903</v>
      </c>
      <c r="P250">
        <f t="shared" si="15"/>
        <v>60.105504587155963</v>
      </c>
      <c r="Q250" t="s">
        <v>2050</v>
      </c>
      <c r="R250" t="s">
        <v>2061</v>
      </c>
      <c r="S250" s="8">
        <f t="shared" si="13"/>
        <v>42004.25</v>
      </c>
      <c r="T250" s="8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106595</v>
      </c>
      <c r="P251">
        <f t="shared" si="15"/>
        <v>26.000773395204948</v>
      </c>
      <c r="Q251" t="s">
        <v>2047</v>
      </c>
      <c r="R251" t="s">
        <v>2059</v>
      </c>
      <c r="S251" s="8">
        <f t="shared" si="13"/>
        <v>42006.25</v>
      </c>
      <c r="T251" s="8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-97</v>
      </c>
      <c r="P252">
        <f t="shared" si="15"/>
        <v>3</v>
      </c>
      <c r="Q252" t="s">
        <v>2035</v>
      </c>
      <c r="R252" t="s">
        <v>2036</v>
      </c>
      <c r="S252" s="8">
        <f t="shared" si="13"/>
        <v>40203.25</v>
      </c>
      <c r="T252" s="8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-3260</v>
      </c>
      <c r="P253">
        <f t="shared" si="15"/>
        <v>38.019801980198018</v>
      </c>
      <c r="Q253" t="s">
        <v>2039</v>
      </c>
      <c r="R253" t="s">
        <v>2040</v>
      </c>
      <c r="S253" s="8">
        <f t="shared" si="13"/>
        <v>41252.25</v>
      </c>
      <c r="T253" s="8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5263</v>
      </c>
      <c r="P254">
        <f t="shared" si="15"/>
        <v>106.15254237288136</v>
      </c>
      <c r="Q254" t="s">
        <v>2039</v>
      </c>
      <c r="R254" t="s">
        <v>2040</v>
      </c>
      <c r="S254" s="8">
        <f t="shared" si="13"/>
        <v>41572.208333333336</v>
      </c>
      <c r="T254" s="8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-13339</v>
      </c>
      <c r="P255">
        <f t="shared" si="15"/>
        <v>81.019475655430711</v>
      </c>
      <c r="Q255" t="s">
        <v>2041</v>
      </c>
      <c r="R255" t="s">
        <v>2044</v>
      </c>
      <c r="S255" s="8">
        <f t="shared" si="13"/>
        <v>40641.208333333336</v>
      </c>
      <c r="T255" s="8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3905</v>
      </c>
      <c r="P256">
        <f t="shared" si="15"/>
        <v>96.647727272727266</v>
      </c>
      <c r="Q256" t="s">
        <v>2047</v>
      </c>
      <c r="R256" t="s">
        <v>2048</v>
      </c>
      <c r="S256" s="8">
        <f t="shared" si="13"/>
        <v>42787.25</v>
      </c>
      <c r="T256" s="8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16235</v>
      </c>
      <c r="P257">
        <f t="shared" si="15"/>
        <v>57.003535651149086</v>
      </c>
      <c r="Q257" t="s">
        <v>2035</v>
      </c>
      <c r="R257" t="s">
        <v>2036</v>
      </c>
      <c r="S257" s="8">
        <f t="shared" si="13"/>
        <v>40590.25</v>
      </c>
      <c r="T257" s="8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-3141</v>
      </c>
      <c r="P258">
        <f t="shared" si="15"/>
        <v>63.93333333333333</v>
      </c>
      <c r="Q258" t="s">
        <v>2035</v>
      </c>
      <c r="R258" t="s">
        <v>2036</v>
      </c>
      <c r="S258" s="8">
        <f t="shared" si="13"/>
        <v>42393.25</v>
      </c>
      <c r="T258" s="8">
        <f t="shared" si="14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SUM(E259-D259)</f>
        <v>2622</v>
      </c>
      <c r="P259">
        <f t="shared" si="15"/>
        <v>90.456521739130437</v>
      </c>
      <c r="Q259" t="s">
        <v>2039</v>
      </c>
      <c r="R259" t="s">
        <v>2040</v>
      </c>
      <c r="S259" s="8">
        <f t="shared" ref="S259:S322" si="17">(((J259/60)/60)/24)+DATE(1970,1,1)</f>
        <v>41338.25</v>
      </c>
      <c r="T259" s="8">
        <f t="shared" ref="T259:T322" si="18">(((K259/60)/60)/24)+DATE(1970,1,1)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8424</v>
      </c>
      <c r="P260">
        <f t="shared" ref="P260:P323" si="19">SUM(E260/G260)</f>
        <v>72.172043010752688</v>
      </c>
      <c r="Q260" t="s">
        <v>2039</v>
      </c>
      <c r="R260" t="s">
        <v>2040</v>
      </c>
      <c r="S260" s="8">
        <f t="shared" si="17"/>
        <v>42712.25</v>
      </c>
      <c r="T260" s="8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8955</v>
      </c>
      <c r="P261">
        <f t="shared" si="19"/>
        <v>77.934782608695656</v>
      </c>
      <c r="Q261" t="s">
        <v>2054</v>
      </c>
      <c r="R261" t="s">
        <v>2055</v>
      </c>
      <c r="S261" s="8">
        <f t="shared" si="17"/>
        <v>41251.25</v>
      </c>
      <c r="T261" s="8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3635</v>
      </c>
      <c r="P262">
        <f t="shared" si="19"/>
        <v>38.065134099616856</v>
      </c>
      <c r="Q262" t="s">
        <v>2035</v>
      </c>
      <c r="R262" t="s">
        <v>2036</v>
      </c>
      <c r="S262" s="8">
        <f t="shared" si="17"/>
        <v>41180.208333333336</v>
      </c>
      <c r="T262" s="8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-57997</v>
      </c>
      <c r="P263">
        <f t="shared" si="19"/>
        <v>57.936123348017624</v>
      </c>
      <c r="Q263" t="s">
        <v>2035</v>
      </c>
      <c r="R263" t="s">
        <v>2036</v>
      </c>
      <c r="S263" s="8">
        <f t="shared" si="17"/>
        <v>40415.208333333336</v>
      </c>
      <c r="T263" s="8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3628</v>
      </c>
      <c r="P264">
        <f t="shared" si="19"/>
        <v>49.794392523364486</v>
      </c>
      <c r="Q264" t="s">
        <v>2035</v>
      </c>
      <c r="R264" t="s">
        <v>2045</v>
      </c>
      <c r="S264" s="8">
        <f t="shared" si="17"/>
        <v>40638.208333333336</v>
      </c>
      <c r="T264" s="8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7856</v>
      </c>
      <c r="P265">
        <f t="shared" si="19"/>
        <v>54.050251256281406</v>
      </c>
      <c r="Q265" t="s">
        <v>2054</v>
      </c>
      <c r="R265" t="s">
        <v>2055</v>
      </c>
      <c r="S265" s="8">
        <f t="shared" si="17"/>
        <v>40187.25</v>
      </c>
      <c r="T265" s="8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119775</v>
      </c>
      <c r="P266">
        <f t="shared" si="19"/>
        <v>30.002721335268504</v>
      </c>
      <c r="Q266" t="s">
        <v>2039</v>
      </c>
      <c r="R266" t="s">
        <v>2040</v>
      </c>
      <c r="S266" s="8">
        <f t="shared" si="17"/>
        <v>41317.25</v>
      </c>
      <c r="T266" s="8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1131</v>
      </c>
      <c r="P267">
        <f t="shared" si="19"/>
        <v>70.127906976744185</v>
      </c>
      <c r="Q267" t="s">
        <v>2039</v>
      </c>
      <c r="R267" t="s">
        <v>2040</v>
      </c>
      <c r="S267" s="8">
        <f t="shared" si="17"/>
        <v>42372.25</v>
      </c>
      <c r="T267" s="8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-25998</v>
      </c>
      <c r="P268">
        <f t="shared" si="19"/>
        <v>26.996228786926462</v>
      </c>
      <c r="Q268" t="s">
        <v>2035</v>
      </c>
      <c r="R268" t="s">
        <v>2058</v>
      </c>
      <c r="S268" s="8">
        <f t="shared" si="17"/>
        <v>41950.25</v>
      </c>
      <c r="T268" s="8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82310</v>
      </c>
      <c r="P269">
        <f t="shared" si="19"/>
        <v>51.990606936416185</v>
      </c>
      <c r="Q269" t="s">
        <v>2039</v>
      </c>
      <c r="R269" t="s">
        <v>2040</v>
      </c>
      <c r="S269" s="8">
        <f t="shared" si="17"/>
        <v>41206.208333333336</v>
      </c>
      <c r="T269" s="8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1208</v>
      </c>
      <c r="P270">
        <f t="shared" si="19"/>
        <v>56.416666666666664</v>
      </c>
      <c r="Q270" t="s">
        <v>2041</v>
      </c>
      <c r="R270" t="s">
        <v>2042</v>
      </c>
      <c r="S270" s="8">
        <f t="shared" si="17"/>
        <v>41186.208333333336</v>
      </c>
      <c r="T270" s="8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5342</v>
      </c>
      <c r="P271">
        <f t="shared" si="19"/>
        <v>101.63218390804597</v>
      </c>
      <c r="Q271" t="s">
        <v>2041</v>
      </c>
      <c r="R271" t="s">
        <v>2060</v>
      </c>
      <c r="S271" s="8">
        <f t="shared" si="17"/>
        <v>43496.25</v>
      </c>
      <c r="T271" s="8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-126640</v>
      </c>
      <c r="P272">
        <f t="shared" si="19"/>
        <v>25.005291005291006</v>
      </c>
      <c r="Q272" t="s">
        <v>2050</v>
      </c>
      <c r="R272" t="s">
        <v>2051</v>
      </c>
      <c r="S272" s="8">
        <f t="shared" si="17"/>
        <v>40514.25</v>
      </c>
      <c r="T272" s="8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-151747</v>
      </c>
      <c r="P273">
        <f t="shared" si="19"/>
        <v>32.016393442622949</v>
      </c>
      <c r="Q273" t="s">
        <v>2054</v>
      </c>
      <c r="R273" t="s">
        <v>2055</v>
      </c>
      <c r="S273" s="8">
        <f t="shared" si="17"/>
        <v>42345.25</v>
      </c>
      <c r="T273" s="8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104249</v>
      </c>
      <c r="P274">
        <f t="shared" si="19"/>
        <v>82.021647307286173</v>
      </c>
      <c r="Q274" t="s">
        <v>2039</v>
      </c>
      <c r="R274" t="s">
        <v>2040</v>
      </c>
      <c r="S274" s="8">
        <f t="shared" si="17"/>
        <v>43656.208333333328</v>
      </c>
      <c r="T274" s="8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2904</v>
      </c>
      <c r="P275">
        <f t="shared" si="19"/>
        <v>37.957446808510639</v>
      </c>
      <c r="Q275" t="s">
        <v>2039</v>
      </c>
      <c r="R275" t="s">
        <v>2040</v>
      </c>
      <c r="S275" s="8">
        <f t="shared" si="17"/>
        <v>42995.208333333328</v>
      </c>
      <c r="T275" s="8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-1627</v>
      </c>
      <c r="P276">
        <f t="shared" si="19"/>
        <v>51.533333333333331</v>
      </c>
      <c r="Q276" t="s">
        <v>2039</v>
      </c>
      <c r="R276" t="s">
        <v>2040</v>
      </c>
      <c r="S276" s="8">
        <f t="shared" si="17"/>
        <v>43045.25</v>
      </c>
      <c r="T276" s="8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5519</v>
      </c>
      <c r="P277">
        <f t="shared" si="19"/>
        <v>81.198275862068968</v>
      </c>
      <c r="Q277" t="s">
        <v>2047</v>
      </c>
      <c r="R277" t="s">
        <v>2059</v>
      </c>
      <c r="S277" s="8">
        <f t="shared" si="17"/>
        <v>43561.208333333328</v>
      </c>
      <c r="T277" s="8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-176</v>
      </c>
      <c r="P278">
        <f t="shared" si="19"/>
        <v>40.030075187969928</v>
      </c>
      <c r="Q278" t="s">
        <v>2050</v>
      </c>
      <c r="R278" t="s">
        <v>2051</v>
      </c>
      <c r="S278" s="8">
        <f t="shared" si="17"/>
        <v>41018.208333333336</v>
      </c>
      <c r="T278" s="8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6765</v>
      </c>
      <c r="P279">
        <f t="shared" si="19"/>
        <v>89.939759036144579</v>
      </c>
      <c r="Q279" t="s">
        <v>2039</v>
      </c>
      <c r="R279" t="s">
        <v>2040</v>
      </c>
      <c r="S279" s="8">
        <f t="shared" si="17"/>
        <v>40378.208333333336</v>
      </c>
      <c r="T279" s="8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6099</v>
      </c>
      <c r="P280">
        <f t="shared" si="19"/>
        <v>96.692307692307693</v>
      </c>
      <c r="Q280" t="s">
        <v>2037</v>
      </c>
      <c r="R280" t="s">
        <v>2038</v>
      </c>
      <c r="S280" s="8">
        <f t="shared" si="17"/>
        <v>41239.25</v>
      </c>
      <c r="T280" s="8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5656</v>
      </c>
      <c r="P281">
        <f t="shared" si="19"/>
        <v>25.010989010989011</v>
      </c>
      <c r="Q281" t="s">
        <v>2039</v>
      </c>
      <c r="R281" t="s">
        <v>2040</v>
      </c>
      <c r="S281" s="8">
        <f t="shared" si="17"/>
        <v>43346.208333333328</v>
      </c>
      <c r="T281" s="8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12036</v>
      </c>
      <c r="P282">
        <f t="shared" si="19"/>
        <v>36.987277353689571</v>
      </c>
      <c r="Q282" t="s">
        <v>2041</v>
      </c>
      <c r="R282" t="s">
        <v>2049</v>
      </c>
      <c r="S282" s="8">
        <f t="shared" si="17"/>
        <v>43060.25</v>
      </c>
      <c r="T282" s="8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-13948</v>
      </c>
      <c r="P283">
        <f t="shared" si="19"/>
        <v>73.012609117361791</v>
      </c>
      <c r="Q283" t="s">
        <v>2039</v>
      </c>
      <c r="R283" t="s">
        <v>2040</v>
      </c>
      <c r="S283" s="8">
        <f t="shared" si="17"/>
        <v>40979.25</v>
      </c>
      <c r="T283" s="8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676</v>
      </c>
      <c r="P284">
        <f t="shared" si="19"/>
        <v>68.240601503759393</v>
      </c>
      <c r="Q284" t="s">
        <v>2041</v>
      </c>
      <c r="R284" t="s">
        <v>2060</v>
      </c>
      <c r="S284" s="8">
        <f t="shared" si="17"/>
        <v>42701.25</v>
      </c>
      <c r="T284" s="8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-6583</v>
      </c>
      <c r="P285">
        <f t="shared" si="19"/>
        <v>52.310344827586206</v>
      </c>
      <c r="Q285" t="s">
        <v>2035</v>
      </c>
      <c r="R285" t="s">
        <v>2036</v>
      </c>
      <c r="S285" s="8">
        <f t="shared" si="17"/>
        <v>42520.208333333328</v>
      </c>
      <c r="T285" s="8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-1647</v>
      </c>
      <c r="P286">
        <f t="shared" si="19"/>
        <v>61.765151515151516</v>
      </c>
      <c r="Q286" t="s">
        <v>2037</v>
      </c>
      <c r="R286" t="s">
        <v>2038</v>
      </c>
      <c r="S286" s="8">
        <f t="shared" si="17"/>
        <v>41030.208333333336</v>
      </c>
      <c r="T286" s="8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5457</v>
      </c>
      <c r="P287">
        <f t="shared" si="19"/>
        <v>25.027559055118111</v>
      </c>
      <c r="Q287" t="s">
        <v>2039</v>
      </c>
      <c r="R287" t="s">
        <v>2040</v>
      </c>
      <c r="S287" s="8">
        <f t="shared" si="17"/>
        <v>42623.208333333328</v>
      </c>
      <c r="T287" s="8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-92543</v>
      </c>
      <c r="P288">
        <f t="shared" si="19"/>
        <v>106.28804347826087</v>
      </c>
      <c r="Q288" t="s">
        <v>2039</v>
      </c>
      <c r="R288" t="s">
        <v>2040</v>
      </c>
      <c r="S288" s="8">
        <f t="shared" si="17"/>
        <v>42697.25</v>
      </c>
      <c r="T288" s="8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6913</v>
      </c>
      <c r="P289">
        <f t="shared" si="19"/>
        <v>75.07386363636364</v>
      </c>
      <c r="Q289" t="s">
        <v>2035</v>
      </c>
      <c r="R289" t="s">
        <v>2043</v>
      </c>
      <c r="S289" s="8">
        <f t="shared" si="17"/>
        <v>42122.208333333328</v>
      </c>
      <c r="T289" s="8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-124</v>
      </c>
      <c r="P290">
        <f t="shared" si="19"/>
        <v>39.970802919708028</v>
      </c>
      <c r="Q290" t="s">
        <v>2035</v>
      </c>
      <c r="R290" t="s">
        <v>2057</v>
      </c>
      <c r="S290" s="8">
        <f t="shared" si="17"/>
        <v>40982.208333333336</v>
      </c>
      <c r="T290" s="8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12674</v>
      </c>
      <c r="P291">
        <f t="shared" si="19"/>
        <v>39.982195845697326</v>
      </c>
      <c r="Q291" t="s">
        <v>2039</v>
      </c>
      <c r="R291" t="s">
        <v>2040</v>
      </c>
      <c r="S291" s="8">
        <f t="shared" si="17"/>
        <v>42219.208333333328</v>
      </c>
      <c r="T291" s="8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-76878</v>
      </c>
      <c r="P292">
        <f t="shared" si="19"/>
        <v>101.01541850220265</v>
      </c>
      <c r="Q292" t="s">
        <v>2041</v>
      </c>
      <c r="R292" t="s">
        <v>2042</v>
      </c>
      <c r="S292" s="8">
        <f t="shared" si="17"/>
        <v>41404.208333333336</v>
      </c>
      <c r="T292" s="8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6419</v>
      </c>
      <c r="P293">
        <f t="shared" si="19"/>
        <v>76.813084112149539</v>
      </c>
      <c r="Q293" t="s">
        <v>2037</v>
      </c>
      <c r="R293" t="s">
        <v>2038</v>
      </c>
      <c r="S293" s="8">
        <f t="shared" si="17"/>
        <v>40831.208333333336</v>
      </c>
      <c r="T293" s="8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-6583</v>
      </c>
      <c r="P294">
        <f t="shared" si="19"/>
        <v>71.7</v>
      </c>
      <c r="Q294" t="s">
        <v>2033</v>
      </c>
      <c r="R294" t="s">
        <v>2034</v>
      </c>
      <c r="S294" s="8">
        <f t="shared" si="17"/>
        <v>40984.208333333336</v>
      </c>
      <c r="T294" s="8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-5435</v>
      </c>
      <c r="P295">
        <f t="shared" si="19"/>
        <v>33.28125</v>
      </c>
      <c r="Q295" t="s">
        <v>2039</v>
      </c>
      <c r="R295" t="s">
        <v>2040</v>
      </c>
      <c r="S295" s="8">
        <f t="shared" si="17"/>
        <v>40456.208333333336</v>
      </c>
      <c r="T295" s="8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7438</v>
      </c>
      <c r="P296">
        <f t="shared" si="19"/>
        <v>43.923497267759565</v>
      </c>
      <c r="Q296" t="s">
        <v>2039</v>
      </c>
      <c r="R296" t="s">
        <v>2040</v>
      </c>
      <c r="S296" s="8">
        <f t="shared" si="17"/>
        <v>43399.208333333328</v>
      </c>
      <c r="T296" s="8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-124131</v>
      </c>
      <c r="P297">
        <f t="shared" si="19"/>
        <v>36.004712041884815</v>
      </c>
      <c r="Q297" t="s">
        <v>2039</v>
      </c>
      <c r="R297" t="s">
        <v>2040</v>
      </c>
      <c r="S297" s="8">
        <f t="shared" si="17"/>
        <v>41562.208333333336</v>
      </c>
      <c r="T297" s="8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-2748</v>
      </c>
      <c r="P298">
        <f t="shared" si="19"/>
        <v>88.21052631578948</v>
      </c>
      <c r="Q298" t="s">
        <v>2039</v>
      </c>
      <c r="R298" t="s">
        <v>2040</v>
      </c>
      <c r="S298" s="8">
        <f t="shared" si="17"/>
        <v>43493.25</v>
      </c>
      <c r="T298" s="8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-415</v>
      </c>
      <c r="P299">
        <f t="shared" si="19"/>
        <v>65.240384615384613</v>
      </c>
      <c r="Q299" t="s">
        <v>2039</v>
      </c>
      <c r="R299" t="s">
        <v>2040</v>
      </c>
      <c r="S299" s="8">
        <f t="shared" si="17"/>
        <v>41653.25</v>
      </c>
      <c r="T299" s="8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1537</v>
      </c>
      <c r="P300">
        <f t="shared" si="19"/>
        <v>69.958333333333329</v>
      </c>
      <c r="Q300" t="s">
        <v>2035</v>
      </c>
      <c r="R300" t="s">
        <v>2036</v>
      </c>
      <c r="S300" s="8">
        <f t="shared" si="17"/>
        <v>42426.25</v>
      </c>
      <c r="T300" s="8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-1846</v>
      </c>
      <c r="P301">
        <f t="shared" si="19"/>
        <v>39.877551020408163</v>
      </c>
      <c r="Q301" t="s">
        <v>2033</v>
      </c>
      <c r="R301" t="s">
        <v>2034</v>
      </c>
      <c r="S301" s="8">
        <f t="shared" si="17"/>
        <v>42432.25</v>
      </c>
      <c r="T301" s="8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-95</v>
      </c>
      <c r="P302">
        <f t="shared" si="19"/>
        <v>5</v>
      </c>
      <c r="Q302" t="s">
        <v>2047</v>
      </c>
      <c r="R302" t="s">
        <v>2048</v>
      </c>
      <c r="S302" s="8">
        <f t="shared" si="17"/>
        <v>42977.208333333328</v>
      </c>
      <c r="T302" s="8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11202</v>
      </c>
      <c r="P303">
        <f t="shared" si="19"/>
        <v>41.023728813559323</v>
      </c>
      <c r="Q303" t="s">
        <v>2041</v>
      </c>
      <c r="R303" t="s">
        <v>2042</v>
      </c>
      <c r="S303" s="8">
        <f t="shared" si="17"/>
        <v>42061.25</v>
      </c>
      <c r="T303" s="8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-51866</v>
      </c>
      <c r="P304">
        <f t="shared" si="19"/>
        <v>98.914285714285711</v>
      </c>
      <c r="Q304" t="s">
        <v>2039</v>
      </c>
      <c r="R304" t="s">
        <v>2040</v>
      </c>
      <c r="S304" s="8">
        <f t="shared" si="17"/>
        <v>43345.208333333328</v>
      </c>
      <c r="T304" s="8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-591</v>
      </c>
      <c r="P305">
        <f t="shared" si="19"/>
        <v>87.78125</v>
      </c>
      <c r="Q305" t="s">
        <v>2035</v>
      </c>
      <c r="R305" t="s">
        <v>2045</v>
      </c>
      <c r="S305" s="8">
        <f t="shared" si="17"/>
        <v>42376.25</v>
      </c>
      <c r="T305" s="8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9369</v>
      </c>
      <c r="P306">
        <f t="shared" si="19"/>
        <v>80.767605633802816</v>
      </c>
      <c r="Q306" t="s">
        <v>2041</v>
      </c>
      <c r="R306" t="s">
        <v>2042</v>
      </c>
      <c r="S306" s="8">
        <f t="shared" si="17"/>
        <v>42589.208333333328</v>
      </c>
      <c r="T306" s="8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5214</v>
      </c>
      <c r="P307">
        <f t="shared" si="19"/>
        <v>94.28235294117647</v>
      </c>
      <c r="Q307" t="s">
        <v>2039</v>
      </c>
      <c r="R307" t="s">
        <v>2040</v>
      </c>
      <c r="S307" s="8">
        <f t="shared" si="17"/>
        <v>42448.208333333328</v>
      </c>
      <c r="T307" s="8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-5986</v>
      </c>
      <c r="P308">
        <f t="shared" si="19"/>
        <v>73.428571428571431</v>
      </c>
      <c r="Q308" t="s">
        <v>2039</v>
      </c>
      <c r="R308" t="s">
        <v>2040</v>
      </c>
      <c r="S308" s="8">
        <f t="shared" si="17"/>
        <v>42930.208333333328</v>
      </c>
      <c r="T308" s="8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10573</v>
      </c>
      <c r="P309">
        <f t="shared" si="19"/>
        <v>65.968133535660087</v>
      </c>
      <c r="Q309" t="s">
        <v>2047</v>
      </c>
      <c r="R309" t="s">
        <v>2053</v>
      </c>
      <c r="S309" s="8">
        <f t="shared" si="17"/>
        <v>41066.208333333336</v>
      </c>
      <c r="T309" s="8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-30640</v>
      </c>
      <c r="P310">
        <f t="shared" si="19"/>
        <v>109.04109589041096</v>
      </c>
      <c r="Q310" t="s">
        <v>2039</v>
      </c>
      <c r="R310" t="s">
        <v>2040</v>
      </c>
      <c r="S310" s="8">
        <f t="shared" si="17"/>
        <v>40651.208333333336</v>
      </c>
      <c r="T310" s="8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-1013</v>
      </c>
      <c r="P311">
        <f t="shared" si="19"/>
        <v>41.16</v>
      </c>
      <c r="Q311" t="s">
        <v>2035</v>
      </c>
      <c r="R311" t="s">
        <v>2045</v>
      </c>
      <c r="S311" s="8">
        <f t="shared" si="17"/>
        <v>40807.208333333336</v>
      </c>
      <c r="T311" s="8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-6214</v>
      </c>
      <c r="P312">
        <f t="shared" si="19"/>
        <v>99.125</v>
      </c>
      <c r="Q312" t="s">
        <v>2050</v>
      </c>
      <c r="R312" t="s">
        <v>2051</v>
      </c>
      <c r="S312" s="8">
        <f t="shared" si="17"/>
        <v>40277.208333333336</v>
      </c>
      <c r="T312" s="8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6512</v>
      </c>
      <c r="P313">
        <f t="shared" si="19"/>
        <v>105.88429752066116</v>
      </c>
      <c r="Q313" t="s">
        <v>2039</v>
      </c>
      <c r="R313" t="s">
        <v>2040</v>
      </c>
      <c r="S313" s="8">
        <f t="shared" si="17"/>
        <v>40590.25</v>
      </c>
      <c r="T313" s="8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124245</v>
      </c>
      <c r="P314">
        <f t="shared" si="19"/>
        <v>48.996525921966864</v>
      </c>
      <c r="Q314" t="s">
        <v>2039</v>
      </c>
      <c r="R314" t="s">
        <v>2040</v>
      </c>
      <c r="S314" s="8">
        <f t="shared" si="17"/>
        <v>41572.208333333336</v>
      </c>
      <c r="T314" s="8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6497</v>
      </c>
      <c r="P315">
        <f t="shared" si="19"/>
        <v>39</v>
      </c>
      <c r="Q315" t="s">
        <v>2035</v>
      </c>
      <c r="R315" t="s">
        <v>2036</v>
      </c>
      <c r="S315" s="8">
        <f t="shared" si="17"/>
        <v>40966.25</v>
      </c>
      <c r="T315" s="8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2726</v>
      </c>
      <c r="P316">
        <f t="shared" si="19"/>
        <v>31.022556390977442</v>
      </c>
      <c r="Q316" t="s">
        <v>2041</v>
      </c>
      <c r="R316" t="s">
        <v>2042</v>
      </c>
      <c r="S316" s="8">
        <f t="shared" si="17"/>
        <v>43536.208333333328</v>
      </c>
      <c r="T316" s="8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-6280</v>
      </c>
      <c r="P317">
        <f t="shared" si="19"/>
        <v>103.87096774193549</v>
      </c>
      <c r="Q317" t="s">
        <v>2039</v>
      </c>
      <c r="R317" t="s">
        <v>2040</v>
      </c>
      <c r="S317" s="8">
        <f t="shared" si="17"/>
        <v>41783.208333333336</v>
      </c>
      <c r="T317" s="8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-3199</v>
      </c>
      <c r="P318">
        <f t="shared" si="19"/>
        <v>59.268518518518519</v>
      </c>
      <c r="Q318" t="s">
        <v>2033</v>
      </c>
      <c r="R318" t="s">
        <v>2034</v>
      </c>
      <c r="S318" s="8">
        <f t="shared" si="17"/>
        <v>43788.25</v>
      </c>
      <c r="T318" s="8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-5331</v>
      </c>
      <c r="P319">
        <f t="shared" si="19"/>
        <v>42.3</v>
      </c>
      <c r="Q319" t="s">
        <v>2039</v>
      </c>
      <c r="R319" t="s">
        <v>2040</v>
      </c>
      <c r="S319" s="8">
        <f t="shared" si="17"/>
        <v>42869.208333333328</v>
      </c>
      <c r="T319" s="8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-4797</v>
      </c>
      <c r="P320">
        <f t="shared" si="19"/>
        <v>53.117647058823529</v>
      </c>
      <c r="Q320" t="s">
        <v>2035</v>
      </c>
      <c r="R320" t="s">
        <v>2036</v>
      </c>
      <c r="S320" s="8">
        <f t="shared" si="17"/>
        <v>41684.25</v>
      </c>
      <c r="T320" s="8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-5149</v>
      </c>
      <c r="P321">
        <f t="shared" si="19"/>
        <v>50.796875</v>
      </c>
      <c r="Q321" t="s">
        <v>2037</v>
      </c>
      <c r="R321" t="s">
        <v>2038</v>
      </c>
      <c r="S321" s="8">
        <f t="shared" si="17"/>
        <v>40402.208333333336</v>
      </c>
      <c r="T321" s="8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-76308</v>
      </c>
      <c r="P322">
        <f t="shared" si="19"/>
        <v>101.15</v>
      </c>
      <c r="Q322" t="s">
        <v>2047</v>
      </c>
      <c r="R322" t="s">
        <v>2053</v>
      </c>
      <c r="S322" s="8">
        <f t="shared" si="17"/>
        <v>40673.208333333336</v>
      </c>
      <c r="T322" s="8">
        <f t="shared" si="18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SUM(E323-D323)</f>
        <v>-9978</v>
      </c>
      <c r="P323">
        <f t="shared" si="19"/>
        <v>65.000810372771468</v>
      </c>
      <c r="Q323" t="s">
        <v>2041</v>
      </c>
      <c r="R323" t="s">
        <v>2052</v>
      </c>
      <c r="S323" s="8">
        <f t="shared" ref="S323:S386" si="21">(((J323/60)/60)/24)+DATE(1970,1,1)</f>
        <v>40634.208333333336</v>
      </c>
      <c r="T323" s="8">
        <f t="shared" ref="T323:T386" si="22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78477</v>
      </c>
      <c r="P324">
        <f t="shared" ref="P324:P387" si="23">SUM(E324/G324)</f>
        <v>37.998645510835914</v>
      </c>
      <c r="Q324" t="s">
        <v>2039</v>
      </c>
      <c r="R324" t="s">
        <v>2040</v>
      </c>
      <c r="S324" s="8">
        <f t="shared" si="21"/>
        <v>40507.25</v>
      </c>
      <c r="T324" s="8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-6752</v>
      </c>
      <c r="P325">
        <f t="shared" si="23"/>
        <v>82.615384615384613</v>
      </c>
      <c r="Q325" t="s">
        <v>2041</v>
      </c>
      <c r="R325" t="s">
        <v>2042</v>
      </c>
      <c r="S325" s="8">
        <f t="shared" si="21"/>
        <v>41725.208333333336</v>
      </c>
      <c r="T325" s="8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4548</v>
      </c>
      <c r="P326">
        <f t="shared" si="23"/>
        <v>37.941368078175898</v>
      </c>
      <c r="Q326" t="s">
        <v>2039</v>
      </c>
      <c r="R326" t="s">
        <v>2040</v>
      </c>
      <c r="S326" s="8">
        <f t="shared" si="21"/>
        <v>42176.208333333328</v>
      </c>
      <c r="T326" s="8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-603</v>
      </c>
      <c r="P327">
        <f t="shared" si="23"/>
        <v>80.780821917808225</v>
      </c>
      <c r="Q327" t="s">
        <v>2039</v>
      </c>
      <c r="R327" t="s">
        <v>2040</v>
      </c>
      <c r="S327" s="8">
        <f t="shared" si="21"/>
        <v>43267.208333333328</v>
      </c>
      <c r="T327" s="8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-3874</v>
      </c>
      <c r="P328">
        <f t="shared" si="23"/>
        <v>25.984375</v>
      </c>
      <c r="Q328" t="s">
        <v>2041</v>
      </c>
      <c r="R328" t="s">
        <v>2049</v>
      </c>
      <c r="S328" s="8">
        <f t="shared" si="21"/>
        <v>42364.25</v>
      </c>
      <c r="T328" s="8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-1598</v>
      </c>
      <c r="P329">
        <f t="shared" si="23"/>
        <v>30.363636363636363</v>
      </c>
      <c r="Q329" t="s">
        <v>2039</v>
      </c>
      <c r="R329" t="s">
        <v>2040</v>
      </c>
      <c r="S329" s="8">
        <f t="shared" si="21"/>
        <v>43705.208333333328</v>
      </c>
      <c r="T329" s="8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33126</v>
      </c>
      <c r="P330">
        <f t="shared" si="23"/>
        <v>54.004916018025398</v>
      </c>
      <c r="Q330" t="s">
        <v>2035</v>
      </c>
      <c r="R330" t="s">
        <v>2036</v>
      </c>
      <c r="S330" s="8">
        <f t="shared" si="21"/>
        <v>43434.25</v>
      </c>
      <c r="T330" s="8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-72323</v>
      </c>
      <c r="P331">
        <f t="shared" si="23"/>
        <v>101.78672985781991</v>
      </c>
      <c r="Q331" t="s">
        <v>2050</v>
      </c>
      <c r="R331" t="s">
        <v>2051</v>
      </c>
      <c r="S331" s="8">
        <f t="shared" si="21"/>
        <v>42716.25</v>
      </c>
      <c r="T331" s="8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28630</v>
      </c>
      <c r="P332">
        <f t="shared" si="23"/>
        <v>45.003610108303249</v>
      </c>
      <c r="Q332" t="s">
        <v>2041</v>
      </c>
      <c r="R332" t="s">
        <v>2042</v>
      </c>
      <c r="S332" s="8">
        <f t="shared" si="21"/>
        <v>43077.25</v>
      </c>
      <c r="T332" s="8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11343</v>
      </c>
      <c r="P333">
        <f t="shared" si="23"/>
        <v>77.068421052631578</v>
      </c>
      <c r="Q333" t="s">
        <v>2033</v>
      </c>
      <c r="R333" t="s">
        <v>2034</v>
      </c>
      <c r="S333" s="8">
        <f t="shared" si="21"/>
        <v>40896.25</v>
      </c>
      <c r="T333" s="8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20696</v>
      </c>
      <c r="P334">
        <f t="shared" si="23"/>
        <v>88.076595744680844</v>
      </c>
      <c r="Q334" t="s">
        <v>2037</v>
      </c>
      <c r="R334" t="s">
        <v>2046</v>
      </c>
      <c r="S334" s="8">
        <f t="shared" si="21"/>
        <v>41361.208333333336</v>
      </c>
      <c r="T334" s="8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2300</v>
      </c>
      <c r="P335">
        <f t="shared" si="23"/>
        <v>47.035573122529641</v>
      </c>
      <c r="Q335" t="s">
        <v>2039</v>
      </c>
      <c r="R335" t="s">
        <v>2040</v>
      </c>
      <c r="S335" s="8">
        <f t="shared" si="21"/>
        <v>43424.25</v>
      </c>
      <c r="T335" s="8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57338</v>
      </c>
      <c r="P336">
        <f t="shared" si="23"/>
        <v>110.99550763701707</v>
      </c>
      <c r="Q336" t="s">
        <v>2035</v>
      </c>
      <c r="R336" t="s">
        <v>2036</v>
      </c>
      <c r="S336" s="8">
        <f t="shared" si="21"/>
        <v>43110.25</v>
      </c>
      <c r="T336" s="8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24828</v>
      </c>
      <c r="P337">
        <f t="shared" si="23"/>
        <v>87.003066141042481</v>
      </c>
      <c r="Q337" t="s">
        <v>2035</v>
      </c>
      <c r="R337" t="s">
        <v>2036</v>
      </c>
      <c r="S337" s="8">
        <f t="shared" si="21"/>
        <v>43784.25</v>
      </c>
      <c r="T337" s="8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-2098</v>
      </c>
      <c r="P338">
        <f t="shared" si="23"/>
        <v>63.994402985074629</v>
      </c>
      <c r="Q338" t="s">
        <v>2035</v>
      </c>
      <c r="R338" t="s">
        <v>2036</v>
      </c>
      <c r="S338" s="8">
        <f t="shared" si="21"/>
        <v>40527.25</v>
      </c>
      <c r="T338" s="8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21564</v>
      </c>
      <c r="P339">
        <f t="shared" si="23"/>
        <v>105.9945205479452</v>
      </c>
      <c r="Q339" t="s">
        <v>2039</v>
      </c>
      <c r="R339" t="s">
        <v>2040</v>
      </c>
      <c r="S339" s="8">
        <f t="shared" si="21"/>
        <v>43780.25</v>
      </c>
      <c r="T339" s="8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55242</v>
      </c>
      <c r="P340">
        <f t="shared" si="23"/>
        <v>73.989349112426041</v>
      </c>
      <c r="Q340" t="s">
        <v>2039</v>
      </c>
      <c r="R340" t="s">
        <v>2040</v>
      </c>
      <c r="S340" s="8">
        <f t="shared" si="21"/>
        <v>40821.208333333336</v>
      </c>
      <c r="T340" s="8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-27326</v>
      </c>
      <c r="P341">
        <f t="shared" si="23"/>
        <v>84.02004626060139</v>
      </c>
      <c r="Q341" t="s">
        <v>2039</v>
      </c>
      <c r="R341" t="s">
        <v>2040</v>
      </c>
      <c r="S341" s="8">
        <f t="shared" si="21"/>
        <v>42949.208333333328</v>
      </c>
      <c r="T341" s="8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-2136</v>
      </c>
      <c r="P342">
        <f t="shared" si="23"/>
        <v>88.966921119592882</v>
      </c>
      <c r="Q342" t="s">
        <v>2054</v>
      </c>
      <c r="R342" t="s">
        <v>2055</v>
      </c>
      <c r="S342" s="8">
        <f t="shared" si="21"/>
        <v>40889.25</v>
      </c>
      <c r="T342" s="8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-17523</v>
      </c>
      <c r="P343">
        <f t="shared" si="23"/>
        <v>76.990453460620529</v>
      </c>
      <c r="Q343" t="s">
        <v>2035</v>
      </c>
      <c r="R343" t="s">
        <v>2045</v>
      </c>
      <c r="S343" s="8">
        <f t="shared" si="21"/>
        <v>42244.208333333328</v>
      </c>
      <c r="T343" s="8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-16036</v>
      </c>
      <c r="P344">
        <f t="shared" si="23"/>
        <v>97.146341463414629</v>
      </c>
      <c r="Q344" t="s">
        <v>2039</v>
      </c>
      <c r="R344" t="s">
        <v>2040</v>
      </c>
      <c r="S344" s="8">
        <f t="shared" si="21"/>
        <v>41475.208333333336</v>
      </c>
      <c r="T344" s="8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-4147</v>
      </c>
      <c r="P345">
        <f t="shared" si="23"/>
        <v>33.013605442176868</v>
      </c>
      <c r="Q345" t="s">
        <v>2039</v>
      </c>
      <c r="R345" t="s">
        <v>2040</v>
      </c>
      <c r="S345" s="8">
        <f t="shared" si="21"/>
        <v>41597.25</v>
      </c>
      <c r="T345" s="8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-114641</v>
      </c>
      <c r="P346">
        <f t="shared" si="23"/>
        <v>99.950602409638549</v>
      </c>
      <c r="Q346" t="s">
        <v>2050</v>
      </c>
      <c r="R346" t="s">
        <v>2051</v>
      </c>
      <c r="S346" s="8">
        <f t="shared" si="21"/>
        <v>43122.25</v>
      </c>
      <c r="T346" s="8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-134441</v>
      </c>
      <c r="P347">
        <f t="shared" si="23"/>
        <v>69.966767371601208</v>
      </c>
      <c r="Q347" t="s">
        <v>2041</v>
      </c>
      <c r="R347" t="s">
        <v>2044</v>
      </c>
      <c r="S347" s="8">
        <f t="shared" si="21"/>
        <v>42194.208333333328</v>
      </c>
      <c r="T347" s="8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-5242</v>
      </c>
      <c r="P348">
        <f t="shared" si="23"/>
        <v>110.32</v>
      </c>
      <c r="Q348" t="s">
        <v>2035</v>
      </c>
      <c r="R348" t="s">
        <v>2045</v>
      </c>
      <c r="S348" s="8">
        <f t="shared" si="21"/>
        <v>42971.208333333328</v>
      </c>
      <c r="T348" s="8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11707</v>
      </c>
      <c r="P349">
        <f t="shared" si="23"/>
        <v>66.005235602094245</v>
      </c>
      <c r="Q349" t="s">
        <v>2037</v>
      </c>
      <c r="R349" t="s">
        <v>2038</v>
      </c>
      <c r="S349" s="8">
        <f t="shared" si="21"/>
        <v>42046.25</v>
      </c>
      <c r="T349" s="8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-56177</v>
      </c>
      <c r="P350">
        <f t="shared" si="23"/>
        <v>41.005742176284812</v>
      </c>
      <c r="Q350" t="s">
        <v>2033</v>
      </c>
      <c r="R350" t="s">
        <v>2034</v>
      </c>
      <c r="S350" s="8">
        <f t="shared" si="21"/>
        <v>42782.25</v>
      </c>
      <c r="T350" s="8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-84842</v>
      </c>
      <c r="P351">
        <f t="shared" si="23"/>
        <v>103.96316359696641</v>
      </c>
      <c r="Q351" t="s">
        <v>2039</v>
      </c>
      <c r="R351" t="s">
        <v>2040</v>
      </c>
      <c r="S351" s="8">
        <f t="shared" si="21"/>
        <v>42930.208333333328</v>
      </c>
      <c r="T351" s="8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-95</v>
      </c>
      <c r="P352">
        <f t="shared" si="23"/>
        <v>5</v>
      </c>
      <c r="Q352" t="s">
        <v>2035</v>
      </c>
      <c r="R352" t="s">
        <v>2058</v>
      </c>
      <c r="S352" s="8">
        <f t="shared" si="21"/>
        <v>42144.208333333328</v>
      </c>
      <c r="T352" s="8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20531</v>
      </c>
      <c r="P353">
        <f t="shared" si="23"/>
        <v>47.009935419771487</v>
      </c>
      <c r="Q353" t="s">
        <v>2035</v>
      </c>
      <c r="R353" t="s">
        <v>2036</v>
      </c>
      <c r="S353" s="8">
        <f t="shared" si="21"/>
        <v>42240.208333333328</v>
      </c>
      <c r="T353" s="8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-1823</v>
      </c>
      <c r="P354">
        <f t="shared" si="23"/>
        <v>29.606060606060606</v>
      </c>
      <c r="Q354" t="s">
        <v>2039</v>
      </c>
      <c r="R354" t="s">
        <v>2040</v>
      </c>
      <c r="S354" s="8">
        <f t="shared" si="21"/>
        <v>42315.25</v>
      </c>
      <c r="T354" s="8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104361</v>
      </c>
      <c r="P355">
        <f t="shared" si="23"/>
        <v>81.010569583088667</v>
      </c>
      <c r="Q355" t="s">
        <v>2039</v>
      </c>
      <c r="R355" t="s">
        <v>2040</v>
      </c>
      <c r="S355" s="8">
        <f t="shared" si="21"/>
        <v>43651.208333333328</v>
      </c>
      <c r="T355" s="8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1448</v>
      </c>
      <c r="P356">
        <f t="shared" si="23"/>
        <v>94.35</v>
      </c>
      <c r="Q356" t="s">
        <v>2041</v>
      </c>
      <c r="R356" t="s">
        <v>2042</v>
      </c>
      <c r="S356" s="8">
        <f t="shared" si="21"/>
        <v>41520.208333333336</v>
      </c>
      <c r="T356" s="8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-1559</v>
      </c>
      <c r="P357">
        <f t="shared" si="23"/>
        <v>26.058139534883722</v>
      </c>
      <c r="Q357" t="s">
        <v>2037</v>
      </c>
      <c r="R357" t="s">
        <v>2046</v>
      </c>
      <c r="S357" s="8">
        <f t="shared" si="21"/>
        <v>42757.25</v>
      </c>
      <c r="T357" s="8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-5869</v>
      </c>
      <c r="P358">
        <f t="shared" si="23"/>
        <v>85.775000000000006</v>
      </c>
      <c r="Q358" t="s">
        <v>2039</v>
      </c>
      <c r="R358" t="s">
        <v>2040</v>
      </c>
      <c r="S358" s="8">
        <f t="shared" si="21"/>
        <v>40922.25</v>
      </c>
      <c r="T358" s="8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1953</v>
      </c>
      <c r="P359">
        <f t="shared" si="23"/>
        <v>103.73170731707317</v>
      </c>
      <c r="Q359" t="s">
        <v>2050</v>
      </c>
      <c r="R359" t="s">
        <v>2051</v>
      </c>
      <c r="S359" s="8">
        <f t="shared" si="21"/>
        <v>42250.208333333328</v>
      </c>
      <c r="T359" s="8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-8554</v>
      </c>
      <c r="P360">
        <f t="shared" si="23"/>
        <v>49.826086956521742</v>
      </c>
      <c r="Q360" t="s">
        <v>2054</v>
      </c>
      <c r="R360" t="s">
        <v>2055</v>
      </c>
      <c r="S360" s="8">
        <f t="shared" si="21"/>
        <v>43322.208333333328</v>
      </c>
      <c r="T360" s="8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7948</v>
      </c>
      <c r="P361">
        <f t="shared" si="23"/>
        <v>63.893048128342244</v>
      </c>
      <c r="Q361" t="s">
        <v>2041</v>
      </c>
      <c r="R361" t="s">
        <v>2049</v>
      </c>
      <c r="S361" s="8">
        <f t="shared" si="21"/>
        <v>40782.208333333336</v>
      </c>
      <c r="T361" s="8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75432</v>
      </c>
      <c r="P362">
        <f t="shared" si="23"/>
        <v>47.002434782608695</v>
      </c>
      <c r="Q362" t="s">
        <v>2039</v>
      </c>
      <c r="R362" t="s">
        <v>2040</v>
      </c>
      <c r="S362" s="8">
        <f t="shared" si="21"/>
        <v>40544.25</v>
      </c>
      <c r="T362" s="8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4046</v>
      </c>
      <c r="P363">
        <f t="shared" si="23"/>
        <v>108.47727272727273</v>
      </c>
      <c r="Q363" t="s">
        <v>2039</v>
      </c>
      <c r="R363" t="s">
        <v>2040</v>
      </c>
      <c r="S363" s="8">
        <f t="shared" si="21"/>
        <v>43015.208333333328</v>
      </c>
      <c r="T363" s="8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10055</v>
      </c>
      <c r="P364">
        <f t="shared" si="23"/>
        <v>72.015706806282722</v>
      </c>
      <c r="Q364" t="s">
        <v>2035</v>
      </c>
      <c r="R364" t="s">
        <v>2036</v>
      </c>
      <c r="S364" s="8">
        <f t="shared" si="21"/>
        <v>40570.25</v>
      </c>
      <c r="T364" s="8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3130</v>
      </c>
      <c r="P365">
        <f t="shared" si="23"/>
        <v>59.928057553956833</v>
      </c>
      <c r="Q365" t="s">
        <v>2035</v>
      </c>
      <c r="R365" t="s">
        <v>2036</v>
      </c>
      <c r="S365" s="8">
        <f t="shared" si="21"/>
        <v>40904.25</v>
      </c>
      <c r="T365" s="8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13647</v>
      </c>
      <c r="P366">
        <f t="shared" si="23"/>
        <v>78.209677419354833</v>
      </c>
      <c r="Q366" t="s">
        <v>2035</v>
      </c>
      <c r="R366" t="s">
        <v>2045</v>
      </c>
      <c r="S366" s="8">
        <f t="shared" si="21"/>
        <v>43164.25</v>
      </c>
      <c r="T366" s="8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10135</v>
      </c>
      <c r="P367">
        <f t="shared" si="23"/>
        <v>104.77678571428571</v>
      </c>
      <c r="Q367" t="s">
        <v>2039</v>
      </c>
      <c r="R367" t="s">
        <v>2040</v>
      </c>
      <c r="S367" s="8">
        <f t="shared" si="21"/>
        <v>42733.25</v>
      </c>
      <c r="T367" s="8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8858</v>
      </c>
      <c r="P368">
        <f t="shared" si="23"/>
        <v>105.52475247524752</v>
      </c>
      <c r="Q368" t="s">
        <v>2039</v>
      </c>
      <c r="R368" t="s">
        <v>2040</v>
      </c>
      <c r="S368" s="8">
        <f t="shared" si="21"/>
        <v>40546.25</v>
      </c>
      <c r="T368" s="8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-8030</v>
      </c>
      <c r="P369">
        <f t="shared" si="23"/>
        <v>24.933333333333334</v>
      </c>
      <c r="Q369" t="s">
        <v>2039</v>
      </c>
      <c r="R369" t="s">
        <v>2040</v>
      </c>
      <c r="S369" s="8">
        <f t="shared" si="21"/>
        <v>41930.208333333336</v>
      </c>
      <c r="T369" s="8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9194</v>
      </c>
      <c r="P370">
        <f t="shared" si="23"/>
        <v>69.873786407766985</v>
      </c>
      <c r="Q370" t="s">
        <v>2041</v>
      </c>
      <c r="R370" t="s">
        <v>2042</v>
      </c>
      <c r="S370" s="8">
        <f t="shared" si="21"/>
        <v>40464.208333333336</v>
      </c>
      <c r="T370" s="8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9343</v>
      </c>
      <c r="P371">
        <f t="shared" si="23"/>
        <v>95.733766233766232</v>
      </c>
      <c r="Q371" t="s">
        <v>2041</v>
      </c>
      <c r="R371" t="s">
        <v>2060</v>
      </c>
      <c r="S371" s="8">
        <f t="shared" si="21"/>
        <v>41308.25</v>
      </c>
      <c r="T371" s="8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66665</v>
      </c>
      <c r="P372">
        <f t="shared" si="23"/>
        <v>29.997485752598056</v>
      </c>
      <c r="Q372" t="s">
        <v>2039</v>
      </c>
      <c r="R372" t="s">
        <v>2040</v>
      </c>
      <c r="S372" s="8">
        <f t="shared" si="21"/>
        <v>43570.208333333328</v>
      </c>
      <c r="T372" s="8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-60790</v>
      </c>
      <c r="P373">
        <f t="shared" si="23"/>
        <v>59.011948529411768</v>
      </c>
      <c r="Q373" t="s">
        <v>2039</v>
      </c>
      <c r="R373" t="s">
        <v>2040</v>
      </c>
      <c r="S373" s="8">
        <f t="shared" si="21"/>
        <v>42043.25</v>
      </c>
      <c r="T373" s="8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13424</v>
      </c>
      <c r="P374">
        <f t="shared" si="23"/>
        <v>84.757396449704146</v>
      </c>
      <c r="Q374" t="s">
        <v>2041</v>
      </c>
      <c r="R374" t="s">
        <v>2042</v>
      </c>
      <c r="S374" s="8">
        <f t="shared" si="21"/>
        <v>42012.25</v>
      </c>
      <c r="T374" s="8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141791</v>
      </c>
      <c r="P375">
        <f t="shared" si="23"/>
        <v>78.010921177587846</v>
      </c>
      <c r="Q375" t="s">
        <v>2039</v>
      </c>
      <c r="R375" t="s">
        <v>2040</v>
      </c>
      <c r="S375" s="8">
        <f t="shared" si="21"/>
        <v>42964.208333333328</v>
      </c>
      <c r="T375" s="8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-145327</v>
      </c>
      <c r="P376">
        <f t="shared" si="23"/>
        <v>50.05215419501134</v>
      </c>
      <c r="Q376" t="s">
        <v>2041</v>
      </c>
      <c r="R376" t="s">
        <v>2042</v>
      </c>
      <c r="S376" s="8">
        <f t="shared" si="21"/>
        <v>43476.25</v>
      </c>
      <c r="T376" s="8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-1221</v>
      </c>
      <c r="P377">
        <f t="shared" si="23"/>
        <v>59.16</v>
      </c>
      <c r="Q377" t="s">
        <v>2035</v>
      </c>
      <c r="R377" t="s">
        <v>2045</v>
      </c>
      <c r="S377" s="8">
        <f t="shared" si="21"/>
        <v>42293.208333333328</v>
      </c>
      <c r="T377" s="8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8875</v>
      </c>
      <c r="P378">
        <f t="shared" si="23"/>
        <v>93.702290076335885</v>
      </c>
      <c r="Q378" t="s">
        <v>2035</v>
      </c>
      <c r="R378" t="s">
        <v>2036</v>
      </c>
      <c r="S378" s="8">
        <f t="shared" si="21"/>
        <v>41826.208333333336</v>
      </c>
      <c r="T378" s="8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-44602</v>
      </c>
      <c r="P379">
        <f t="shared" si="23"/>
        <v>40.14173228346457</v>
      </c>
      <c r="Q379" t="s">
        <v>2039</v>
      </c>
      <c r="R379" t="s">
        <v>2040</v>
      </c>
      <c r="S379" s="8">
        <f t="shared" si="21"/>
        <v>43760.208333333328</v>
      </c>
      <c r="T379" s="8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-153318</v>
      </c>
      <c r="P380">
        <f t="shared" si="23"/>
        <v>70.090140845070422</v>
      </c>
      <c r="Q380" t="s">
        <v>2041</v>
      </c>
      <c r="R380" t="s">
        <v>2042</v>
      </c>
      <c r="S380" s="8">
        <f t="shared" si="21"/>
        <v>43241.208333333328</v>
      </c>
      <c r="T380" s="8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-4288</v>
      </c>
      <c r="P381">
        <f t="shared" si="23"/>
        <v>66.181818181818187</v>
      </c>
      <c r="Q381" t="s">
        <v>2039</v>
      </c>
      <c r="R381" t="s">
        <v>2040</v>
      </c>
      <c r="S381" s="8">
        <f t="shared" si="21"/>
        <v>40843.208333333336</v>
      </c>
      <c r="T381" s="8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1508</v>
      </c>
      <c r="P382">
        <f t="shared" si="23"/>
        <v>47.714285714285715</v>
      </c>
      <c r="Q382" t="s">
        <v>2039</v>
      </c>
      <c r="R382" t="s">
        <v>2040</v>
      </c>
      <c r="S382" s="8">
        <f t="shared" si="21"/>
        <v>41448.208333333336</v>
      </c>
      <c r="T382" s="8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4449</v>
      </c>
      <c r="P383">
        <f t="shared" si="23"/>
        <v>62.896774193548389</v>
      </c>
      <c r="Q383" t="s">
        <v>2039</v>
      </c>
      <c r="R383" t="s">
        <v>2040</v>
      </c>
      <c r="S383" s="8">
        <f t="shared" si="21"/>
        <v>42163.208333333328</v>
      </c>
      <c r="T383" s="8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-3297</v>
      </c>
      <c r="P384">
        <f t="shared" si="23"/>
        <v>86.611940298507463</v>
      </c>
      <c r="Q384" t="s">
        <v>2054</v>
      </c>
      <c r="R384" t="s">
        <v>2055</v>
      </c>
      <c r="S384" s="8">
        <f t="shared" si="21"/>
        <v>43024.208333333328</v>
      </c>
      <c r="T384" s="8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7899</v>
      </c>
      <c r="P385">
        <f t="shared" si="23"/>
        <v>75.126984126984127</v>
      </c>
      <c r="Q385" t="s">
        <v>2033</v>
      </c>
      <c r="R385" t="s">
        <v>2034</v>
      </c>
      <c r="S385" s="8">
        <f t="shared" si="21"/>
        <v>43509.25</v>
      </c>
      <c r="T385" s="8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82379</v>
      </c>
      <c r="P386">
        <f t="shared" si="23"/>
        <v>41.004167534903104</v>
      </c>
      <c r="Q386" t="s">
        <v>2041</v>
      </c>
      <c r="R386" t="s">
        <v>2042</v>
      </c>
      <c r="S386" s="8">
        <f t="shared" si="21"/>
        <v>42776.25</v>
      </c>
      <c r="T386" s="8">
        <f t="shared" si="22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SUM(E387-D387)</f>
        <v>17959</v>
      </c>
      <c r="P387">
        <f t="shared" si="23"/>
        <v>50.007915567282325</v>
      </c>
      <c r="Q387" t="s">
        <v>2047</v>
      </c>
      <c r="R387" t="s">
        <v>2048</v>
      </c>
      <c r="S387" s="8">
        <f t="shared" ref="S387:S450" si="25">(((J387/60)/60)/24)+DATE(1970,1,1)</f>
        <v>43553.208333333328</v>
      </c>
      <c r="T387" s="8">
        <f t="shared" ref="T387:T450" si="26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-31946</v>
      </c>
      <c r="P388">
        <f t="shared" ref="P388:P451" si="27">SUM(E388/G388)</f>
        <v>96.960674157303373</v>
      </c>
      <c r="Q388" t="s">
        <v>2039</v>
      </c>
      <c r="R388" t="s">
        <v>2040</v>
      </c>
      <c r="S388" s="8">
        <f t="shared" si="25"/>
        <v>40355.208333333336</v>
      </c>
      <c r="T388" s="8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-66205</v>
      </c>
      <c r="P389">
        <f t="shared" si="27"/>
        <v>100.93160377358491</v>
      </c>
      <c r="Q389" t="s">
        <v>2037</v>
      </c>
      <c r="R389" t="s">
        <v>2046</v>
      </c>
      <c r="S389" s="8">
        <f t="shared" si="25"/>
        <v>41072.208333333336</v>
      </c>
      <c r="T389" s="8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-101862</v>
      </c>
      <c r="P390">
        <f t="shared" si="27"/>
        <v>89.227586206896547</v>
      </c>
      <c r="Q390" t="s">
        <v>2035</v>
      </c>
      <c r="R390" t="s">
        <v>2045</v>
      </c>
      <c r="S390" s="8">
        <f t="shared" si="25"/>
        <v>40912.25</v>
      </c>
      <c r="T390" s="8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18352</v>
      </c>
      <c r="P391">
        <f t="shared" si="27"/>
        <v>87.979166666666671</v>
      </c>
      <c r="Q391" t="s">
        <v>2039</v>
      </c>
      <c r="R391" t="s">
        <v>2040</v>
      </c>
      <c r="S391" s="8">
        <f t="shared" si="25"/>
        <v>40479.208333333336</v>
      </c>
      <c r="T391" s="8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2077</v>
      </c>
      <c r="P392">
        <f t="shared" si="27"/>
        <v>89.54</v>
      </c>
      <c r="Q392" t="s">
        <v>2054</v>
      </c>
      <c r="R392" t="s">
        <v>2055</v>
      </c>
      <c r="S392" s="8">
        <f t="shared" si="25"/>
        <v>41530.208333333336</v>
      </c>
      <c r="T392" s="8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-56007</v>
      </c>
      <c r="P393">
        <f t="shared" si="27"/>
        <v>29.09271523178808</v>
      </c>
      <c r="Q393" t="s">
        <v>2047</v>
      </c>
      <c r="R393" t="s">
        <v>2048</v>
      </c>
      <c r="S393" s="8">
        <f t="shared" si="25"/>
        <v>41653.25</v>
      </c>
      <c r="T393" s="8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-35354</v>
      </c>
      <c r="P394">
        <f t="shared" si="27"/>
        <v>42.006218905472636</v>
      </c>
      <c r="Q394" t="s">
        <v>2037</v>
      </c>
      <c r="R394" t="s">
        <v>2046</v>
      </c>
      <c r="S394" s="8">
        <f t="shared" si="25"/>
        <v>40549.25</v>
      </c>
      <c r="T394" s="8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80988</v>
      </c>
      <c r="P395">
        <f t="shared" si="27"/>
        <v>47.004903563255965</v>
      </c>
      <c r="Q395" t="s">
        <v>2035</v>
      </c>
      <c r="R395" t="s">
        <v>2058</v>
      </c>
      <c r="S395" s="8">
        <f t="shared" si="25"/>
        <v>42933.208333333328</v>
      </c>
      <c r="T395" s="8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2955</v>
      </c>
      <c r="P396">
        <f t="shared" si="27"/>
        <v>110.44117647058823</v>
      </c>
      <c r="Q396" t="s">
        <v>2041</v>
      </c>
      <c r="R396" t="s">
        <v>2042</v>
      </c>
      <c r="S396" s="8">
        <f t="shared" si="25"/>
        <v>41484.208333333336</v>
      </c>
      <c r="T396" s="8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2138</v>
      </c>
      <c r="P397">
        <f t="shared" si="27"/>
        <v>41.990909090909092</v>
      </c>
      <c r="Q397" t="s">
        <v>2039</v>
      </c>
      <c r="R397" t="s">
        <v>2040</v>
      </c>
      <c r="S397" s="8">
        <f t="shared" si="25"/>
        <v>40885.25</v>
      </c>
      <c r="T397" s="8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30912</v>
      </c>
      <c r="P398">
        <f t="shared" si="27"/>
        <v>48.012468827930178</v>
      </c>
      <c r="Q398" t="s">
        <v>2041</v>
      </c>
      <c r="R398" t="s">
        <v>2044</v>
      </c>
      <c r="S398" s="8">
        <f t="shared" si="25"/>
        <v>43378.208333333328</v>
      </c>
      <c r="T398" s="8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5983</v>
      </c>
      <c r="P399">
        <f t="shared" si="27"/>
        <v>31.019823788546255</v>
      </c>
      <c r="Q399" t="s">
        <v>2035</v>
      </c>
      <c r="R399" t="s">
        <v>2036</v>
      </c>
      <c r="S399" s="8">
        <f t="shared" si="25"/>
        <v>41417.208333333336</v>
      </c>
      <c r="T399" s="8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10502</v>
      </c>
      <c r="P400">
        <f t="shared" si="27"/>
        <v>99.203252032520325</v>
      </c>
      <c r="Q400" t="s">
        <v>2041</v>
      </c>
      <c r="R400" t="s">
        <v>2049</v>
      </c>
      <c r="S400" s="8">
        <f t="shared" si="25"/>
        <v>43228.208333333328</v>
      </c>
      <c r="T400" s="8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-35173</v>
      </c>
      <c r="P401">
        <f t="shared" si="27"/>
        <v>66.022316684378325</v>
      </c>
      <c r="Q401" t="s">
        <v>2035</v>
      </c>
      <c r="R401" t="s">
        <v>2045</v>
      </c>
      <c r="S401" s="8">
        <f t="shared" si="25"/>
        <v>40576.25</v>
      </c>
      <c r="T401" s="8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-98</v>
      </c>
      <c r="P402">
        <f t="shared" si="27"/>
        <v>2</v>
      </c>
      <c r="Q402" t="s">
        <v>2054</v>
      </c>
      <c r="R402" t="s">
        <v>2055</v>
      </c>
      <c r="S402" s="8">
        <f t="shared" si="25"/>
        <v>41502.208333333336</v>
      </c>
      <c r="T402" s="8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12872</v>
      </c>
      <c r="P403">
        <f t="shared" si="27"/>
        <v>46.060200668896321</v>
      </c>
      <c r="Q403" t="s">
        <v>2039</v>
      </c>
      <c r="R403" t="s">
        <v>2040</v>
      </c>
      <c r="S403" s="8">
        <f t="shared" si="25"/>
        <v>43765.208333333328</v>
      </c>
      <c r="T403" s="8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-4354</v>
      </c>
      <c r="P404">
        <f t="shared" si="27"/>
        <v>73.650000000000006</v>
      </c>
      <c r="Q404" t="s">
        <v>2041</v>
      </c>
      <c r="R404" t="s">
        <v>2052</v>
      </c>
      <c r="S404" s="8">
        <f t="shared" si="25"/>
        <v>40914.25</v>
      </c>
      <c r="T404" s="8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-26980</v>
      </c>
      <c r="P405">
        <f t="shared" si="27"/>
        <v>55.99336650082919</v>
      </c>
      <c r="Q405" t="s">
        <v>2039</v>
      </c>
      <c r="R405" t="s">
        <v>2040</v>
      </c>
      <c r="S405" s="8">
        <f t="shared" si="25"/>
        <v>40310.208333333336</v>
      </c>
      <c r="T405" s="8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105421</v>
      </c>
      <c r="P406">
        <f t="shared" si="27"/>
        <v>68.985695127402778</v>
      </c>
      <c r="Q406" t="s">
        <v>2039</v>
      </c>
      <c r="R406" t="s">
        <v>2040</v>
      </c>
      <c r="S406" s="8">
        <f t="shared" si="25"/>
        <v>43053.25</v>
      </c>
      <c r="T406" s="8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-3073</v>
      </c>
      <c r="P407">
        <f t="shared" si="27"/>
        <v>60.981609195402299</v>
      </c>
      <c r="Q407" t="s">
        <v>2039</v>
      </c>
      <c r="R407" t="s">
        <v>2040</v>
      </c>
      <c r="S407" s="8">
        <f t="shared" si="25"/>
        <v>43255.208333333328</v>
      </c>
      <c r="T407" s="8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32283</v>
      </c>
      <c r="P408">
        <f t="shared" si="27"/>
        <v>110.98139534883721</v>
      </c>
      <c r="Q408" t="s">
        <v>2041</v>
      </c>
      <c r="R408" t="s">
        <v>2042</v>
      </c>
      <c r="S408" s="8">
        <f t="shared" si="25"/>
        <v>41304.25</v>
      </c>
      <c r="T408" s="8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8700</v>
      </c>
      <c r="P409">
        <f t="shared" si="27"/>
        <v>25</v>
      </c>
      <c r="Q409" t="s">
        <v>2039</v>
      </c>
      <c r="R409" t="s">
        <v>2040</v>
      </c>
      <c r="S409" s="8">
        <f t="shared" si="25"/>
        <v>43751.208333333328</v>
      </c>
      <c r="T409" s="8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2929</v>
      </c>
      <c r="P410">
        <f t="shared" si="27"/>
        <v>78.759740259740255</v>
      </c>
      <c r="Q410" t="s">
        <v>2041</v>
      </c>
      <c r="R410" t="s">
        <v>2042</v>
      </c>
      <c r="S410" s="8">
        <f t="shared" si="25"/>
        <v>42541.208333333328</v>
      </c>
      <c r="T410" s="8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-72796</v>
      </c>
      <c r="P411">
        <f t="shared" si="27"/>
        <v>87.960784313725483</v>
      </c>
      <c r="Q411" t="s">
        <v>2035</v>
      </c>
      <c r="R411" t="s">
        <v>2036</v>
      </c>
      <c r="S411" s="8">
        <f t="shared" si="25"/>
        <v>42843.208333333328</v>
      </c>
      <c r="T411" s="8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-98164</v>
      </c>
      <c r="P412">
        <f t="shared" si="27"/>
        <v>49.987398739873989</v>
      </c>
      <c r="Q412" t="s">
        <v>2050</v>
      </c>
      <c r="R412" t="s">
        <v>2061</v>
      </c>
      <c r="S412" s="8">
        <f t="shared" si="25"/>
        <v>42122.208333333328</v>
      </c>
      <c r="T412" s="8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361</v>
      </c>
      <c r="P413">
        <f t="shared" si="27"/>
        <v>99.524390243902445</v>
      </c>
      <c r="Q413" t="s">
        <v>2039</v>
      </c>
      <c r="R413" t="s">
        <v>2040</v>
      </c>
      <c r="S413" s="8">
        <f t="shared" si="25"/>
        <v>42884.208333333328</v>
      </c>
      <c r="T413" s="8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11946</v>
      </c>
      <c r="P414">
        <f t="shared" si="27"/>
        <v>104.82089552238806</v>
      </c>
      <c r="Q414" t="s">
        <v>2047</v>
      </c>
      <c r="R414" t="s">
        <v>2053</v>
      </c>
      <c r="S414" s="8">
        <f t="shared" si="25"/>
        <v>41642.25</v>
      </c>
      <c r="T414" s="8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-71872</v>
      </c>
      <c r="P415">
        <f t="shared" si="27"/>
        <v>108.01469237832875</v>
      </c>
      <c r="Q415" t="s">
        <v>2041</v>
      </c>
      <c r="R415" t="s">
        <v>2049</v>
      </c>
      <c r="S415" s="8">
        <f t="shared" si="25"/>
        <v>43431.25</v>
      </c>
      <c r="T415" s="8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-28795</v>
      </c>
      <c r="P416">
        <f t="shared" si="27"/>
        <v>28.998544660724033</v>
      </c>
      <c r="Q416" t="s">
        <v>2033</v>
      </c>
      <c r="R416" t="s">
        <v>2034</v>
      </c>
      <c r="S416" s="8">
        <f t="shared" si="25"/>
        <v>40288.208333333336</v>
      </c>
      <c r="T416" s="8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-100948</v>
      </c>
      <c r="P417">
        <f t="shared" si="27"/>
        <v>30.028708133971293</v>
      </c>
      <c r="Q417" t="s">
        <v>2039</v>
      </c>
      <c r="R417" t="s">
        <v>2040</v>
      </c>
      <c r="S417" s="8">
        <f t="shared" si="25"/>
        <v>40921.25</v>
      </c>
      <c r="T417" s="8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-75593</v>
      </c>
      <c r="P418">
        <f t="shared" si="27"/>
        <v>41.005559416261292</v>
      </c>
      <c r="Q418" t="s">
        <v>2041</v>
      </c>
      <c r="R418" t="s">
        <v>2042</v>
      </c>
      <c r="S418" s="8">
        <f t="shared" si="25"/>
        <v>40560.25</v>
      </c>
      <c r="T418" s="8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-757</v>
      </c>
      <c r="P419">
        <f t="shared" si="27"/>
        <v>62.866666666666667</v>
      </c>
      <c r="Q419" t="s">
        <v>2039</v>
      </c>
      <c r="R419" t="s">
        <v>2040</v>
      </c>
      <c r="S419" s="8">
        <f t="shared" si="25"/>
        <v>43407.208333333328</v>
      </c>
      <c r="T419" s="8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-69737</v>
      </c>
      <c r="P420">
        <f t="shared" si="27"/>
        <v>47.005002501250623</v>
      </c>
      <c r="Q420" t="s">
        <v>2041</v>
      </c>
      <c r="R420" t="s">
        <v>2042</v>
      </c>
      <c r="S420" s="8">
        <f t="shared" si="25"/>
        <v>41035.208333333336</v>
      </c>
      <c r="T420" s="8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26669</v>
      </c>
      <c r="P421">
        <f t="shared" si="27"/>
        <v>26.997693638285604</v>
      </c>
      <c r="Q421" t="s">
        <v>2037</v>
      </c>
      <c r="R421" t="s">
        <v>2038</v>
      </c>
      <c r="S421" s="8">
        <f t="shared" si="25"/>
        <v>40899.25</v>
      </c>
      <c r="T421" s="8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1423</v>
      </c>
      <c r="P422">
        <f t="shared" si="27"/>
        <v>68.329787234042556</v>
      </c>
      <c r="Q422" t="s">
        <v>2039</v>
      </c>
      <c r="R422" t="s">
        <v>2040</v>
      </c>
      <c r="S422" s="8">
        <f t="shared" si="25"/>
        <v>42911.208333333328</v>
      </c>
      <c r="T422" s="8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-3385</v>
      </c>
      <c r="P423">
        <f t="shared" si="27"/>
        <v>50.974576271186443</v>
      </c>
      <c r="Q423" t="s">
        <v>2037</v>
      </c>
      <c r="R423" t="s">
        <v>2046</v>
      </c>
      <c r="S423" s="8">
        <f t="shared" si="25"/>
        <v>42915.208333333328</v>
      </c>
      <c r="T423" s="8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2375</v>
      </c>
      <c r="P424">
        <f t="shared" si="27"/>
        <v>54.024390243902438</v>
      </c>
      <c r="Q424" t="s">
        <v>2039</v>
      </c>
      <c r="R424" t="s">
        <v>2040</v>
      </c>
      <c r="S424" s="8">
        <f t="shared" si="25"/>
        <v>40285.208333333336</v>
      </c>
      <c r="T424" s="8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-132077</v>
      </c>
      <c r="P425">
        <f t="shared" si="27"/>
        <v>97.055555555555557</v>
      </c>
      <c r="Q425" t="s">
        <v>2033</v>
      </c>
      <c r="R425" t="s">
        <v>2034</v>
      </c>
      <c r="S425" s="8">
        <f t="shared" si="25"/>
        <v>40808.208333333336</v>
      </c>
      <c r="T425" s="8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-3036</v>
      </c>
      <c r="P426">
        <f t="shared" si="27"/>
        <v>24.867469879518072</v>
      </c>
      <c r="Q426" t="s">
        <v>2035</v>
      </c>
      <c r="R426" t="s">
        <v>2045</v>
      </c>
      <c r="S426" s="8">
        <f t="shared" si="25"/>
        <v>43208.208333333328</v>
      </c>
      <c r="T426" s="8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5067</v>
      </c>
      <c r="P427">
        <f t="shared" si="27"/>
        <v>84.423913043478265</v>
      </c>
      <c r="Q427" t="s">
        <v>2054</v>
      </c>
      <c r="R427" t="s">
        <v>2055</v>
      </c>
      <c r="S427" s="8">
        <f t="shared" si="25"/>
        <v>42213.208333333328</v>
      </c>
      <c r="T427" s="8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8513</v>
      </c>
      <c r="P428">
        <f t="shared" si="27"/>
        <v>47.091324200913242</v>
      </c>
      <c r="Q428" t="s">
        <v>2039</v>
      </c>
      <c r="R428" t="s">
        <v>2040</v>
      </c>
      <c r="S428" s="8">
        <f t="shared" si="25"/>
        <v>41332.25</v>
      </c>
      <c r="T428" s="8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22518</v>
      </c>
      <c r="P429">
        <f t="shared" si="27"/>
        <v>77.996041171813147</v>
      </c>
      <c r="Q429" t="s">
        <v>2039</v>
      </c>
      <c r="R429" t="s">
        <v>2040</v>
      </c>
      <c r="S429" s="8">
        <f t="shared" si="25"/>
        <v>41895.208333333336</v>
      </c>
      <c r="T429" s="8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-54363</v>
      </c>
      <c r="P430">
        <f t="shared" si="27"/>
        <v>62.967871485943775</v>
      </c>
      <c r="Q430" t="s">
        <v>2041</v>
      </c>
      <c r="R430" t="s">
        <v>2049</v>
      </c>
      <c r="S430" s="8">
        <f t="shared" si="25"/>
        <v>40585.25</v>
      </c>
      <c r="T430" s="8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-17809</v>
      </c>
      <c r="P431">
        <f t="shared" si="27"/>
        <v>81.006080449017773</v>
      </c>
      <c r="Q431" t="s">
        <v>2054</v>
      </c>
      <c r="R431" t="s">
        <v>2055</v>
      </c>
      <c r="S431" s="8">
        <f t="shared" si="25"/>
        <v>41680.25</v>
      </c>
      <c r="T431" s="8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-2613</v>
      </c>
      <c r="P432">
        <f t="shared" si="27"/>
        <v>65.321428571428569</v>
      </c>
      <c r="Q432" t="s">
        <v>2039</v>
      </c>
      <c r="R432" t="s">
        <v>2040</v>
      </c>
      <c r="S432" s="8">
        <f t="shared" si="25"/>
        <v>43737.208333333328</v>
      </c>
      <c r="T432" s="8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4717</v>
      </c>
      <c r="P433">
        <f t="shared" si="27"/>
        <v>104.43617021276596</v>
      </c>
      <c r="Q433" t="s">
        <v>2039</v>
      </c>
      <c r="R433" t="s">
        <v>2040</v>
      </c>
      <c r="S433" s="8">
        <f t="shared" si="25"/>
        <v>43273.208333333328</v>
      </c>
      <c r="T433" s="8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-1331</v>
      </c>
      <c r="P434">
        <f t="shared" si="27"/>
        <v>69.989010989010993</v>
      </c>
      <c r="Q434" t="s">
        <v>2039</v>
      </c>
      <c r="R434" t="s">
        <v>2040</v>
      </c>
      <c r="S434" s="8">
        <f t="shared" si="25"/>
        <v>41761.208333333336</v>
      </c>
      <c r="T434" s="8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-55645</v>
      </c>
      <c r="P435">
        <f t="shared" si="27"/>
        <v>83.023989898989896</v>
      </c>
      <c r="Q435" t="s">
        <v>2041</v>
      </c>
      <c r="R435" t="s">
        <v>2042</v>
      </c>
      <c r="S435" s="8">
        <f t="shared" si="25"/>
        <v>41603.25</v>
      </c>
      <c r="T435" s="8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-4497</v>
      </c>
      <c r="P436">
        <f t="shared" si="27"/>
        <v>90.3</v>
      </c>
      <c r="Q436" t="s">
        <v>2039</v>
      </c>
      <c r="R436" t="s">
        <v>2040</v>
      </c>
      <c r="S436" s="8">
        <f t="shared" si="25"/>
        <v>42705.25</v>
      </c>
      <c r="T436" s="8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25720</v>
      </c>
      <c r="P437">
        <f t="shared" si="27"/>
        <v>103.98131932282546</v>
      </c>
      <c r="Q437" t="s">
        <v>2039</v>
      </c>
      <c r="R437" t="s">
        <v>2040</v>
      </c>
      <c r="S437" s="8">
        <f t="shared" si="25"/>
        <v>41988.25</v>
      </c>
      <c r="T437" s="8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12378</v>
      </c>
      <c r="P438">
        <f t="shared" si="27"/>
        <v>54.931726907630519</v>
      </c>
      <c r="Q438" t="s">
        <v>2035</v>
      </c>
      <c r="R438" t="s">
        <v>2058</v>
      </c>
      <c r="S438" s="8">
        <f t="shared" si="25"/>
        <v>43575.208333333328</v>
      </c>
      <c r="T438" s="8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1869</v>
      </c>
      <c r="P439">
        <f t="shared" si="27"/>
        <v>51.921875</v>
      </c>
      <c r="Q439" t="s">
        <v>2041</v>
      </c>
      <c r="R439" t="s">
        <v>2049</v>
      </c>
      <c r="S439" s="8">
        <f t="shared" si="25"/>
        <v>42260.208333333328</v>
      </c>
      <c r="T439" s="8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6527</v>
      </c>
      <c r="P440">
        <f t="shared" si="27"/>
        <v>60.02834008097166</v>
      </c>
      <c r="Q440" t="s">
        <v>2039</v>
      </c>
      <c r="R440" t="s">
        <v>2040</v>
      </c>
      <c r="S440" s="8">
        <f t="shared" si="25"/>
        <v>41337.25</v>
      </c>
      <c r="T440" s="8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72500</v>
      </c>
      <c r="P441">
        <f t="shared" si="27"/>
        <v>44.003488879197555</v>
      </c>
      <c r="Q441" t="s">
        <v>2041</v>
      </c>
      <c r="R441" t="s">
        <v>2063</v>
      </c>
      <c r="S441" s="8">
        <f t="shared" si="25"/>
        <v>42680.208333333328</v>
      </c>
      <c r="T441" s="8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63454</v>
      </c>
      <c r="P442">
        <f t="shared" si="27"/>
        <v>53.003513254551258</v>
      </c>
      <c r="Q442" t="s">
        <v>2041</v>
      </c>
      <c r="R442" t="s">
        <v>2060</v>
      </c>
      <c r="S442" s="8">
        <f t="shared" si="25"/>
        <v>42916.208333333328</v>
      </c>
      <c r="T442" s="8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-5256</v>
      </c>
      <c r="P443">
        <f t="shared" si="27"/>
        <v>54.5</v>
      </c>
      <c r="Q443" t="s">
        <v>2037</v>
      </c>
      <c r="R443" t="s">
        <v>2046</v>
      </c>
      <c r="S443" s="8">
        <f t="shared" si="25"/>
        <v>41025.208333333336</v>
      </c>
      <c r="T443" s="8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5331</v>
      </c>
      <c r="P444">
        <f t="shared" si="27"/>
        <v>75.04195804195804</v>
      </c>
      <c r="Q444" t="s">
        <v>2039</v>
      </c>
      <c r="R444" t="s">
        <v>2040</v>
      </c>
      <c r="S444" s="8">
        <f t="shared" si="25"/>
        <v>42980.208333333328</v>
      </c>
      <c r="T444" s="8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-6068</v>
      </c>
      <c r="P445">
        <f t="shared" si="27"/>
        <v>35.911111111111111</v>
      </c>
      <c r="Q445" t="s">
        <v>2039</v>
      </c>
      <c r="R445" t="s">
        <v>2040</v>
      </c>
      <c r="S445" s="8">
        <f t="shared" si="25"/>
        <v>40451.208333333336</v>
      </c>
      <c r="T445" s="8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4738</v>
      </c>
      <c r="P446">
        <f t="shared" si="27"/>
        <v>36.952702702702702</v>
      </c>
      <c r="Q446" t="s">
        <v>2035</v>
      </c>
      <c r="R446" t="s">
        <v>2045</v>
      </c>
      <c r="S446" s="8">
        <f t="shared" si="25"/>
        <v>40748.208333333336</v>
      </c>
      <c r="T446" s="8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8639</v>
      </c>
      <c r="P447">
        <f t="shared" si="27"/>
        <v>63.170588235294119</v>
      </c>
      <c r="Q447" t="s">
        <v>2039</v>
      </c>
      <c r="R447" t="s">
        <v>2040</v>
      </c>
      <c r="S447" s="8">
        <f t="shared" si="25"/>
        <v>40515.25</v>
      </c>
      <c r="T447" s="8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-1221</v>
      </c>
      <c r="P448">
        <f t="shared" si="27"/>
        <v>29.99462365591398</v>
      </c>
      <c r="Q448" t="s">
        <v>2037</v>
      </c>
      <c r="R448" t="s">
        <v>2046</v>
      </c>
      <c r="S448" s="8">
        <f t="shared" si="25"/>
        <v>41261.25</v>
      </c>
      <c r="T448" s="8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-117446</v>
      </c>
      <c r="P449">
        <f t="shared" si="27"/>
        <v>86</v>
      </c>
      <c r="Q449" t="s">
        <v>2041</v>
      </c>
      <c r="R449" t="s">
        <v>2060</v>
      </c>
      <c r="S449" s="8">
        <f t="shared" si="25"/>
        <v>43088.25</v>
      </c>
      <c r="T449" s="8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-44516</v>
      </c>
      <c r="P450">
        <f t="shared" si="27"/>
        <v>75.014876033057845</v>
      </c>
      <c r="Q450" t="s">
        <v>2050</v>
      </c>
      <c r="R450" t="s">
        <v>2051</v>
      </c>
      <c r="S450" s="8">
        <f t="shared" si="25"/>
        <v>41378.208333333336</v>
      </c>
      <c r="T450" s="8">
        <f t="shared" si="26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SUM(E451-D451)</f>
        <v>7803</v>
      </c>
      <c r="P451">
        <f t="shared" si="27"/>
        <v>101.19767441860465</v>
      </c>
      <c r="Q451" t="s">
        <v>2050</v>
      </c>
      <c r="R451" t="s">
        <v>2051</v>
      </c>
      <c r="S451" s="8">
        <f t="shared" ref="S451:S514" si="29">(((J451/60)/60)/24)+DATE(1970,1,1)</f>
        <v>43530.25</v>
      </c>
      <c r="T451" s="8">
        <f t="shared" ref="T451:T514" si="30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-96</v>
      </c>
      <c r="P452">
        <f t="shared" ref="P452:P515" si="31">SUM(E452/G452)</f>
        <v>4</v>
      </c>
      <c r="Q452" t="s">
        <v>2041</v>
      </c>
      <c r="R452" t="s">
        <v>2049</v>
      </c>
      <c r="S452" s="8">
        <f t="shared" si="29"/>
        <v>43394.208333333328</v>
      </c>
      <c r="T452" s="8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33902</v>
      </c>
      <c r="P453">
        <f t="shared" si="31"/>
        <v>29.001272669424118</v>
      </c>
      <c r="Q453" t="s">
        <v>2035</v>
      </c>
      <c r="R453" t="s">
        <v>2036</v>
      </c>
      <c r="S453" s="8">
        <f t="shared" si="29"/>
        <v>42935.208333333328</v>
      </c>
      <c r="T453" s="8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-1755</v>
      </c>
      <c r="P454">
        <f t="shared" si="31"/>
        <v>98.225806451612897</v>
      </c>
      <c r="Q454" t="s">
        <v>2041</v>
      </c>
      <c r="R454" t="s">
        <v>2044</v>
      </c>
      <c r="S454" s="8">
        <f t="shared" si="29"/>
        <v>40365.208333333336</v>
      </c>
      <c r="T454" s="8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-79651</v>
      </c>
      <c r="P455">
        <f t="shared" si="31"/>
        <v>87.001693480101608</v>
      </c>
      <c r="Q455" t="s">
        <v>2041</v>
      </c>
      <c r="R455" t="s">
        <v>2063</v>
      </c>
      <c r="S455" s="8">
        <f t="shared" si="29"/>
        <v>42705.25</v>
      </c>
      <c r="T455" s="8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-2237</v>
      </c>
      <c r="P456">
        <f t="shared" si="31"/>
        <v>45.205128205128204</v>
      </c>
      <c r="Q456" t="s">
        <v>2041</v>
      </c>
      <c r="R456" t="s">
        <v>2044</v>
      </c>
      <c r="S456" s="8">
        <f t="shared" si="29"/>
        <v>41568.208333333336</v>
      </c>
      <c r="T456" s="8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21404</v>
      </c>
      <c r="P457">
        <f t="shared" si="31"/>
        <v>37.001341561577675</v>
      </c>
      <c r="Q457" t="s">
        <v>2039</v>
      </c>
      <c r="R457" t="s">
        <v>2040</v>
      </c>
      <c r="S457" s="8">
        <f t="shared" si="29"/>
        <v>40809.208333333336</v>
      </c>
      <c r="T457" s="8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6038</v>
      </c>
      <c r="P458">
        <f t="shared" si="31"/>
        <v>94.976947040498445</v>
      </c>
      <c r="Q458" t="s">
        <v>2035</v>
      </c>
      <c r="R458" t="s">
        <v>2045</v>
      </c>
      <c r="S458" s="8">
        <f t="shared" si="29"/>
        <v>43141.25</v>
      </c>
      <c r="T458" s="8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-3668</v>
      </c>
      <c r="P459">
        <f t="shared" si="31"/>
        <v>28.956521739130434</v>
      </c>
      <c r="Q459" t="s">
        <v>2039</v>
      </c>
      <c r="R459" t="s">
        <v>2040</v>
      </c>
      <c r="S459" s="8">
        <f t="shared" si="29"/>
        <v>42657.208333333328</v>
      </c>
      <c r="T459" s="8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84906</v>
      </c>
      <c r="P460">
        <f t="shared" si="31"/>
        <v>55.993396226415094</v>
      </c>
      <c r="Q460" t="s">
        <v>2039</v>
      </c>
      <c r="R460" t="s">
        <v>2040</v>
      </c>
      <c r="S460" s="8">
        <f t="shared" si="29"/>
        <v>40265.208333333336</v>
      </c>
      <c r="T460" s="8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-626</v>
      </c>
      <c r="P461">
        <f t="shared" si="31"/>
        <v>54.038095238095238</v>
      </c>
      <c r="Q461" t="s">
        <v>2041</v>
      </c>
      <c r="R461" t="s">
        <v>2042</v>
      </c>
      <c r="S461" s="8">
        <f t="shared" si="29"/>
        <v>42001.25</v>
      </c>
      <c r="T461" s="8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1719</v>
      </c>
      <c r="P462">
        <f t="shared" si="31"/>
        <v>82.38</v>
      </c>
      <c r="Q462" t="s">
        <v>2039</v>
      </c>
      <c r="R462" t="s">
        <v>2040</v>
      </c>
      <c r="S462" s="8">
        <f t="shared" si="29"/>
        <v>40399.208333333336</v>
      </c>
      <c r="T462" s="8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40554</v>
      </c>
      <c r="P463">
        <f t="shared" si="31"/>
        <v>66.997115384615384</v>
      </c>
      <c r="Q463" t="s">
        <v>2041</v>
      </c>
      <c r="R463" t="s">
        <v>2044</v>
      </c>
      <c r="S463" s="8">
        <f t="shared" si="29"/>
        <v>41757.208333333336</v>
      </c>
      <c r="T463" s="8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-131066</v>
      </c>
      <c r="P464">
        <f t="shared" si="31"/>
        <v>107.91401869158878</v>
      </c>
      <c r="Q464" t="s">
        <v>2050</v>
      </c>
      <c r="R464" t="s">
        <v>2061</v>
      </c>
      <c r="S464" s="8">
        <f t="shared" si="29"/>
        <v>41304.25</v>
      </c>
      <c r="T464" s="8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10965</v>
      </c>
      <c r="P465">
        <f t="shared" si="31"/>
        <v>69.009501187648453</v>
      </c>
      <c r="Q465" t="s">
        <v>2041</v>
      </c>
      <c r="R465" t="s">
        <v>2049</v>
      </c>
      <c r="S465" s="8">
        <f t="shared" si="29"/>
        <v>41639.25</v>
      </c>
      <c r="T465" s="8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23820</v>
      </c>
      <c r="P466">
        <f t="shared" si="31"/>
        <v>39.006568144499177</v>
      </c>
      <c r="Q466" t="s">
        <v>2039</v>
      </c>
      <c r="R466" t="s">
        <v>2040</v>
      </c>
      <c r="S466" s="8">
        <f t="shared" si="29"/>
        <v>43142.25</v>
      </c>
      <c r="T466" s="8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4129</v>
      </c>
      <c r="P467">
        <f t="shared" si="31"/>
        <v>110.3625</v>
      </c>
      <c r="Q467" t="s">
        <v>2047</v>
      </c>
      <c r="R467" t="s">
        <v>2059</v>
      </c>
      <c r="S467" s="8">
        <f t="shared" si="29"/>
        <v>43127.25</v>
      </c>
      <c r="T467" s="8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2784</v>
      </c>
      <c r="P468">
        <f t="shared" si="31"/>
        <v>94.857142857142861</v>
      </c>
      <c r="Q468" t="s">
        <v>2037</v>
      </c>
      <c r="R468" t="s">
        <v>2046</v>
      </c>
      <c r="S468" s="8">
        <f t="shared" si="29"/>
        <v>41409.208333333336</v>
      </c>
      <c r="T468" s="8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6653</v>
      </c>
      <c r="P469">
        <f t="shared" si="31"/>
        <v>57.935251798561154</v>
      </c>
      <c r="Q469" t="s">
        <v>2037</v>
      </c>
      <c r="R469" t="s">
        <v>2038</v>
      </c>
      <c r="S469" s="8">
        <f t="shared" si="29"/>
        <v>42331.25</v>
      </c>
      <c r="T469" s="8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-2380</v>
      </c>
      <c r="P470">
        <f t="shared" si="31"/>
        <v>101.25</v>
      </c>
      <c r="Q470" t="s">
        <v>2039</v>
      </c>
      <c r="R470" t="s">
        <v>2040</v>
      </c>
      <c r="S470" s="8">
        <f t="shared" si="29"/>
        <v>43569.208333333328</v>
      </c>
      <c r="T470" s="8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4728</v>
      </c>
      <c r="P471">
        <f t="shared" si="31"/>
        <v>64.95597484276729</v>
      </c>
      <c r="Q471" t="s">
        <v>2041</v>
      </c>
      <c r="R471" t="s">
        <v>2044</v>
      </c>
      <c r="S471" s="8">
        <f t="shared" si="29"/>
        <v>42142.208333333328</v>
      </c>
      <c r="T471" s="8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6689</v>
      </c>
      <c r="P472">
        <f t="shared" si="31"/>
        <v>27.00524934383202</v>
      </c>
      <c r="Q472" t="s">
        <v>2037</v>
      </c>
      <c r="R472" t="s">
        <v>2046</v>
      </c>
      <c r="S472" s="8">
        <f t="shared" si="29"/>
        <v>42716.25</v>
      </c>
      <c r="T472" s="8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6789</v>
      </c>
      <c r="P473">
        <f t="shared" si="31"/>
        <v>50.97422680412371</v>
      </c>
      <c r="Q473" t="s">
        <v>2033</v>
      </c>
      <c r="R473" t="s">
        <v>2034</v>
      </c>
      <c r="S473" s="8">
        <f t="shared" si="29"/>
        <v>41031.208333333336</v>
      </c>
      <c r="T473" s="8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-93458</v>
      </c>
      <c r="P474">
        <f t="shared" si="31"/>
        <v>104.94260869565217</v>
      </c>
      <c r="Q474" t="s">
        <v>2035</v>
      </c>
      <c r="R474" t="s">
        <v>2036</v>
      </c>
      <c r="S474" s="8">
        <f t="shared" si="29"/>
        <v>43535.208333333328</v>
      </c>
      <c r="T474" s="8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3907</v>
      </c>
      <c r="P475">
        <f t="shared" si="31"/>
        <v>84.028301886792448</v>
      </c>
      <c r="Q475" t="s">
        <v>2035</v>
      </c>
      <c r="R475" t="s">
        <v>2043</v>
      </c>
      <c r="S475" s="8">
        <f t="shared" si="29"/>
        <v>43277.208333333328</v>
      </c>
      <c r="T475" s="8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10606</v>
      </c>
      <c r="P476">
        <f t="shared" si="31"/>
        <v>102.85915492957747</v>
      </c>
      <c r="Q476" t="s">
        <v>2041</v>
      </c>
      <c r="R476" t="s">
        <v>2060</v>
      </c>
      <c r="S476" s="8">
        <f t="shared" si="29"/>
        <v>41989.25</v>
      </c>
      <c r="T476" s="8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1032</v>
      </c>
      <c r="P477">
        <f t="shared" si="31"/>
        <v>39.962085308056871</v>
      </c>
      <c r="Q477" t="s">
        <v>2047</v>
      </c>
      <c r="R477" t="s">
        <v>2059</v>
      </c>
      <c r="S477" s="8">
        <f t="shared" si="29"/>
        <v>41450.208333333336</v>
      </c>
      <c r="T477" s="8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-134378</v>
      </c>
      <c r="P478">
        <f t="shared" si="31"/>
        <v>51.001785714285717</v>
      </c>
      <c r="Q478" t="s">
        <v>2047</v>
      </c>
      <c r="R478" t="s">
        <v>2053</v>
      </c>
      <c r="S478" s="8">
        <f t="shared" si="29"/>
        <v>43322.208333333328</v>
      </c>
      <c r="T478" s="8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-3887</v>
      </c>
      <c r="P479">
        <f t="shared" si="31"/>
        <v>40.823008849557525</v>
      </c>
      <c r="Q479" t="s">
        <v>2041</v>
      </c>
      <c r="R479" t="s">
        <v>2063</v>
      </c>
      <c r="S479" s="8">
        <f t="shared" si="29"/>
        <v>40720.208333333336</v>
      </c>
      <c r="T479" s="8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93803</v>
      </c>
      <c r="P480">
        <f t="shared" si="31"/>
        <v>58.999637155297535</v>
      </c>
      <c r="Q480" t="s">
        <v>2037</v>
      </c>
      <c r="R480" t="s">
        <v>2046</v>
      </c>
      <c r="S480" s="8">
        <f t="shared" si="29"/>
        <v>42072.208333333328</v>
      </c>
      <c r="T480" s="8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9910</v>
      </c>
      <c r="P481">
        <f t="shared" si="31"/>
        <v>71.156069364161851</v>
      </c>
      <c r="Q481" t="s">
        <v>2033</v>
      </c>
      <c r="R481" t="s">
        <v>2034</v>
      </c>
      <c r="S481" s="8">
        <f t="shared" si="29"/>
        <v>42945.208333333328</v>
      </c>
      <c r="T481" s="8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56</v>
      </c>
      <c r="P482">
        <f t="shared" si="31"/>
        <v>99.494252873563212</v>
      </c>
      <c r="Q482" t="s">
        <v>2054</v>
      </c>
      <c r="R482" t="s">
        <v>2055</v>
      </c>
      <c r="S482" s="8">
        <f t="shared" si="29"/>
        <v>40248.25</v>
      </c>
      <c r="T482" s="8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-36669</v>
      </c>
      <c r="P483">
        <f t="shared" si="31"/>
        <v>103.98634590377114</v>
      </c>
      <c r="Q483" t="s">
        <v>2039</v>
      </c>
      <c r="R483" t="s">
        <v>2040</v>
      </c>
      <c r="S483" s="8">
        <f t="shared" si="29"/>
        <v>41913.208333333336</v>
      </c>
      <c r="T483" s="8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-3511</v>
      </c>
      <c r="P484">
        <f t="shared" si="31"/>
        <v>76.555555555555557</v>
      </c>
      <c r="Q484" t="s">
        <v>2047</v>
      </c>
      <c r="R484" t="s">
        <v>2053</v>
      </c>
      <c r="S484" s="8">
        <f t="shared" si="29"/>
        <v>40963.25</v>
      </c>
      <c r="T484" s="8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-43164</v>
      </c>
      <c r="P485">
        <f t="shared" si="31"/>
        <v>87.068592057761734</v>
      </c>
      <c r="Q485" t="s">
        <v>2039</v>
      </c>
      <c r="R485" t="s">
        <v>2040</v>
      </c>
      <c r="S485" s="8">
        <f t="shared" si="29"/>
        <v>43811.25</v>
      </c>
      <c r="T485" s="8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47421</v>
      </c>
      <c r="P486">
        <f t="shared" si="31"/>
        <v>48.99554707379135</v>
      </c>
      <c r="Q486" t="s">
        <v>2033</v>
      </c>
      <c r="R486" t="s">
        <v>2034</v>
      </c>
      <c r="S486" s="8">
        <f t="shared" si="29"/>
        <v>41855.208333333336</v>
      </c>
      <c r="T486" s="8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-62756</v>
      </c>
      <c r="P487">
        <f t="shared" si="31"/>
        <v>42.969135802469133</v>
      </c>
      <c r="Q487" t="s">
        <v>2039</v>
      </c>
      <c r="R487" t="s">
        <v>2040</v>
      </c>
      <c r="S487" s="8">
        <f t="shared" si="29"/>
        <v>43626.208333333328</v>
      </c>
      <c r="T487" s="8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-4498</v>
      </c>
      <c r="P488">
        <f t="shared" si="31"/>
        <v>33.428571428571431</v>
      </c>
      <c r="Q488" t="s">
        <v>2047</v>
      </c>
      <c r="R488" t="s">
        <v>2059</v>
      </c>
      <c r="S488" s="8">
        <f t="shared" si="29"/>
        <v>43168.25</v>
      </c>
      <c r="T488" s="8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86724</v>
      </c>
      <c r="P489">
        <f t="shared" si="31"/>
        <v>83.982949701619773</v>
      </c>
      <c r="Q489" t="s">
        <v>2039</v>
      </c>
      <c r="R489" t="s">
        <v>2040</v>
      </c>
      <c r="S489" s="8">
        <f t="shared" si="29"/>
        <v>42845.208333333328</v>
      </c>
      <c r="T489" s="8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6363</v>
      </c>
      <c r="P490">
        <f t="shared" si="31"/>
        <v>101.41739130434783</v>
      </c>
      <c r="Q490" t="s">
        <v>2039</v>
      </c>
      <c r="R490" t="s">
        <v>2040</v>
      </c>
      <c r="S490" s="8">
        <f t="shared" si="29"/>
        <v>42403.25</v>
      </c>
      <c r="T490" s="8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139</v>
      </c>
      <c r="P491">
        <f t="shared" si="31"/>
        <v>109.87058823529412</v>
      </c>
      <c r="Q491" t="s">
        <v>2037</v>
      </c>
      <c r="R491" t="s">
        <v>2046</v>
      </c>
      <c r="S491" s="8">
        <f t="shared" si="29"/>
        <v>40406.208333333336</v>
      </c>
      <c r="T491" s="8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2196</v>
      </c>
      <c r="P492">
        <f t="shared" si="31"/>
        <v>31.916666666666668</v>
      </c>
      <c r="Q492" t="s">
        <v>2064</v>
      </c>
      <c r="R492" t="s">
        <v>2065</v>
      </c>
      <c r="S492" s="8">
        <f t="shared" si="29"/>
        <v>43786.25</v>
      </c>
      <c r="T492" s="8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116637</v>
      </c>
      <c r="P493">
        <f t="shared" si="31"/>
        <v>70.993450675399103</v>
      </c>
      <c r="Q493" t="s">
        <v>2033</v>
      </c>
      <c r="R493" t="s">
        <v>2034</v>
      </c>
      <c r="S493" s="8">
        <f t="shared" si="29"/>
        <v>41456.208333333336</v>
      </c>
      <c r="T493" s="8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-145169</v>
      </c>
      <c r="P494">
        <f t="shared" si="31"/>
        <v>77.026890756302521</v>
      </c>
      <c r="Q494" t="s">
        <v>2041</v>
      </c>
      <c r="R494" t="s">
        <v>2052</v>
      </c>
      <c r="S494" s="8">
        <f t="shared" si="29"/>
        <v>40336.208333333336</v>
      </c>
      <c r="T494" s="8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5614</v>
      </c>
      <c r="P495">
        <f t="shared" si="31"/>
        <v>101.78125</v>
      </c>
      <c r="Q495" t="s">
        <v>2054</v>
      </c>
      <c r="R495" t="s">
        <v>2055</v>
      </c>
      <c r="S495" s="8">
        <f t="shared" si="29"/>
        <v>43645.208333333328</v>
      </c>
      <c r="T495" s="8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11184</v>
      </c>
      <c r="P496">
        <f t="shared" si="31"/>
        <v>51.059701492537314</v>
      </c>
      <c r="Q496" t="s">
        <v>2037</v>
      </c>
      <c r="R496" t="s">
        <v>2046</v>
      </c>
      <c r="S496" s="8">
        <f t="shared" si="29"/>
        <v>40990.208333333336</v>
      </c>
      <c r="T496" s="8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10064</v>
      </c>
      <c r="P497">
        <f t="shared" si="31"/>
        <v>68.02051282051282</v>
      </c>
      <c r="Q497" t="s">
        <v>2039</v>
      </c>
      <c r="R497" t="s">
        <v>2040</v>
      </c>
      <c r="S497" s="8">
        <f t="shared" si="29"/>
        <v>41800.208333333336</v>
      </c>
      <c r="T497" s="8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-182133</v>
      </c>
      <c r="P498">
        <f t="shared" si="31"/>
        <v>30.87037037037037</v>
      </c>
      <c r="Q498" t="s">
        <v>2041</v>
      </c>
      <c r="R498" t="s">
        <v>2049</v>
      </c>
      <c r="S498" s="8">
        <f t="shared" si="29"/>
        <v>42876.208333333328</v>
      </c>
      <c r="T498" s="8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-6451</v>
      </c>
      <c r="P499">
        <f t="shared" si="31"/>
        <v>27.908333333333335</v>
      </c>
      <c r="Q499" t="s">
        <v>2037</v>
      </c>
      <c r="R499" t="s">
        <v>2046</v>
      </c>
      <c r="S499" s="8">
        <f t="shared" si="29"/>
        <v>42724.25</v>
      </c>
      <c r="T499" s="8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-147083</v>
      </c>
      <c r="P500">
        <f t="shared" si="31"/>
        <v>79.994818652849744</v>
      </c>
      <c r="Q500" t="s">
        <v>2037</v>
      </c>
      <c r="R500" t="s">
        <v>2038</v>
      </c>
      <c r="S500" s="8">
        <f t="shared" si="29"/>
        <v>42005.25</v>
      </c>
      <c r="T500" s="8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-85057</v>
      </c>
      <c r="P501">
        <f t="shared" si="31"/>
        <v>38.003378378378379</v>
      </c>
      <c r="Q501" t="s">
        <v>2041</v>
      </c>
      <c r="R501" t="s">
        <v>2042</v>
      </c>
      <c r="S501" s="8">
        <f t="shared" si="29"/>
        <v>42444.208333333328</v>
      </c>
      <c r="T501" s="8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-100</v>
      </c>
      <c r="P502" t="e">
        <f t="shared" si="31"/>
        <v>#DIV/0!</v>
      </c>
      <c r="Q502" t="s">
        <v>2039</v>
      </c>
      <c r="R502" t="s">
        <v>2040</v>
      </c>
      <c r="S502" s="8">
        <f t="shared" si="29"/>
        <v>41395.208333333336</v>
      </c>
      <c r="T502" s="8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-45857</v>
      </c>
      <c r="P503">
        <f t="shared" si="31"/>
        <v>59.990534521158132</v>
      </c>
      <c r="Q503" t="s">
        <v>2041</v>
      </c>
      <c r="R503" t="s">
        <v>2042</v>
      </c>
      <c r="S503" s="8">
        <f t="shared" si="29"/>
        <v>41345.208333333336</v>
      </c>
      <c r="T503" s="8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5589</v>
      </c>
      <c r="P504">
        <f t="shared" si="31"/>
        <v>37.037634408602152</v>
      </c>
      <c r="Q504" t="s">
        <v>2050</v>
      </c>
      <c r="R504" t="s">
        <v>2051</v>
      </c>
      <c r="S504" s="8">
        <f t="shared" si="29"/>
        <v>41117.208333333336</v>
      </c>
      <c r="T504" s="8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20483</v>
      </c>
      <c r="P505">
        <f t="shared" si="31"/>
        <v>99.963043478260872</v>
      </c>
      <c r="Q505" t="s">
        <v>2041</v>
      </c>
      <c r="R505" t="s">
        <v>2044</v>
      </c>
      <c r="S505" s="8">
        <f t="shared" si="29"/>
        <v>42186.208333333328</v>
      </c>
      <c r="T505" s="8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-576</v>
      </c>
      <c r="P506">
        <f t="shared" si="31"/>
        <v>111.6774193548387</v>
      </c>
      <c r="Q506" t="s">
        <v>2035</v>
      </c>
      <c r="R506" t="s">
        <v>2036</v>
      </c>
      <c r="S506" s="8">
        <f t="shared" si="29"/>
        <v>42142.208333333328</v>
      </c>
      <c r="T506" s="8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-77403</v>
      </c>
      <c r="P507">
        <f t="shared" si="31"/>
        <v>36.014409221902014</v>
      </c>
      <c r="Q507" t="s">
        <v>2047</v>
      </c>
      <c r="R507" t="s">
        <v>2056</v>
      </c>
      <c r="S507" s="8">
        <f t="shared" si="29"/>
        <v>41341.25</v>
      </c>
      <c r="T507" s="8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148874</v>
      </c>
      <c r="P508">
        <f t="shared" si="31"/>
        <v>66.010284810126578</v>
      </c>
      <c r="Q508" t="s">
        <v>2039</v>
      </c>
      <c r="R508" t="s">
        <v>2040</v>
      </c>
      <c r="S508" s="8">
        <f t="shared" si="29"/>
        <v>43062.25</v>
      </c>
      <c r="T508" s="8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-1263</v>
      </c>
      <c r="P509">
        <f t="shared" si="31"/>
        <v>44.05263157894737</v>
      </c>
      <c r="Q509" t="s">
        <v>2037</v>
      </c>
      <c r="R509" t="s">
        <v>2038</v>
      </c>
      <c r="S509" s="8">
        <f t="shared" si="29"/>
        <v>41373.208333333336</v>
      </c>
      <c r="T509" s="8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21120</v>
      </c>
      <c r="P510">
        <f t="shared" si="31"/>
        <v>52.999726551818434</v>
      </c>
      <c r="Q510" t="s">
        <v>2039</v>
      </c>
      <c r="R510" t="s">
        <v>2040</v>
      </c>
      <c r="S510" s="8">
        <f t="shared" si="29"/>
        <v>43310.208333333328</v>
      </c>
      <c r="T510" s="8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-48990</v>
      </c>
      <c r="P511">
        <f t="shared" si="31"/>
        <v>95</v>
      </c>
      <c r="Q511" t="s">
        <v>2039</v>
      </c>
      <c r="R511" t="s">
        <v>2040</v>
      </c>
      <c r="S511" s="8">
        <f t="shared" si="29"/>
        <v>41034.208333333336</v>
      </c>
      <c r="T511" s="8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1489</v>
      </c>
      <c r="P512">
        <f t="shared" si="31"/>
        <v>70.908396946564892</v>
      </c>
      <c r="Q512" t="s">
        <v>2041</v>
      </c>
      <c r="R512" t="s">
        <v>2044</v>
      </c>
      <c r="S512" s="8">
        <f t="shared" si="29"/>
        <v>43251.208333333328</v>
      </c>
      <c r="T512" s="8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-112302</v>
      </c>
      <c r="P513">
        <f t="shared" si="31"/>
        <v>98.060773480662988</v>
      </c>
      <c r="Q513" t="s">
        <v>2039</v>
      </c>
      <c r="R513" t="s">
        <v>2040</v>
      </c>
      <c r="S513" s="8">
        <f t="shared" si="29"/>
        <v>43671.208333333328</v>
      </c>
      <c r="T513" s="8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3578</v>
      </c>
      <c r="P514">
        <f t="shared" si="31"/>
        <v>53.046025104602514</v>
      </c>
      <c r="Q514" t="s">
        <v>2050</v>
      </c>
      <c r="R514" t="s">
        <v>2051</v>
      </c>
      <c r="S514" s="8">
        <f t="shared" si="29"/>
        <v>41825.208333333336</v>
      </c>
      <c r="T514" s="8">
        <f t="shared" si="30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SUM(E515-D515)</f>
        <v>-5040</v>
      </c>
      <c r="P515">
        <f t="shared" si="31"/>
        <v>93.142857142857139</v>
      </c>
      <c r="Q515" t="s">
        <v>2041</v>
      </c>
      <c r="R515" t="s">
        <v>2060</v>
      </c>
      <c r="S515" s="8">
        <f t="shared" ref="S515:S578" si="33">(((J515/60)/60)/24)+DATE(1970,1,1)</f>
        <v>40430.208333333336</v>
      </c>
      <c r="T515" s="8">
        <f t="shared" ref="T515:T578" si="34">(((K515/60)/60)/24)+DATE(1970,1,1)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-107577</v>
      </c>
      <c r="P516">
        <f t="shared" ref="P516:P579" si="35">SUM(E516/G516)</f>
        <v>58.945075757575758</v>
      </c>
      <c r="Q516" t="s">
        <v>2035</v>
      </c>
      <c r="R516" t="s">
        <v>2036</v>
      </c>
      <c r="S516" s="8">
        <f t="shared" si="33"/>
        <v>41614.25</v>
      </c>
      <c r="T516" s="8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-3803</v>
      </c>
      <c r="P517">
        <f t="shared" si="35"/>
        <v>36.067669172932334</v>
      </c>
      <c r="Q517" t="s">
        <v>2039</v>
      </c>
      <c r="R517" t="s">
        <v>2040</v>
      </c>
      <c r="S517" s="8">
        <f t="shared" si="33"/>
        <v>40900.25</v>
      </c>
      <c r="T517" s="8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-72076</v>
      </c>
      <c r="P518">
        <f t="shared" si="35"/>
        <v>63.030732860520096</v>
      </c>
      <c r="Q518" t="s">
        <v>2047</v>
      </c>
      <c r="R518" t="s">
        <v>2048</v>
      </c>
      <c r="S518" s="8">
        <f t="shared" si="33"/>
        <v>40396.208333333336</v>
      </c>
      <c r="T518" s="8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708</v>
      </c>
      <c r="P519">
        <f t="shared" si="35"/>
        <v>84.717948717948715</v>
      </c>
      <c r="Q519" t="s">
        <v>2033</v>
      </c>
      <c r="R519" t="s">
        <v>2034</v>
      </c>
      <c r="S519" s="8">
        <f t="shared" si="33"/>
        <v>42860.208333333328</v>
      </c>
      <c r="T519" s="8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-8178</v>
      </c>
      <c r="P520">
        <f t="shared" si="35"/>
        <v>62.2</v>
      </c>
      <c r="Q520" t="s">
        <v>2041</v>
      </c>
      <c r="R520" t="s">
        <v>2049</v>
      </c>
      <c r="S520" s="8">
        <f t="shared" si="33"/>
        <v>43154.25</v>
      </c>
      <c r="T520" s="8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3102</v>
      </c>
      <c r="P521">
        <f t="shared" si="35"/>
        <v>101.97518330513255</v>
      </c>
      <c r="Q521" t="s">
        <v>2035</v>
      </c>
      <c r="R521" t="s">
        <v>2036</v>
      </c>
      <c r="S521" s="8">
        <f t="shared" si="33"/>
        <v>42012.25</v>
      </c>
      <c r="T521" s="8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2606</v>
      </c>
      <c r="P522">
        <f t="shared" si="35"/>
        <v>106.4375</v>
      </c>
      <c r="Q522" t="s">
        <v>2039</v>
      </c>
      <c r="R522" t="s">
        <v>2040</v>
      </c>
      <c r="S522" s="8">
        <f t="shared" si="33"/>
        <v>43574.208333333328</v>
      </c>
      <c r="T522" s="8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3461</v>
      </c>
      <c r="P523">
        <f t="shared" si="35"/>
        <v>29.975609756097562</v>
      </c>
      <c r="Q523" t="s">
        <v>2041</v>
      </c>
      <c r="R523" t="s">
        <v>2044</v>
      </c>
      <c r="S523" s="8">
        <f t="shared" si="33"/>
        <v>42605.208333333328</v>
      </c>
      <c r="T523" s="8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-34111</v>
      </c>
      <c r="P524">
        <f t="shared" si="35"/>
        <v>85.806282722513089</v>
      </c>
      <c r="Q524" t="s">
        <v>2041</v>
      </c>
      <c r="R524" t="s">
        <v>2052</v>
      </c>
      <c r="S524" s="8">
        <f t="shared" si="33"/>
        <v>41093.208333333336</v>
      </c>
      <c r="T524" s="8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5403</v>
      </c>
      <c r="P525">
        <f t="shared" si="35"/>
        <v>70.82022471910112</v>
      </c>
      <c r="Q525" t="s">
        <v>2041</v>
      </c>
      <c r="R525" t="s">
        <v>2052</v>
      </c>
      <c r="S525" s="8">
        <f t="shared" si="33"/>
        <v>40241.25</v>
      </c>
      <c r="T525" s="8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-15564</v>
      </c>
      <c r="P526">
        <f t="shared" si="35"/>
        <v>40.998484082870135</v>
      </c>
      <c r="Q526" t="s">
        <v>2039</v>
      </c>
      <c r="R526" t="s">
        <v>2040</v>
      </c>
      <c r="S526" s="8">
        <f t="shared" si="33"/>
        <v>40294.208333333336</v>
      </c>
      <c r="T526" s="8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-332</v>
      </c>
      <c r="P527">
        <f t="shared" si="35"/>
        <v>28.063492063492063</v>
      </c>
      <c r="Q527" t="s">
        <v>2037</v>
      </c>
      <c r="R527" t="s">
        <v>2046</v>
      </c>
      <c r="S527" s="8">
        <f t="shared" si="33"/>
        <v>40505.25</v>
      </c>
      <c r="T527" s="8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4644</v>
      </c>
      <c r="P528">
        <f t="shared" si="35"/>
        <v>88.054421768707485</v>
      </c>
      <c r="Q528" t="s">
        <v>2039</v>
      </c>
      <c r="R528" t="s">
        <v>2040</v>
      </c>
      <c r="S528" s="8">
        <f t="shared" si="33"/>
        <v>42364.25</v>
      </c>
      <c r="T528" s="8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-720</v>
      </c>
      <c r="P529">
        <f t="shared" si="35"/>
        <v>31</v>
      </c>
      <c r="Q529" t="s">
        <v>2041</v>
      </c>
      <c r="R529" t="s">
        <v>2049</v>
      </c>
      <c r="S529" s="8">
        <f t="shared" si="33"/>
        <v>42405.25</v>
      </c>
      <c r="T529" s="8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-1773</v>
      </c>
      <c r="P530">
        <f t="shared" si="35"/>
        <v>90.337500000000006</v>
      </c>
      <c r="Q530" t="s">
        <v>2035</v>
      </c>
      <c r="R530" t="s">
        <v>2045</v>
      </c>
      <c r="S530" s="8">
        <f t="shared" si="33"/>
        <v>41601.25</v>
      </c>
      <c r="T530" s="8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-4526</v>
      </c>
      <c r="P531">
        <f t="shared" si="35"/>
        <v>63.777777777777779</v>
      </c>
      <c r="Q531" t="s">
        <v>2050</v>
      </c>
      <c r="R531" t="s">
        <v>2051</v>
      </c>
      <c r="S531" s="8">
        <f t="shared" si="33"/>
        <v>41769.208333333336</v>
      </c>
      <c r="T531" s="8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-8672</v>
      </c>
      <c r="P532">
        <f t="shared" si="35"/>
        <v>53.995515695067262</v>
      </c>
      <c r="Q532" t="s">
        <v>2047</v>
      </c>
      <c r="R532" t="s">
        <v>2053</v>
      </c>
      <c r="S532" s="8">
        <f t="shared" si="33"/>
        <v>40421.208333333336</v>
      </c>
      <c r="T532" s="8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-8362</v>
      </c>
      <c r="P533">
        <f t="shared" si="35"/>
        <v>48.993956043956047</v>
      </c>
      <c r="Q533" t="s">
        <v>2050</v>
      </c>
      <c r="R533" t="s">
        <v>2051</v>
      </c>
      <c r="S533" s="8">
        <f t="shared" si="33"/>
        <v>41589.25</v>
      </c>
      <c r="T533" s="8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6446</v>
      </c>
      <c r="P534">
        <f t="shared" si="35"/>
        <v>63.857142857142854</v>
      </c>
      <c r="Q534" t="s">
        <v>2039</v>
      </c>
      <c r="R534" t="s">
        <v>2040</v>
      </c>
      <c r="S534" s="8">
        <f t="shared" si="33"/>
        <v>43125.25</v>
      </c>
      <c r="T534" s="8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68486</v>
      </c>
      <c r="P535">
        <f t="shared" si="35"/>
        <v>82.996393146979258</v>
      </c>
      <c r="Q535" t="s">
        <v>2035</v>
      </c>
      <c r="R535" t="s">
        <v>2045</v>
      </c>
      <c r="S535" s="8">
        <f t="shared" si="33"/>
        <v>41479.208333333336</v>
      </c>
      <c r="T535" s="8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-75715</v>
      </c>
      <c r="P536">
        <f t="shared" si="35"/>
        <v>55.08230452674897</v>
      </c>
      <c r="Q536" t="s">
        <v>2041</v>
      </c>
      <c r="R536" t="s">
        <v>2044</v>
      </c>
      <c r="S536" s="8">
        <f t="shared" si="33"/>
        <v>43329.208333333328</v>
      </c>
      <c r="T536" s="8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9933</v>
      </c>
      <c r="P537">
        <f t="shared" si="35"/>
        <v>62.044554455445542</v>
      </c>
      <c r="Q537" t="s">
        <v>2039</v>
      </c>
      <c r="R537" t="s">
        <v>2040</v>
      </c>
      <c r="S537" s="8">
        <f t="shared" si="33"/>
        <v>43259.208333333328</v>
      </c>
      <c r="T537" s="8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4897</v>
      </c>
      <c r="P538">
        <f t="shared" si="35"/>
        <v>104.97857142857143</v>
      </c>
      <c r="Q538" t="s">
        <v>2047</v>
      </c>
      <c r="R538" t="s">
        <v>2053</v>
      </c>
      <c r="S538" s="8">
        <f t="shared" si="33"/>
        <v>40414.208333333336</v>
      </c>
      <c r="T538" s="8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14535</v>
      </c>
      <c r="P539">
        <f t="shared" si="35"/>
        <v>94.044676806083643</v>
      </c>
      <c r="Q539" t="s">
        <v>2041</v>
      </c>
      <c r="R539" t="s">
        <v>2042</v>
      </c>
      <c r="S539" s="8">
        <f t="shared" si="33"/>
        <v>43342.208333333328</v>
      </c>
      <c r="T539" s="8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-94266</v>
      </c>
      <c r="P540">
        <f t="shared" si="35"/>
        <v>44.007716049382715</v>
      </c>
      <c r="Q540" t="s">
        <v>2050</v>
      </c>
      <c r="R540" t="s">
        <v>2061</v>
      </c>
      <c r="S540" s="8">
        <f t="shared" si="33"/>
        <v>41539.208333333336</v>
      </c>
      <c r="T540" s="8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-2680</v>
      </c>
      <c r="P541">
        <f t="shared" si="35"/>
        <v>92.467532467532465</v>
      </c>
      <c r="Q541" t="s">
        <v>2033</v>
      </c>
      <c r="R541" t="s">
        <v>2034</v>
      </c>
      <c r="S541" s="8">
        <f t="shared" si="33"/>
        <v>43647.208333333328</v>
      </c>
      <c r="T541" s="8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8797</v>
      </c>
      <c r="P542">
        <f t="shared" si="35"/>
        <v>57.072874493927124</v>
      </c>
      <c r="Q542" t="s">
        <v>2054</v>
      </c>
      <c r="R542" t="s">
        <v>2055</v>
      </c>
      <c r="S542" s="8">
        <f t="shared" si="33"/>
        <v>43225.208333333328</v>
      </c>
      <c r="T542" s="8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-134914</v>
      </c>
      <c r="P543">
        <f t="shared" si="35"/>
        <v>109.07848101265823</v>
      </c>
      <c r="Q543" t="s">
        <v>2050</v>
      </c>
      <c r="R543" t="s">
        <v>2061</v>
      </c>
      <c r="S543" s="8">
        <f t="shared" si="33"/>
        <v>42165.208333333328</v>
      </c>
      <c r="T543" s="8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-75070</v>
      </c>
      <c r="P544">
        <f t="shared" si="35"/>
        <v>39.387755102040813</v>
      </c>
      <c r="Q544" t="s">
        <v>2035</v>
      </c>
      <c r="R544" t="s">
        <v>2045</v>
      </c>
      <c r="S544" s="8">
        <f t="shared" si="33"/>
        <v>42391.25</v>
      </c>
      <c r="T544" s="8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-71036</v>
      </c>
      <c r="P545">
        <f t="shared" si="35"/>
        <v>77.022222222222226</v>
      </c>
      <c r="Q545" t="s">
        <v>2050</v>
      </c>
      <c r="R545" t="s">
        <v>2051</v>
      </c>
      <c r="S545" s="8">
        <f t="shared" si="33"/>
        <v>41528.208333333336</v>
      </c>
      <c r="T545" s="8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4942</v>
      </c>
      <c r="P546">
        <f t="shared" si="35"/>
        <v>92.166666666666671</v>
      </c>
      <c r="Q546" t="s">
        <v>2035</v>
      </c>
      <c r="R546" t="s">
        <v>2036</v>
      </c>
      <c r="S546" s="8">
        <f t="shared" si="33"/>
        <v>42377.25</v>
      </c>
      <c r="T546" s="8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-20691</v>
      </c>
      <c r="P547">
        <f t="shared" si="35"/>
        <v>61.007063197026021</v>
      </c>
      <c r="Q547" t="s">
        <v>2039</v>
      </c>
      <c r="R547" t="s">
        <v>2040</v>
      </c>
      <c r="S547" s="8">
        <f t="shared" si="33"/>
        <v>43824.25</v>
      </c>
      <c r="T547" s="8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2670</v>
      </c>
      <c r="P548">
        <f t="shared" si="35"/>
        <v>78.068181818181813</v>
      </c>
      <c r="Q548" t="s">
        <v>2039</v>
      </c>
      <c r="R548" t="s">
        <v>2040</v>
      </c>
      <c r="S548" s="8">
        <f t="shared" si="33"/>
        <v>43360.208333333328</v>
      </c>
      <c r="T548" s="8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11297</v>
      </c>
      <c r="P549">
        <f t="shared" si="35"/>
        <v>80.75</v>
      </c>
      <c r="Q549" t="s">
        <v>2041</v>
      </c>
      <c r="R549" t="s">
        <v>2044</v>
      </c>
      <c r="S549" s="8">
        <f t="shared" si="33"/>
        <v>42029.25</v>
      </c>
      <c r="T549" s="8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112974</v>
      </c>
      <c r="P550">
        <f t="shared" si="35"/>
        <v>59.991289782244557</v>
      </c>
      <c r="Q550" t="s">
        <v>2039</v>
      </c>
      <c r="R550" t="s">
        <v>2040</v>
      </c>
      <c r="S550" s="8">
        <f t="shared" si="33"/>
        <v>42461.208333333328</v>
      </c>
      <c r="T550" s="8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54343</v>
      </c>
      <c r="P551">
        <f t="shared" si="35"/>
        <v>110.03018372703411</v>
      </c>
      <c r="Q551" t="s">
        <v>2037</v>
      </c>
      <c r="R551" t="s">
        <v>2046</v>
      </c>
      <c r="S551" s="8">
        <f t="shared" si="33"/>
        <v>41422.208333333336</v>
      </c>
      <c r="T551" s="8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-96</v>
      </c>
      <c r="P552">
        <f t="shared" si="35"/>
        <v>4</v>
      </c>
      <c r="Q552" t="s">
        <v>2035</v>
      </c>
      <c r="R552" t="s">
        <v>2045</v>
      </c>
      <c r="S552" s="8">
        <f t="shared" si="33"/>
        <v>40968.25</v>
      </c>
      <c r="T552" s="8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-74502</v>
      </c>
      <c r="P553">
        <f t="shared" si="35"/>
        <v>37.99856063332134</v>
      </c>
      <c r="Q553" t="s">
        <v>2037</v>
      </c>
      <c r="R553" t="s">
        <v>2038</v>
      </c>
      <c r="S553" s="8">
        <f t="shared" si="33"/>
        <v>41993.25</v>
      </c>
      <c r="T553" s="8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-134</v>
      </c>
      <c r="P554">
        <f t="shared" si="35"/>
        <v>96.369565217391298</v>
      </c>
      <c r="Q554" t="s">
        <v>2039</v>
      </c>
      <c r="R554" t="s">
        <v>2040</v>
      </c>
      <c r="S554" s="8">
        <f t="shared" si="33"/>
        <v>42700.25</v>
      </c>
      <c r="T554" s="8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-95578</v>
      </c>
      <c r="P555">
        <f t="shared" si="35"/>
        <v>72.978599221789878</v>
      </c>
      <c r="Q555" t="s">
        <v>2035</v>
      </c>
      <c r="R555" t="s">
        <v>2036</v>
      </c>
      <c r="S555" s="8">
        <f t="shared" si="33"/>
        <v>40545.25</v>
      </c>
      <c r="T555" s="8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4908</v>
      </c>
      <c r="P556">
        <f t="shared" si="35"/>
        <v>26.007220216606498</v>
      </c>
      <c r="Q556" t="s">
        <v>2035</v>
      </c>
      <c r="R556" t="s">
        <v>2045</v>
      </c>
      <c r="S556" s="8">
        <f t="shared" si="33"/>
        <v>42723.25</v>
      </c>
      <c r="T556" s="8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7789</v>
      </c>
      <c r="P557">
        <f t="shared" si="35"/>
        <v>104.36296296296297</v>
      </c>
      <c r="Q557" t="s">
        <v>2035</v>
      </c>
      <c r="R557" t="s">
        <v>2036</v>
      </c>
      <c r="S557" s="8">
        <f t="shared" si="33"/>
        <v>41731.208333333336</v>
      </c>
      <c r="T557" s="8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7267</v>
      </c>
      <c r="P558">
        <f t="shared" si="35"/>
        <v>102.18852459016394</v>
      </c>
      <c r="Q558" t="s">
        <v>2047</v>
      </c>
      <c r="R558" t="s">
        <v>2059</v>
      </c>
      <c r="S558" s="8">
        <f t="shared" si="33"/>
        <v>40792.208333333336</v>
      </c>
      <c r="T558" s="8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5960</v>
      </c>
      <c r="P559">
        <f t="shared" si="35"/>
        <v>54.117647058823529</v>
      </c>
      <c r="Q559" t="s">
        <v>2041</v>
      </c>
      <c r="R559" t="s">
        <v>2063</v>
      </c>
      <c r="S559" s="8">
        <f t="shared" si="33"/>
        <v>42279.208333333328</v>
      </c>
      <c r="T559" s="8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2166</v>
      </c>
      <c r="P560">
        <f t="shared" si="35"/>
        <v>63.222222222222221</v>
      </c>
      <c r="Q560" t="s">
        <v>2039</v>
      </c>
      <c r="R560" t="s">
        <v>2040</v>
      </c>
      <c r="S560" s="8">
        <f t="shared" si="33"/>
        <v>42424.25</v>
      </c>
      <c r="T560" s="8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1021</v>
      </c>
      <c r="P561">
        <f t="shared" si="35"/>
        <v>104.03228962818004</v>
      </c>
      <c r="Q561" t="s">
        <v>2039</v>
      </c>
      <c r="R561" t="s">
        <v>2040</v>
      </c>
      <c r="S561" s="8">
        <f t="shared" si="33"/>
        <v>42584.208333333328</v>
      </c>
      <c r="T561" s="8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138832</v>
      </c>
      <c r="P562">
        <f t="shared" si="35"/>
        <v>49.994334277620396</v>
      </c>
      <c r="Q562" t="s">
        <v>2041</v>
      </c>
      <c r="R562" t="s">
        <v>2049</v>
      </c>
      <c r="S562" s="8">
        <f t="shared" si="33"/>
        <v>40865.25</v>
      </c>
      <c r="T562" s="8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8091</v>
      </c>
      <c r="P563">
        <f t="shared" si="35"/>
        <v>56.015151515151516</v>
      </c>
      <c r="Q563" t="s">
        <v>2039</v>
      </c>
      <c r="R563" t="s">
        <v>2040</v>
      </c>
      <c r="S563" s="8">
        <f t="shared" si="33"/>
        <v>40833.208333333336</v>
      </c>
      <c r="T563" s="8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-8631</v>
      </c>
      <c r="P564">
        <f t="shared" si="35"/>
        <v>48.807692307692307</v>
      </c>
      <c r="Q564" t="s">
        <v>2035</v>
      </c>
      <c r="R564" t="s">
        <v>2036</v>
      </c>
      <c r="S564" s="8">
        <f t="shared" si="33"/>
        <v>43536.208333333328</v>
      </c>
      <c r="T564" s="8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1407</v>
      </c>
      <c r="P565">
        <f t="shared" si="35"/>
        <v>60.082352941176474</v>
      </c>
      <c r="Q565" t="s">
        <v>2041</v>
      </c>
      <c r="R565" t="s">
        <v>2042</v>
      </c>
      <c r="S565" s="8">
        <f t="shared" si="33"/>
        <v>43417.25</v>
      </c>
      <c r="T565" s="8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-27307</v>
      </c>
      <c r="P566">
        <f t="shared" si="35"/>
        <v>78.990502793296088</v>
      </c>
      <c r="Q566" t="s">
        <v>2039</v>
      </c>
      <c r="R566" t="s">
        <v>2040</v>
      </c>
      <c r="S566" s="8">
        <f t="shared" si="33"/>
        <v>42078.208333333328</v>
      </c>
      <c r="T566" s="8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99266</v>
      </c>
      <c r="P567">
        <f t="shared" si="35"/>
        <v>53.99499443826474</v>
      </c>
      <c r="Q567" t="s">
        <v>2039</v>
      </c>
      <c r="R567" t="s">
        <v>2040</v>
      </c>
      <c r="S567" s="8">
        <f t="shared" si="33"/>
        <v>40862.25</v>
      </c>
      <c r="T567" s="8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-5176</v>
      </c>
      <c r="P568">
        <f t="shared" si="35"/>
        <v>111.45945945945945</v>
      </c>
      <c r="Q568" t="s">
        <v>2035</v>
      </c>
      <c r="R568" t="s">
        <v>2043</v>
      </c>
      <c r="S568" s="8">
        <f t="shared" si="33"/>
        <v>42424.25</v>
      </c>
      <c r="T568" s="8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8065</v>
      </c>
      <c r="P569">
        <f t="shared" si="35"/>
        <v>60.922131147540981</v>
      </c>
      <c r="Q569" t="s">
        <v>2035</v>
      </c>
      <c r="R569" t="s">
        <v>2036</v>
      </c>
      <c r="S569" s="8">
        <f t="shared" si="33"/>
        <v>41830.208333333336</v>
      </c>
      <c r="T569" s="8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62288</v>
      </c>
      <c r="P570">
        <f t="shared" si="35"/>
        <v>26.0015444015444</v>
      </c>
      <c r="Q570" t="s">
        <v>2039</v>
      </c>
      <c r="R570" t="s">
        <v>2040</v>
      </c>
      <c r="S570" s="8">
        <f t="shared" si="33"/>
        <v>40374.208333333336</v>
      </c>
      <c r="T570" s="8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27605</v>
      </c>
      <c r="P571">
        <f t="shared" si="35"/>
        <v>80.993208828522924</v>
      </c>
      <c r="Q571" t="s">
        <v>2041</v>
      </c>
      <c r="R571" t="s">
        <v>2049</v>
      </c>
      <c r="S571" s="8">
        <f t="shared" si="33"/>
        <v>40554.25</v>
      </c>
      <c r="T571" s="8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64164</v>
      </c>
      <c r="P572">
        <f t="shared" si="35"/>
        <v>34.995963302752294</v>
      </c>
      <c r="Q572" t="s">
        <v>2035</v>
      </c>
      <c r="R572" t="s">
        <v>2036</v>
      </c>
      <c r="S572" s="8">
        <f t="shared" si="33"/>
        <v>41993.25</v>
      </c>
      <c r="T572" s="8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-205</v>
      </c>
      <c r="P573">
        <f t="shared" si="35"/>
        <v>94.142857142857139</v>
      </c>
      <c r="Q573" t="s">
        <v>2041</v>
      </c>
      <c r="R573" t="s">
        <v>2052</v>
      </c>
      <c r="S573" s="8">
        <f t="shared" si="33"/>
        <v>42174.208333333328</v>
      </c>
      <c r="T573" s="8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-4104</v>
      </c>
      <c r="P574">
        <f t="shared" si="35"/>
        <v>52.085106382978722</v>
      </c>
      <c r="Q574" t="s">
        <v>2035</v>
      </c>
      <c r="R574" t="s">
        <v>2036</v>
      </c>
      <c r="S574" s="8">
        <f t="shared" si="33"/>
        <v>42275.208333333328</v>
      </c>
      <c r="T574" s="8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796</v>
      </c>
      <c r="P575">
        <f t="shared" si="35"/>
        <v>24.986666666666668</v>
      </c>
      <c r="Q575" t="s">
        <v>2064</v>
      </c>
      <c r="R575" t="s">
        <v>2065</v>
      </c>
      <c r="S575" s="8">
        <f t="shared" si="33"/>
        <v>41761.208333333336</v>
      </c>
      <c r="T575" s="8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7267</v>
      </c>
      <c r="P576">
        <f t="shared" si="35"/>
        <v>69.215277777777771</v>
      </c>
      <c r="Q576" t="s">
        <v>2033</v>
      </c>
      <c r="R576" t="s">
        <v>2034</v>
      </c>
      <c r="S576" s="8">
        <f t="shared" si="33"/>
        <v>43806.25</v>
      </c>
      <c r="T576" s="8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-30879</v>
      </c>
      <c r="P577">
        <f t="shared" si="35"/>
        <v>93.944444444444443</v>
      </c>
      <c r="Q577" t="s">
        <v>2039</v>
      </c>
      <c r="R577" t="s">
        <v>2040</v>
      </c>
      <c r="S577" s="8">
        <f t="shared" si="33"/>
        <v>41779.208333333336</v>
      </c>
      <c r="T577" s="8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-3402</v>
      </c>
      <c r="P578">
        <f t="shared" si="35"/>
        <v>98.40625</v>
      </c>
      <c r="Q578" t="s">
        <v>2039</v>
      </c>
      <c r="R578" t="s">
        <v>2040</v>
      </c>
      <c r="S578" s="8">
        <f t="shared" si="33"/>
        <v>43040.208333333328</v>
      </c>
      <c r="T578" s="8">
        <f t="shared" si="34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SUM(E579-D579)</f>
        <v>-6654</v>
      </c>
      <c r="P579">
        <f t="shared" si="35"/>
        <v>41.783783783783782</v>
      </c>
      <c r="Q579" t="s">
        <v>2035</v>
      </c>
      <c r="R579" t="s">
        <v>2058</v>
      </c>
      <c r="S579" s="8">
        <f t="shared" ref="S579:S642" si="37">(((J579/60)/60)/24)+DATE(1970,1,1)</f>
        <v>40613.25</v>
      </c>
      <c r="T579" s="8">
        <f t="shared" ref="T579:T642" si="38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-80332</v>
      </c>
      <c r="P580">
        <f t="shared" ref="P580:P643" si="39">SUM(E580/G580)</f>
        <v>65.991836734693877</v>
      </c>
      <c r="Q580" t="s">
        <v>2041</v>
      </c>
      <c r="R580" t="s">
        <v>2063</v>
      </c>
      <c r="S580" s="8">
        <f t="shared" si="37"/>
        <v>40878.25</v>
      </c>
      <c r="T580" s="8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69</v>
      </c>
      <c r="P581">
        <f t="shared" si="39"/>
        <v>72.05747126436782</v>
      </c>
      <c r="Q581" t="s">
        <v>2035</v>
      </c>
      <c r="R581" t="s">
        <v>2058</v>
      </c>
      <c r="S581" s="8">
        <f t="shared" si="37"/>
        <v>40762.208333333336</v>
      </c>
      <c r="T581" s="8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105778</v>
      </c>
      <c r="P582">
        <f t="shared" si="39"/>
        <v>48.003209242618745</v>
      </c>
      <c r="Q582" t="s">
        <v>2039</v>
      </c>
      <c r="R582" t="s">
        <v>2040</v>
      </c>
      <c r="S582" s="8">
        <f t="shared" si="37"/>
        <v>41696.25</v>
      </c>
      <c r="T582" s="8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-2159</v>
      </c>
      <c r="P583">
        <f t="shared" si="39"/>
        <v>54.098591549295776</v>
      </c>
      <c r="Q583" t="s">
        <v>2037</v>
      </c>
      <c r="R583" t="s">
        <v>2038</v>
      </c>
      <c r="S583" s="8">
        <f t="shared" si="37"/>
        <v>40662.208333333336</v>
      </c>
      <c r="T583" s="8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-4169</v>
      </c>
      <c r="P584">
        <f t="shared" si="39"/>
        <v>107.88095238095238</v>
      </c>
      <c r="Q584" t="s">
        <v>2050</v>
      </c>
      <c r="R584" t="s">
        <v>2051</v>
      </c>
      <c r="S584" s="8">
        <f t="shared" si="37"/>
        <v>42165.208333333328</v>
      </c>
      <c r="T584" s="8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42034</v>
      </c>
      <c r="P585">
        <f t="shared" si="39"/>
        <v>67.034103410341032</v>
      </c>
      <c r="Q585" t="s">
        <v>2041</v>
      </c>
      <c r="R585" t="s">
        <v>2042</v>
      </c>
      <c r="S585" s="8">
        <f t="shared" si="37"/>
        <v>40959.25</v>
      </c>
      <c r="T585" s="8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16855</v>
      </c>
      <c r="P586">
        <f t="shared" si="39"/>
        <v>64.01425914445133</v>
      </c>
      <c r="Q586" t="s">
        <v>2037</v>
      </c>
      <c r="R586" t="s">
        <v>2038</v>
      </c>
      <c r="S586" s="8">
        <f t="shared" si="37"/>
        <v>41024.208333333336</v>
      </c>
      <c r="T586" s="8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4165</v>
      </c>
      <c r="P587">
        <f t="shared" si="39"/>
        <v>96.066176470588232</v>
      </c>
      <c r="Q587" t="s">
        <v>2047</v>
      </c>
      <c r="R587" t="s">
        <v>2059</v>
      </c>
      <c r="S587" s="8">
        <f t="shared" si="37"/>
        <v>40255.208333333336</v>
      </c>
      <c r="T587" s="8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5954</v>
      </c>
      <c r="P588">
        <f t="shared" si="39"/>
        <v>51.184615384615384</v>
      </c>
      <c r="Q588" t="s">
        <v>2035</v>
      </c>
      <c r="R588" t="s">
        <v>2036</v>
      </c>
      <c r="S588" s="8">
        <f t="shared" si="37"/>
        <v>40499.25</v>
      </c>
      <c r="T588" s="8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-2548</v>
      </c>
      <c r="P589">
        <f t="shared" si="39"/>
        <v>43.92307692307692</v>
      </c>
      <c r="Q589" t="s">
        <v>2033</v>
      </c>
      <c r="R589" t="s">
        <v>2034</v>
      </c>
      <c r="S589" s="8">
        <f t="shared" si="37"/>
        <v>43484.25</v>
      </c>
      <c r="T589" s="8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-33083</v>
      </c>
      <c r="P590">
        <f t="shared" si="39"/>
        <v>91.021198830409361</v>
      </c>
      <c r="Q590" t="s">
        <v>2039</v>
      </c>
      <c r="R590" t="s">
        <v>2040</v>
      </c>
      <c r="S590" s="8">
        <f t="shared" si="37"/>
        <v>40262.208333333336</v>
      </c>
      <c r="T590" s="8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-2787</v>
      </c>
      <c r="P591">
        <f t="shared" si="39"/>
        <v>50.127450980392155</v>
      </c>
      <c r="Q591" t="s">
        <v>2041</v>
      </c>
      <c r="R591" t="s">
        <v>2042</v>
      </c>
      <c r="S591" s="8">
        <f t="shared" si="37"/>
        <v>42190.208333333328</v>
      </c>
      <c r="T591" s="8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-1276</v>
      </c>
      <c r="P592">
        <f t="shared" si="39"/>
        <v>67.720930232558146</v>
      </c>
      <c r="Q592" t="s">
        <v>2047</v>
      </c>
      <c r="R592" t="s">
        <v>2056</v>
      </c>
      <c r="S592" s="8">
        <f t="shared" si="37"/>
        <v>41994.25</v>
      </c>
      <c r="T592" s="8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5626</v>
      </c>
      <c r="P593">
        <f t="shared" si="39"/>
        <v>61.03921568627451</v>
      </c>
      <c r="Q593" t="s">
        <v>2050</v>
      </c>
      <c r="R593" t="s">
        <v>2051</v>
      </c>
      <c r="S593" s="8">
        <f t="shared" si="37"/>
        <v>40373.208333333336</v>
      </c>
      <c r="T593" s="8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-136557</v>
      </c>
      <c r="P594">
        <f t="shared" si="39"/>
        <v>80.011857707509876</v>
      </c>
      <c r="Q594" t="s">
        <v>2039</v>
      </c>
      <c r="R594" t="s">
        <v>2040</v>
      </c>
      <c r="S594" s="8">
        <f t="shared" si="37"/>
        <v>41789.208333333336</v>
      </c>
      <c r="T594" s="8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66688</v>
      </c>
      <c r="P595">
        <f t="shared" si="39"/>
        <v>47.001497753369947</v>
      </c>
      <c r="Q595" t="s">
        <v>2041</v>
      </c>
      <c r="R595" t="s">
        <v>2049</v>
      </c>
      <c r="S595" s="8">
        <f t="shared" si="37"/>
        <v>41724.208333333336</v>
      </c>
      <c r="T595" s="8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-146133</v>
      </c>
      <c r="P596">
        <f t="shared" si="39"/>
        <v>71.127388535031841</v>
      </c>
      <c r="Q596" t="s">
        <v>2039</v>
      </c>
      <c r="R596" t="s">
        <v>2040</v>
      </c>
      <c r="S596" s="8">
        <f t="shared" si="37"/>
        <v>42548.208333333328</v>
      </c>
      <c r="T596" s="8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76295</v>
      </c>
      <c r="P597">
        <f t="shared" si="39"/>
        <v>89.99079189686924</v>
      </c>
      <c r="Q597" t="s">
        <v>2039</v>
      </c>
      <c r="R597" t="s">
        <v>2040</v>
      </c>
      <c r="S597" s="8">
        <f t="shared" si="37"/>
        <v>40253.208333333336</v>
      </c>
      <c r="T597" s="8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-25</v>
      </c>
      <c r="P598">
        <f t="shared" si="39"/>
        <v>43.032786885245905</v>
      </c>
      <c r="Q598" t="s">
        <v>2041</v>
      </c>
      <c r="R598" t="s">
        <v>2044</v>
      </c>
      <c r="S598" s="8">
        <f t="shared" si="37"/>
        <v>42434.25</v>
      </c>
      <c r="T598" s="8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74979</v>
      </c>
      <c r="P599">
        <f t="shared" si="39"/>
        <v>67.997714808043881</v>
      </c>
      <c r="Q599" t="s">
        <v>2039</v>
      </c>
      <c r="R599" t="s">
        <v>2040</v>
      </c>
      <c r="S599" s="8">
        <f t="shared" si="37"/>
        <v>43786.25</v>
      </c>
      <c r="T599" s="8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67368</v>
      </c>
      <c r="P600">
        <f t="shared" si="39"/>
        <v>73.004566210045667</v>
      </c>
      <c r="Q600" t="s">
        <v>2035</v>
      </c>
      <c r="R600" t="s">
        <v>2036</v>
      </c>
      <c r="S600" s="8">
        <f t="shared" si="37"/>
        <v>40344.208333333336</v>
      </c>
      <c r="T600" s="8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-135188</v>
      </c>
      <c r="P601">
        <f t="shared" si="39"/>
        <v>62.341463414634148</v>
      </c>
      <c r="Q601" t="s">
        <v>2041</v>
      </c>
      <c r="R601" t="s">
        <v>2042</v>
      </c>
      <c r="S601" s="8">
        <f t="shared" si="37"/>
        <v>42047.25</v>
      </c>
      <c r="T601" s="8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-95</v>
      </c>
      <c r="P602">
        <f t="shared" si="39"/>
        <v>5</v>
      </c>
      <c r="Q602" t="s">
        <v>2033</v>
      </c>
      <c r="R602" t="s">
        <v>2034</v>
      </c>
      <c r="S602" s="8">
        <f t="shared" si="37"/>
        <v>41485.208333333336</v>
      </c>
      <c r="T602" s="8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6718</v>
      </c>
      <c r="P603">
        <f t="shared" si="39"/>
        <v>67.103092783505161</v>
      </c>
      <c r="Q603" t="s">
        <v>2037</v>
      </c>
      <c r="R603" t="s">
        <v>2046</v>
      </c>
      <c r="S603" s="8">
        <f t="shared" si="37"/>
        <v>41789.208333333336</v>
      </c>
      <c r="T603" s="8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20076</v>
      </c>
      <c r="P604">
        <f t="shared" si="39"/>
        <v>79.978947368421046</v>
      </c>
      <c r="Q604" t="s">
        <v>2039</v>
      </c>
      <c r="R604" t="s">
        <v>2040</v>
      </c>
      <c r="S604" s="8">
        <f t="shared" si="37"/>
        <v>42160.208333333328</v>
      </c>
      <c r="T604" s="8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1042</v>
      </c>
      <c r="P605">
        <f t="shared" si="39"/>
        <v>62.176470588235297</v>
      </c>
      <c r="Q605" t="s">
        <v>2039</v>
      </c>
      <c r="R605" t="s">
        <v>2040</v>
      </c>
      <c r="S605" s="8">
        <f t="shared" si="37"/>
        <v>43573.208333333328</v>
      </c>
      <c r="T605" s="8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62738</v>
      </c>
      <c r="P606">
        <f t="shared" si="39"/>
        <v>53.005950297514879</v>
      </c>
      <c r="Q606" t="s">
        <v>2039</v>
      </c>
      <c r="R606" t="s">
        <v>2040</v>
      </c>
      <c r="S606" s="8">
        <f t="shared" si="37"/>
        <v>40565.25</v>
      </c>
      <c r="T606" s="8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2878</v>
      </c>
      <c r="P607">
        <f t="shared" si="39"/>
        <v>57.738317757009348</v>
      </c>
      <c r="Q607" t="s">
        <v>2047</v>
      </c>
      <c r="R607" t="s">
        <v>2048</v>
      </c>
      <c r="S607" s="8">
        <f t="shared" si="37"/>
        <v>42280.208333333328</v>
      </c>
      <c r="T607" s="8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3005</v>
      </c>
      <c r="P608">
        <f t="shared" si="39"/>
        <v>40.03125</v>
      </c>
      <c r="Q608" t="s">
        <v>2035</v>
      </c>
      <c r="R608" t="s">
        <v>2036</v>
      </c>
      <c r="S608" s="8">
        <f t="shared" si="37"/>
        <v>42436.25</v>
      </c>
      <c r="T608" s="8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43067</v>
      </c>
      <c r="P609">
        <f t="shared" si="39"/>
        <v>81.016591928251117</v>
      </c>
      <c r="Q609" t="s">
        <v>2033</v>
      </c>
      <c r="R609" t="s">
        <v>2034</v>
      </c>
      <c r="S609" s="8">
        <f t="shared" si="37"/>
        <v>41721.208333333336</v>
      </c>
      <c r="T609" s="8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7175</v>
      </c>
      <c r="P610">
        <f t="shared" si="39"/>
        <v>35.047468354430379</v>
      </c>
      <c r="Q610" t="s">
        <v>2035</v>
      </c>
      <c r="R610" t="s">
        <v>2058</v>
      </c>
      <c r="S610" s="8">
        <f t="shared" si="37"/>
        <v>43530.25</v>
      </c>
      <c r="T610" s="8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2042</v>
      </c>
      <c r="P611">
        <f t="shared" si="39"/>
        <v>102.92307692307692</v>
      </c>
      <c r="Q611" t="s">
        <v>2041</v>
      </c>
      <c r="R611" t="s">
        <v>2063</v>
      </c>
      <c r="S611" s="8">
        <f t="shared" si="37"/>
        <v>43481.25</v>
      </c>
      <c r="T611" s="8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136556</v>
      </c>
      <c r="P612">
        <f t="shared" si="39"/>
        <v>27.998126756166094</v>
      </c>
      <c r="Q612" t="s">
        <v>2039</v>
      </c>
      <c r="R612" t="s">
        <v>2040</v>
      </c>
      <c r="S612" s="8">
        <f t="shared" si="37"/>
        <v>41259.25</v>
      </c>
      <c r="T612" s="8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-7064</v>
      </c>
      <c r="P613">
        <f t="shared" si="39"/>
        <v>75.733333333333334</v>
      </c>
      <c r="Q613" t="s">
        <v>2039</v>
      </c>
      <c r="R613" t="s">
        <v>2040</v>
      </c>
      <c r="S613" s="8">
        <f t="shared" si="37"/>
        <v>41480.208333333336</v>
      </c>
      <c r="T613" s="8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2445</v>
      </c>
      <c r="P614">
        <f t="shared" si="39"/>
        <v>45.026041666666664</v>
      </c>
      <c r="Q614" t="s">
        <v>2035</v>
      </c>
      <c r="R614" t="s">
        <v>2043</v>
      </c>
      <c r="S614" s="8">
        <f t="shared" si="37"/>
        <v>40474.208333333336</v>
      </c>
      <c r="T614" s="8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814</v>
      </c>
      <c r="P615">
        <f t="shared" si="39"/>
        <v>73.615384615384613</v>
      </c>
      <c r="Q615" t="s">
        <v>2039</v>
      </c>
      <c r="R615" t="s">
        <v>2040</v>
      </c>
      <c r="S615" s="8">
        <f t="shared" si="37"/>
        <v>42973.208333333328</v>
      </c>
      <c r="T615" s="8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14705</v>
      </c>
      <c r="P616">
        <f t="shared" si="39"/>
        <v>56.991701244813278</v>
      </c>
      <c r="Q616" t="s">
        <v>2039</v>
      </c>
      <c r="R616" t="s">
        <v>2040</v>
      </c>
      <c r="S616" s="8">
        <f t="shared" si="37"/>
        <v>42746.25</v>
      </c>
      <c r="T616" s="8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5988</v>
      </c>
      <c r="P617">
        <f t="shared" si="39"/>
        <v>85.223529411764702</v>
      </c>
      <c r="Q617" t="s">
        <v>2039</v>
      </c>
      <c r="R617" t="s">
        <v>2040</v>
      </c>
      <c r="S617" s="8">
        <f t="shared" si="37"/>
        <v>42489.208333333328</v>
      </c>
      <c r="T617" s="8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5729</v>
      </c>
      <c r="P618">
        <f t="shared" si="39"/>
        <v>50.962184873949582</v>
      </c>
      <c r="Q618" t="s">
        <v>2035</v>
      </c>
      <c r="R618" t="s">
        <v>2045</v>
      </c>
      <c r="S618" s="8">
        <f t="shared" si="37"/>
        <v>41537.208333333336</v>
      </c>
      <c r="T618" s="8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2096</v>
      </c>
      <c r="P619">
        <f t="shared" si="39"/>
        <v>63.563636363636363</v>
      </c>
      <c r="Q619" t="s">
        <v>2039</v>
      </c>
      <c r="R619" t="s">
        <v>2040</v>
      </c>
      <c r="S619" s="8">
        <f t="shared" si="37"/>
        <v>41794.208333333336</v>
      </c>
      <c r="T619" s="8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-101563</v>
      </c>
      <c r="P620">
        <f t="shared" si="39"/>
        <v>80.999165275459092</v>
      </c>
      <c r="Q620" t="s">
        <v>2047</v>
      </c>
      <c r="R620" t="s">
        <v>2048</v>
      </c>
      <c r="S620" s="8">
        <f t="shared" si="37"/>
        <v>41396.208333333336</v>
      </c>
      <c r="T620" s="8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-140143</v>
      </c>
      <c r="P621">
        <f t="shared" si="39"/>
        <v>86.044753086419746</v>
      </c>
      <c r="Q621" t="s">
        <v>2039</v>
      </c>
      <c r="R621" t="s">
        <v>2040</v>
      </c>
      <c r="S621" s="8">
        <f t="shared" si="37"/>
        <v>40669.208333333336</v>
      </c>
      <c r="T621" s="8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7225</v>
      </c>
      <c r="P622">
        <f t="shared" si="39"/>
        <v>90.0390625</v>
      </c>
      <c r="Q622" t="s">
        <v>2054</v>
      </c>
      <c r="R622" t="s">
        <v>2055</v>
      </c>
      <c r="S622" s="8">
        <f t="shared" si="37"/>
        <v>42559.208333333328</v>
      </c>
      <c r="T622" s="8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133069</v>
      </c>
      <c r="P623">
        <f t="shared" si="39"/>
        <v>74.006063432835816</v>
      </c>
      <c r="Q623" t="s">
        <v>2039</v>
      </c>
      <c r="R623" t="s">
        <v>2040</v>
      </c>
      <c r="S623" s="8">
        <f t="shared" si="37"/>
        <v>42626.208333333328</v>
      </c>
      <c r="T623" s="8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-183084</v>
      </c>
      <c r="P624">
        <f t="shared" si="39"/>
        <v>92.4375</v>
      </c>
      <c r="Q624" t="s">
        <v>2035</v>
      </c>
      <c r="R624" t="s">
        <v>2045</v>
      </c>
      <c r="S624" s="8">
        <f t="shared" si="37"/>
        <v>43205.208333333328</v>
      </c>
      <c r="T624" s="8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56506</v>
      </c>
      <c r="P625">
        <f t="shared" si="39"/>
        <v>55.999257333828446</v>
      </c>
      <c r="Q625" t="s">
        <v>2039</v>
      </c>
      <c r="R625" t="s">
        <v>2040</v>
      </c>
      <c r="S625" s="8">
        <f t="shared" si="37"/>
        <v>42201.208333333328</v>
      </c>
      <c r="T625" s="8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9149</v>
      </c>
      <c r="P626">
        <f t="shared" si="39"/>
        <v>32.983796296296298</v>
      </c>
      <c r="Q626" t="s">
        <v>2054</v>
      </c>
      <c r="R626" t="s">
        <v>2055</v>
      </c>
      <c r="S626" s="8">
        <f t="shared" si="37"/>
        <v>42029.25</v>
      </c>
      <c r="T626" s="8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-1697</v>
      </c>
      <c r="P627">
        <f t="shared" si="39"/>
        <v>93.596774193548384</v>
      </c>
      <c r="Q627" t="s">
        <v>2039</v>
      </c>
      <c r="R627" t="s">
        <v>2040</v>
      </c>
      <c r="S627" s="8">
        <f t="shared" si="37"/>
        <v>43857.25</v>
      </c>
      <c r="T627" s="8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6805</v>
      </c>
      <c r="P628">
        <f t="shared" si="39"/>
        <v>69.867724867724874</v>
      </c>
      <c r="Q628" t="s">
        <v>2039</v>
      </c>
      <c r="R628" t="s">
        <v>2040</v>
      </c>
      <c r="S628" s="8">
        <f t="shared" si="37"/>
        <v>40449.208333333336</v>
      </c>
      <c r="T628" s="8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9508</v>
      </c>
      <c r="P629">
        <f t="shared" si="39"/>
        <v>72.129870129870127</v>
      </c>
      <c r="Q629" t="s">
        <v>2033</v>
      </c>
      <c r="R629" t="s">
        <v>2034</v>
      </c>
      <c r="S629" s="8">
        <f t="shared" si="37"/>
        <v>40345.208333333336</v>
      </c>
      <c r="T629" s="8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984</v>
      </c>
      <c r="P630">
        <f t="shared" si="39"/>
        <v>30.041666666666668</v>
      </c>
      <c r="Q630" t="s">
        <v>2035</v>
      </c>
      <c r="R630" t="s">
        <v>2045</v>
      </c>
      <c r="S630" s="8">
        <f t="shared" si="37"/>
        <v>40455.208333333336</v>
      </c>
      <c r="T630" s="8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-30424</v>
      </c>
      <c r="P631">
        <f t="shared" si="39"/>
        <v>73.968000000000004</v>
      </c>
      <c r="Q631" t="s">
        <v>2039</v>
      </c>
      <c r="R631" t="s">
        <v>2040</v>
      </c>
      <c r="S631" s="8">
        <f t="shared" si="37"/>
        <v>42557.208333333328</v>
      </c>
      <c r="T631" s="8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-3527</v>
      </c>
      <c r="P632">
        <f t="shared" si="39"/>
        <v>68.65517241379311</v>
      </c>
      <c r="Q632" t="s">
        <v>2039</v>
      </c>
      <c r="R632" t="s">
        <v>2040</v>
      </c>
      <c r="S632" s="8">
        <f t="shared" si="37"/>
        <v>43586.208333333328</v>
      </c>
      <c r="T632" s="8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124556</v>
      </c>
      <c r="P633">
        <f t="shared" si="39"/>
        <v>59.992164544564154</v>
      </c>
      <c r="Q633" t="s">
        <v>2039</v>
      </c>
      <c r="R633" t="s">
        <v>2040</v>
      </c>
      <c r="S633" s="8">
        <f t="shared" si="37"/>
        <v>43550.208333333328</v>
      </c>
      <c r="T633" s="8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-41198</v>
      </c>
      <c r="P634">
        <f t="shared" si="39"/>
        <v>111.15827338129496</v>
      </c>
      <c r="Q634" t="s">
        <v>2039</v>
      </c>
      <c r="R634" t="s">
        <v>2040</v>
      </c>
      <c r="S634" s="8">
        <f t="shared" si="37"/>
        <v>41945.208333333336</v>
      </c>
      <c r="T634" s="8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-1131</v>
      </c>
      <c r="P635">
        <f t="shared" si="39"/>
        <v>53.038095238095238</v>
      </c>
      <c r="Q635" t="s">
        <v>2041</v>
      </c>
      <c r="R635" t="s">
        <v>2049</v>
      </c>
      <c r="S635" s="8">
        <f t="shared" si="37"/>
        <v>42315.25</v>
      </c>
      <c r="T635" s="8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-25376</v>
      </c>
      <c r="P636">
        <f t="shared" si="39"/>
        <v>55.985524728588658</v>
      </c>
      <c r="Q636" t="s">
        <v>2041</v>
      </c>
      <c r="R636" t="s">
        <v>2060</v>
      </c>
      <c r="S636" s="8">
        <f t="shared" si="37"/>
        <v>42819.208333333328</v>
      </c>
      <c r="T636" s="8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19590</v>
      </c>
      <c r="P637">
        <f t="shared" si="39"/>
        <v>69.986760812003524</v>
      </c>
      <c r="Q637" t="s">
        <v>2041</v>
      </c>
      <c r="R637" t="s">
        <v>2060</v>
      </c>
      <c r="S637" s="8">
        <f t="shared" si="37"/>
        <v>41314.25</v>
      </c>
      <c r="T637" s="8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-70109</v>
      </c>
      <c r="P638">
        <f t="shared" si="39"/>
        <v>48.998079877112133</v>
      </c>
      <c r="Q638" t="s">
        <v>2041</v>
      </c>
      <c r="R638" t="s">
        <v>2049</v>
      </c>
      <c r="S638" s="8">
        <f t="shared" si="37"/>
        <v>40926.25</v>
      </c>
      <c r="T638" s="8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-1750</v>
      </c>
      <c r="P639">
        <f t="shared" si="39"/>
        <v>103.84615384615384</v>
      </c>
      <c r="Q639" t="s">
        <v>2039</v>
      </c>
      <c r="R639" t="s">
        <v>2040</v>
      </c>
      <c r="S639" s="8">
        <f t="shared" si="37"/>
        <v>42688.25</v>
      </c>
      <c r="T639" s="8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-72282</v>
      </c>
      <c r="P640">
        <f t="shared" si="39"/>
        <v>99.127659574468083</v>
      </c>
      <c r="Q640" t="s">
        <v>2039</v>
      </c>
      <c r="R640" t="s">
        <v>2040</v>
      </c>
      <c r="S640" s="8">
        <f t="shared" si="37"/>
        <v>40386.208333333336</v>
      </c>
      <c r="T640" s="8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-3768</v>
      </c>
      <c r="P641">
        <f t="shared" si="39"/>
        <v>107.37777777777778</v>
      </c>
      <c r="Q641" t="s">
        <v>2041</v>
      </c>
      <c r="R641" t="s">
        <v>2044</v>
      </c>
      <c r="S641" s="8">
        <f t="shared" si="37"/>
        <v>43309.208333333328</v>
      </c>
      <c r="T641" s="8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-100031</v>
      </c>
      <c r="P642">
        <f t="shared" si="39"/>
        <v>76.922178988326849</v>
      </c>
      <c r="Q642" t="s">
        <v>2039</v>
      </c>
      <c r="R642" t="s">
        <v>2040</v>
      </c>
      <c r="S642" s="8">
        <f t="shared" si="37"/>
        <v>42387.25</v>
      </c>
      <c r="T642" s="8">
        <f t="shared" si="38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SUM(E643-D643)</f>
        <v>1877</v>
      </c>
      <c r="P643">
        <f t="shared" si="39"/>
        <v>58.128865979381445</v>
      </c>
      <c r="Q643" t="s">
        <v>2039</v>
      </c>
      <c r="R643" t="s">
        <v>2040</v>
      </c>
      <c r="S643" s="8">
        <f t="shared" ref="S643:S706" si="41">(((J643/60)/60)/24)+DATE(1970,1,1)</f>
        <v>42786.25</v>
      </c>
      <c r="T643" s="8">
        <f t="shared" ref="T643:T706" si="42">(((K643/60)/60)/24)+DATE(1970,1,1)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4182</v>
      </c>
      <c r="P644">
        <f t="shared" ref="P644:P707" si="43">SUM(E644/G644)</f>
        <v>103.73643410852713</v>
      </c>
      <c r="Q644" t="s">
        <v>2037</v>
      </c>
      <c r="R644" t="s">
        <v>2046</v>
      </c>
      <c r="S644" s="8">
        <f t="shared" si="41"/>
        <v>43451.25</v>
      </c>
      <c r="T644" s="8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18086</v>
      </c>
      <c r="P645">
        <f t="shared" si="43"/>
        <v>87.962666666666664</v>
      </c>
      <c r="Q645" t="s">
        <v>2039</v>
      </c>
      <c r="R645" t="s">
        <v>2040</v>
      </c>
      <c r="S645" s="8">
        <f t="shared" si="41"/>
        <v>42795.25</v>
      </c>
      <c r="T645" s="8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-87416</v>
      </c>
      <c r="P646">
        <f t="shared" si="43"/>
        <v>28</v>
      </c>
      <c r="Q646" t="s">
        <v>2039</v>
      </c>
      <c r="R646" t="s">
        <v>2040</v>
      </c>
      <c r="S646" s="8">
        <f t="shared" si="41"/>
        <v>43452.25</v>
      </c>
      <c r="T646" s="8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-13617</v>
      </c>
      <c r="P647">
        <f t="shared" si="43"/>
        <v>37.999361294443261</v>
      </c>
      <c r="Q647" t="s">
        <v>2035</v>
      </c>
      <c r="R647" t="s">
        <v>2036</v>
      </c>
      <c r="S647" s="8">
        <f t="shared" si="41"/>
        <v>43369.208333333328</v>
      </c>
      <c r="T647" s="8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-11252</v>
      </c>
      <c r="P648">
        <f t="shared" si="43"/>
        <v>29.999313893653515</v>
      </c>
      <c r="Q648" t="s">
        <v>2050</v>
      </c>
      <c r="R648" t="s">
        <v>2051</v>
      </c>
      <c r="S648" s="8">
        <f t="shared" si="41"/>
        <v>41346.208333333336</v>
      </c>
      <c r="T648" s="8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-2637</v>
      </c>
      <c r="P649">
        <f t="shared" si="43"/>
        <v>103.5</v>
      </c>
      <c r="Q649" t="s">
        <v>2047</v>
      </c>
      <c r="R649" t="s">
        <v>2059</v>
      </c>
      <c r="S649" s="8">
        <f t="shared" si="41"/>
        <v>43199.208333333328</v>
      </c>
      <c r="T649" s="8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-36426</v>
      </c>
      <c r="P650">
        <f t="shared" si="43"/>
        <v>85.994467496542185</v>
      </c>
      <c r="Q650" t="s">
        <v>2033</v>
      </c>
      <c r="R650" t="s">
        <v>2034</v>
      </c>
      <c r="S650" s="8">
        <f t="shared" si="41"/>
        <v>42922.208333333328</v>
      </c>
      <c r="T650" s="8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-62697</v>
      </c>
      <c r="P651">
        <f t="shared" si="43"/>
        <v>98.011627906976742</v>
      </c>
      <c r="Q651" t="s">
        <v>2039</v>
      </c>
      <c r="R651" t="s">
        <v>2040</v>
      </c>
      <c r="S651" s="8">
        <f t="shared" si="41"/>
        <v>40471.208333333336</v>
      </c>
      <c r="T651" s="8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-98</v>
      </c>
      <c r="P652">
        <f t="shared" si="43"/>
        <v>2</v>
      </c>
      <c r="Q652" t="s">
        <v>2035</v>
      </c>
      <c r="R652" t="s">
        <v>2058</v>
      </c>
      <c r="S652" s="8">
        <f t="shared" si="41"/>
        <v>41828.208333333336</v>
      </c>
      <c r="T652" s="8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-22661</v>
      </c>
      <c r="P653">
        <f t="shared" si="43"/>
        <v>44.994570837642193</v>
      </c>
      <c r="Q653" t="s">
        <v>2041</v>
      </c>
      <c r="R653" t="s">
        <v>2052</v>
      </c>
      <c r="S653" s="8">
        <f t="shared" si="41"/>
        <v>41692.25</v>
      </c>
      <c r="T653" s="8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2684</v>
      </c>
      <c r="P654">
        <f t="shared" si="43"/>
        <v>31.012224938875306</v>
      </c>
      <c r="Q654" t="s">
        <v>2037</v>
      </c>
      <c r="R654" t="s">
        <v>2038</v>
      </c>
      <c r="S654" s="8">
        <f t="shared" si="41"/>
        <v>42587.208333333328</v>
      </c>
      <c r="T654" s="8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13433</v>
      </c>
      <c r="P655">
        <f t="shared" si="43"/>
        <v>59.970085470085472</v>
      </c>
      <c r="Q655" t="s">
        <v>2037</v>
      </c>
      <c r="R655" t="s">
        <v>2038</v>
      </c>
      <c r="S655" s="8">
        <f t="shared" si="41"/>
        <v>42468.208333333328</v>
      </c>
      <c r="T655" s="8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142936</v>
      </c>
      <c r="P656">
        <f t="shared" si="43"/>
        <v>58.9973474801061</v>
      </c>
      <c r="Q656" t="s">
        <v>2035</v>
      </c>
      <c r="R656" t="s">
        <v>2057</v>
      </c>
      <c r="S656" s="8">
        <f t="shared" si="41"/>
        <v>42240.208333333328</v>
      </c>
      <c r="T656" s="8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6312</v>
      </c>
      <c r="P657">
        <f t="shared" si="43"/>
        <v>50.045454545454547</v>
      </c>
      <c r="Q657" t="s">
        <v>2054</v>
      </c>
      <c r="R657" t="s">
        <v>2055</v>
      </c>
      <c r="S657" s="8">
        <f t="shared" si="41"/>
        <v>42796.25</v>
      </c>
      <c r="T657" s="8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-68521</v>
      </c>
      <c r="P658">
        <f t="shared" si="43"/>
        <v>98.966269841269835</v>
      </c>
      <c r="Q658" t="s">
        <v>2033</v>
      </c>
      <c r="R658" t="s">
        <v>2034</v>
      </c>
      <c r="S658" s="8">
        <f t="shared" si="41"/>
        <v>43097.25</v>
      </c>
      <c r="T658" s="8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-9176</v>
      </c>
      <c r="P659">
        <f t="shared" si="43"/>
        <v>58.857142857142854</v>
      </c>
      <c r="Q659" t="s">
        <v>2041</v>
      </c>
      <c r="R659" t="s">
        <v>2063</v>
      </c>
      <c r="S659" s="8">
        <f t="shared" si="41"/>
        <v>43096.25</v>
      </c>
      <c r="T659" s="8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-21006</v>
      </c>
      <c r="P660">
        <f t="shared" si="43"/>
        <v>81.010256410256417</v>
      </c>
      <c r="Q660" t="s">
        <v>2035</v>
      </c>
      <c r="R660" t="s">
        <v>2036</v>
      </c>
      <c r="S660" s="8">
        <f t="shared" si="41"/>
        <v>42246.208333333328</v>
      </c>
      <c r="T660" s="8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-63690</v>
      </c>
      <c r="P661">
        <f t="shared" si="43"/>
        <v>76.013333333333335</v>
      </c>
      <c r="Q661" t="s">
        <v>2041</v>
      </c>
      <c r="R661" t="s">
        <v>2042</v>
      </c>
      <c r="S661" s="8">
        <f t="shared" si="41"/>
        <v>40570.25</v>
      </c>
      <c r="T661" s="8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-1662</v>
      </c>
      <c r="P662">
        <f t="shared" si="43"/>
        <v>96.597402597402592</v>
      </c>
      <c r="Q662" t="s">
        <v>2039</v>
      </c>
      <c r="R662" t="s">
        <v>2040</v>
      </c>
      <c r="S662" s="8">
        <f t="shared" si="41"/>
        <v>42237.208333333328</v>
      </c>
      <c r="T662" s="8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-48928</v>
      </c>
      <c r="P663">
        <f t="shared" si="43"/>
        <v>76.957446808510639</v>
      </c>
      <c r="Q663" t="s">
        <v>2035</v>
      </c>
      <c r="R663" t="s">
        <v>2058</v>
      </c>
      <c r="S663" s="8">
        <f t="shared" si="41"/>
        <v>40996.208333333336</v>
      </c>
      <c r="T663" s="8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-194</v>
      </c>
      <c r="P664">
        <f t="shared" si="43"/>
        <v>67.984732824427482</v>
      </c>
      <c r="Q664" t="s">
        <v>2039</v>
      </c>
      <c r="R664" t="s">
        <v>2040</v>
      </c>
      <c r="S664" s="8">
        <f t="shared" si="41"/>
        <v>43443.25</v>
      </c>
      <c r="T664" s="8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-2276</v>
      </c>
      <c r="P665">
        <f t="shared" si="43"/>
        <v>88.781609195402297</v>
      </c>
      <c r="Q665" t="s">
        <v>2039</v>
      </c>
      <c r="R665" t="s">
        <v>2040</v>
      </c>
      <c r="S665" s="8">
        <f t="shared" si="41"/>
        <v>40458.208333333336</v>
      </c>
      <c r="T665" s="8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-52829</v>
      </c>
      <c r="P666">
        <f t="shared" si="43"/>
        <v>24.99623706491063</v>
      </c>
      <c r="Q666" t="s">
        <v>2035</v>
      </c>
      <c r="R666" t="s">
        <v>2058</v>
      </c>
      <c r="S666" s="8">
        <f t="shared" si="41"/>
        <v>40959.25</v>
      </c>
      <c r="T666" s="8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7119</v>
      </c>
      <c r="P667">
        <f t="shared" si="43"/>
        <v>44.922794117647058</v>
      </c>
      <c r="Q667" t="s">
        <v>2041</v>
      </c>
      <c r="R667" t="s">
        <v>2042</v>
      </c>
      <c r="S667" s="8">
        <f t="shared" si="41"/>
        <v>40733.208333333336</v>
      </c>
      <c r="T667" s="8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-1115</v>
      </c>
      <c r="P668">
        <f t="shared" si="43"/>
        <v>79.400000000000006</v>
      </c>
      <c r="Q668" t="s">
        <v>2039</v>
      </c>
      <c r="R668" t="s">
        <v>2040</v>
      </c>
      <c r="S668" s="8">
        <f t="shared" si="41"/>
        <v>41516.208333333336</v>
      </c>
      <c r="T668" s="8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5255</v>
      </c>
      <c r="P669">
        <f t="shared" si="43"/>
        <v>29.009546539379475</v>
      </c>
      <c r="Q669" t="s">
        <v>2064</v>
      </c>
      <c r="R669" t="s">
        <v>2065</v>
      </c>
      <c r="S669" s="8">
        <f t="shared" si="41"/>
        <v>41892.208333333336</v>
      </c>
      <c r="T669" s="8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-21907</v>
      </c>
      <c r="P670">
        <f t="shared" si="43"/>
        <v>73.59210526315789</v>
      </c>
      <c r="Q670" t="s">
        <v>2039</v>
      </c>
      <c r="R670" t="s">
        <v>2040</v>
      </c>
      <c r="S670" s="8">
        <f t="shared" si="41"/>
        <v>41122.208333333336</v>
      </c>
      <c r="T670" s="8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126220</v>
      </c>
      <c r="P671">
        <f t="shared" si="43"/>
        <v>107.97038864898211</v>
      </c>
      <c r="Q671" t="s">
        <v>2039</v>
      </c>
      <c r="R671" t="s">
        <v>2040</v>
      </c>
      <c r="S671" s="8">
        <f t="shared" si="41"/>
        <v>42912.208333333328</v>
      </c>
      <c r="T671" s="8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59755</v>
      </c>
      <c r="P672">
        <f t="shared" si="43"/>
        <v>68.987284287011803</v>
      </c>
      <c r="Q672" t="s">
        <v>2035</v>
      </c>
      <c r="R672" t="s">
        <v>2045</v>
      </c>
      <c r="S672" s="8">
        <f t="shared" si="41"/>
        <v>42425.25</v>
      </c>
      <c r="T672" s="8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21527</v>
      </c>
      <c r="P673">
        <f t="shared" si="43"/>
        <v>111.02236719478098</v>
      </c>
      <c r="Q673" t="s">
        <v>2039</v>
      </c>
      <c r="R673" t="s">
        <v>2040</v>
      </c>
      <c r="S673" s="8">
        <f t="shared" si="41"/>
        <v>40390.208333333336</v>
      </c>
      <c r="T673" s="8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-87211</v>
      </c>
      <c r="P674">
        <f t="shared" si="43"/>
        <v>24.997515808491418</v>
      </c>
      <c r="Q674" t="s">
        <v>2039</v>
      </c>
      <c r="R674" t="s">
        <v>2040</v>
      </c>
      <c r="S674" s="8">
        <f t="shared" si="41"/>
        <v>43180.208333333328</v>
      </c>
      <c r="T674" s="8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-3155</v>
      </c>
      <c r="P675">
        <f t="shared" si="43"/>
        <v>42.155172413793103</v>
      </c>
      <c r="Q675" t="s">
        <v>2035</v>
      </c>
      <c r="R675" t="s">
        <v>2045</v>
      </c>
      <c r="S675" s="8">
        <f t="shared" si="41"/>
        <v>42475.208333333328</v>
      </c>
      <c r="T675" s="8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-113450</v>
      </c>
      <c r="P676">
        <f t="shared" si="43"/>
        <v>47.003284072249592</v>
      </c>
      <c r="Q676" t="s">
        <v>2054</v>
      </c>
      <c r="R676" t="s">
        <v>2055</v>
      </c>
      <c r="S676" s="8">
        <f t="shared" si="41"/>
        <v>40774.208333333336</v>
      </c>
      <c r="T676" s="8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2229</v>
      </c>
      <c r="P677">
        <f t="shared" si="43"/>
        <v>36.0392749244713</v>
      </c>
      <c r="Q677" t="s">
        <v>2064</v>
      </c>
      <c r="R677" t="s">
        <v>2065</v>
      </c>
      <c r="S677" s="8">
        <f t="shared" si="41"/>
        <v>43719.208333333328</v>
      </c>
      <c r="T677" s="8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55914</v>
      </c>
      <c r="P678">
        <f t="shared" si="43"/>
        <v>101.03760683760684</v>
      </c>
      <c r="Q678" t="s">
        <v>2054</v>
      </c>
      <c r="R678" t="s">
        <v>2055</v>
      </c>
      <c r="S678" s="8">
        <f t="shared" si="41"/>
        <v>41178.208333333336</v>
      </c>
      <c r="T678" s="8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-868</v>
      </c>
      <c r="P679">
        <f t="shared" si="43"/>
        <v>39.927927927927925</v>
      </c>
      <c r="Q679" t="s">
        <v>2047</v>
      </c>
      <c r="R679" t="s">
        <v>2053</v>
      </c>
      <c r="S679" s="8">
        <f t="shared" si="41"/>
        <v>42561.208333333328</v>
      </c>
      <c r="T679" s="8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-81621</v>
      </c>
      <c r="P680">
        <f t="shared" si="43"/>
        <v>83.158139534883716</v>
      </c>
      <c r="Q680" t="s">
        <v>2041</v>
      </c>
      <c r="R680" t="s">
        <v>2044</v>
      </c>
      <c r="S680" s="8">
        <f t="shared" si="41"/>
        <v>43484.25</v>
      </c>
      <c r="T680" s="8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13111</v>
      </c>
      <c r="P681">
        <f t="shared" si="43"/>
        <v>39.97520661157025</v>
      </c>
      <c r="Q681" t="s">
        <v>2033</v>
      </c>
      <c r="R681" t="s">
        <v>2034</v>
      </c>
      <c r="S681" s="8">
        <f t="shared" si="41"/>
        <v>43756.208333333328</v>
      </c>
      <c r="T681" s="8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-3778</v>
      </c>
      <c r="P682">
        <f t="shared" si="43"/>
        <v>47.993908629441627</v>
      </c>
      <c r="Q682" t="s">
        <v>2050</v>
      </c>
      <c r="R682" t="s">
        <v>2061</v>
      </c>
      <c r="S682" s="8">
        <f t="shared" si="41"/>
        <v>43813.25</v>
      </c>
      <c r="T682" s="8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-25063</v>
      </c>
      <c r="P683">
        <f t="shared" si="43"/>
        <v>95.978877489438744</v>
      </c>
      <c r="Q683" t="s">
        <v>2039</v>
      </c>
      <c r="R683" t="s">
        <v>2040</v>
      </c>
      <c r="S683" s="8">
        <f t="shared" si="41"/>
        <v>40898.25</v>
      </c>
      <c r="T683" s="8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2709</v>
      </c>
      <c r="P684">
        <f t="shared" si="43"/>
        <v>78.728155339805824</v>
      </c>
      <c r="Q684" t="s">
        <v>2039</v>
      </c>
      <c r="R684" t="s">
        <v>2040</v>
      </c>
      <c r="S684" s="8">
        <f t="shared" si="41"/>
        <v>41619.25</v>
      </c>
      <c r="T684" s="8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5944</v>
      </c>
      <c r="P685">
        <f t="shared" si="43"/>
        <v>56.081632653061227</v>
      </c>
      <c r="Q685" t="s">
        <v>2039</v>
      </c>
      <c r="R685" t="s">
        <v>2040</v>
      </c>
      <c r="S685" s="8">
        <f t="shared" si="41"/>
        <v>43359.208333333328</v>
      </c>
      <c r="T685" s="8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6200</v>
      </c>
      <c r="P686">
        <f t="shared" si="43"/>
        <v>69.090909090909093</v>
      </c>
      <c r="Q686" t="s">
        <v>2047</v>
      </c>
      <c r="R686" t="s">
        <v>2048</v>
      </c>
      <c r="S686" s="8">
        <f t="shared" si="41"/>
        <v>40358.208333333336</v>
      </c>
      <c r="T686" s="8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-45499</v>
      </c>
      <c r="P687">
        <f t="shared" si="43"/>
        <v>102.05291576673866</v>
      </c>
      <c r="Q687" t="s">
        <v>2039</v>
      </c>
      <c r="R687" t="s">
        <v>2040</v>
      </c>
      <c r="S687" s="8">
        <f t="shared" si="41"/>
        <v>42239.208333333328</v>
      </c>
      <c r="T687" s="8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6881</v>
      </c>
      <c r="P688">
        <f t="shared" si="43"/>
        <v>107.32089552238806</v>
      </c>
      <c r="Q688" t="s">
        <v>2037</v>
      </c>
      <c r="R688" t="s">
        <v>2046</v>
      </c>
      <c r="S688" s="8">
        <f t="shared" si="41"/>
        <v>43186.208333333328</v>
      </c>
      <c r="T688" s="8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12480</v>
      </c>
      <c r="P689">
        <f t="shared" si="43"/>
        <v>51.970260223048328</v>
      </c>
      <c r="Q689" t="s">
        <v>2039</v>
      </c>
      <c r="R689" t="s">
        <v>2040</v>
      </c>
      <c r="S689" s="8">
        <f t="shared" si="41"/>
        <v>42806.25</v>
      </c>
      <c r="T689" s="8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9549</v>
      </c>
      <c r="P690">
        <f t="shared" si="43"/>
        <v>71.137142857142862</v>
      </c>
      <c r="Q690" t="s">
        <v>2041</v>
      </c>
      <c r="R690" t="s">
        <v>2060</v>
      </c>
      <c r="S690" s="8">
        <f t="shared" si="41"/>
        <v>43475.25</v>
      </c>
      <c r="T690" s="8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48</v>
      </c>
      <c r="P691">
        <f t="shared" si="43"/>
        <v>106.49275362318841</v>
      </c>
      <c r="Q691" t="s">
        <v>2037</v>
      </c>
      <c r="R691" t="s">
        <v>2038</v>
      </c>
      <c r="S691" s="8">
        <f t="shared" si="41"/>
        <v>41576.208333333336</v>
      </c>
      <c r="T691" s="8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4558</v>
      </c>
      <c r="P692">
        <f t="shared" si="43"/>
        <v>42.93684210526316</v>
      </c>
      <c r="Q692" t="s">
        <v>2041</v>
      </c>
      <c r="R692" t="s">
        <v>2042</v>
      </c>
      <c r="S692" s="8">
        <f t="shared" si="41"/>
        <v>40874.25</v>
      </c>
      <c r="T692" s="8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2119</v>
      </c>
      <c r="P693">
        <f t="shared" si="43"/>
        <v>30.037974683544302</v>
      </c>
      <c r="Q693" t="s">
        <v>2041</v>
      </c>
      <c r="R693" t="s">
        <v>2042</v>
      </c>
      <c r="S693" s="8">
        <f t="shared" si="41"/>
        <v>41185.208333333336</v>
      </c>
      <c r="T693" s="8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-562</v>
      </c>
      <c r="P694">
        <f t="shared" si="43"/>
        <v>70.623376623376629</v>
      </c>
      <c r="Q694" t="s">
        <v>2035</v>
      </c>
      <c r="R694" t="s">
        <v>2036</v>
      </c>
      <c r="S694" s="8">
        <f t="shared" si="41"/>
        <v>43655.208333333328</v>
      </c>
      <c r="T694" s="8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-65004</v>
      </c>
      <c r="P695">
        <f t="shared" si="43"/>
        <v>66.016018306636155</v>
      </c>
      <c r="Q695" t="s">
        <v>2039</v>
      </c>
      <c r="R695" t="s">
        <v>2040</v>
      </c>
      <c r="S695" s="8">
        <f t="shared" si="41"/>
        <v>43025.208333333328</v>
      </c>
      <c r="T695" s="8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-1444</v>
      </c>
      <c r="P696">
        <f t="shared" si="43"/>
        <v>96.911392405063296</v>
      </c>
      <c r="Q696" t="s">
        <v>2039</v>
      </c>
      <c r="R696" t="s">
        <v>2040</v>
      </c>
      <c r="S696" s="8">
        <f t="shared" si="41"/>
        <v>43066.25</v>
      </c>
      <c r="T696" s="8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3122</v>
      </c>
      <c r="P697">
        <f t="shared" si="43"/>
        <v>62.867346938775512</v>
      </c>
      <c r="Q697" t="s">
        <v>2035</v>
      </c>
      <c r="R697" t="s">
        <v>2036</v>
      </c>
      <c r="S697" s="8">
        <f t="shared" si="41"/>
        <v>42322.25</v>
      </c>
      <c r="T697" s="8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-67212</v>
      </c>
      <c r="P698">
        <f t="shared" si="43"/>
        <v>108.98537682789652</v>
      </c>
      <c r="Q698" t="s">
        <v>2039</v>
      </c>
      <c r="R698" t="s">
        <v>2040</v>
      </c>
      <c r="S698" s="8">
        <f t="shared" si="41"/>
        <v>42114.208333333328</v>
      </c>
      <c r="T698" s="8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68060</v>
      </c>
      <c r="P699">
        <f t="shared" si="43"/>
        <v>26.999314599040439</v>
      </c>
      <c r="Q699" t="s">
        <v>2035</v>
      </c>
      <c r="R699" t="s">
        <v>2043</v>
      </c>
      <c r="S699" s="8">
        <f t="shared" si="41"/>
        <v>43190.208333333328</v>
      </c>
      <c r="T699" s="8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145957</v>
      </c>
      <c r="P700">
        <f t="shared" si="43"/>
        <v>65.004147943311438</v>
      </c>
      <c r="Q700" t="s">
        <v>2037</v>
      </c>
      <c r="R700" t="s">
        <v>2046</v>
      </c>
      <c r="S700" s="8">
        <f t="shared" si="41"/>
        <v>40871.25</v>
      </c>
      <c r="T700" s="8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-1155</v>
      </c>
      <c r="P701">
        <f t="shared" si="43"/>
        <v>111.51785714285714</v>
      </c>
      <c r="Q701" t="s">
        <v>2041</v>
      </c>
      <c r="R701" t="s">
        <v>2044</v>
      </c>
      <c r="S701" s="8">
        <f t="shared" si="41"/>
        <v>43641.208333333328</v>
      </c>
      <c r="T701" s="8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-97</v>
      </c>
      <c r="P702">
        <f t="shared" si="43"/>
        <v>3</v>
      </c>
      <c r="Q702" t="s">
        <v>2037</v>
      </c>
      <c r="R702" t="s">
        <v>2046</v>
      </c>
      <c r="S702" s="8">
        <f t="shared" si="41"/>
        <v>40203.25</v>
      </c>
      <c r="T702" s="8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39014</v>
      </c>
      <c r="P703">
        <f t="shared" si="43"/>
        <v>110.99268292682927</v>
      </c>
      <c r="Q703" t="s">
        <v>2039</v>
      </c>
      <c r="R703" t="s">
        <v>2040</v>
      </c>
      <c r="S703" s="8">
        <f t="shared" si="41"/>
        <v>40629.208333333336</v>
      </c>
      <c r="T703" s="8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-3990</v>
      </c>
      <c r="P704">
        <f t="shared" si="43"/>
        <v>56.746987951807228</v>
      </c>
      <c r="Q704" t="s">
        <v>2037</v>
      </c>
      <c r="R704" t="s">
        <v>2046</v>
      </c>
      <c r="S704" s="8">
        <f t="shared" si="41"/>
        <v>41477.208333333336</v>
      </c>
      <c r="T704" s="8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134328</v>
      </c>
      <c r="P705">
        <f t="shared" si="43"/>
        <v>97.020608439646708</v>
      </c>
      <c r="Q705" t="s">
        <v>2047</v>
      </c>
      <c r="R705" t="s">
        <v>2059</v>
      </c>
      <c r="S705" s="8">
        <f t="shared" si="41"/>
        <v>41020.208333333336</v>
      </c>
      <c r="T705" s="8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1982</v>
      </c>
      <c r="P706">
        <f t="shared" si="43"/>
        <v>92.08620689655173</v>
      </c>
      <c r="Q706" t="s">
        <v>2041</v>
      </c>
      <c r="R706" t="s">
        <v>2049</v>
      </c>
      <c r="S706" s="8">
        <f t="shared" si="41"/>
        <v>42555.208333333328</v>
      </c>
      <c r="T706" s="8">
        <f t="shared" si="42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SUM(E707-D707)</f>
        <v>-1652</v>
      </c>
      <c r="P707">
        <f t="shared" si="43"/>
        <v>82.986666666666665</v>
      </c>
      <c r="Q707" t="s">
        <v>2047</v>
      </c>
      <c r="R707" t="s">
        <v>2048</v>
      </c>
      <c r="S707" s="8">
        <f t="shared" ref="S707:S770" si="45">(((J707/60)/60)/24)+DATE(1970,1,1)</f>
        <v>41619.25</v>
      </c>
      <c r="T707" s="8">
        <f t="shared" ref="T707:T770" si="46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30186</v>
      </c>
      <c r="P708">
        <f t="shared" ref="P708:P771" si="47">SUM(E708/G708)</f>
        <v>103.03791821561339</v>
      </c>
      <c r="Q708" t="s">
        <v>2037</v>
      </c>
      <c r="R708" t="s">
        <v>2038</v>
      </c>
      <c r="S708" s="8">
        <f t="shared" si="45"/>
        <v>43471.25</v>
      </c>
      <c r="T708" s="8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4279</v>
      </c>
      <c r="P709">
        <f t="shared" si="47"/>
        <v>68.922619047619051</v>
      </c>
      <c r="Q709" t="s">
        <v>2041</v>
      </c>
      <c r="R709" t="s">
        <v>2044</v>
      </c>
      <c r="S709" s="8">
        <f t="shared" si="45"/>
        <v>43442.25</v>
      </c>
      <c r="T709" s="8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10320</v>
      </c>
      <c r="P710">
        <f t="shared" si="47"/>
        <v>87.737226277372258</v>
      </c>
      <c r="Q710" t="s">
        <v>2039</v>
      </c>
      <c r="R710" t="s">
        <v>2040</v>
      </c>
      <c r="S710" s="8">
        <f t="shared" si="45"/>
        <v>42877.208333333328</v>
      </c>
      <c r="T710" s="8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4154</v>
      </c>
      <c r="P711">
        <f t="shared" si="47"/>
        <v>75.021505376344081</v>
      </c>
      <c r="Q711" t="s">
        <v>2039</v>
      </c>
      <c r="R711" t="s">
        <v>2040</v>
      </c>
      <c r="S711" s="8">
        <f t="shared" si="45"/>
        <v>41018.208333333336</v>
      </c>
      <c r="T711" s="8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2058</v>
      </c>
      <c r="P712">
        <f t="shared" si="47"/>
        <v>50.863999999999997</v>
      </c>
      <c r="Q712" t="s">
        <v>2039</v>
      </c>
      <c r="R712" t="s">
        <v>2040</v>
      </c>
      <c r="S712" s="8">
        <f t="shared" si="45"/>
        <v>43295.208333333328</v>
      </c>
      <c r="T712" s="8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-4940</v>
      </c>
      <c r="P713">
        <f t="shared" si="47"/>
        <v>90</v>
      </c>
      <c r="Q713" t="s">
        <v>2039</v>
      </c>
      <c r="R713" t="s">
        <v>2040</v>
      </c>
      <c r="S713" s="8">
        <f t="shared" si="45"/>
        <v>42393.25</v>
      </c>
      <c r="T713" s="8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13925</v>
      </c>
      <c r="P714">
        <f t="shared" si="47"/>
        <v>72.896039603960389</v>
      </c>
      <c r="Q714" t="s">
        <v>2039</v>
      </c>
      <c r="R714" t="s">
        <v>2040</v>
      </c>
      <c r="S714" s="8">
        <f t="shared" si="45"/>
        <v>42559.208333333328</v>
      </c>
      <c r="T714" s="8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4274</v>
      </c>
      <c r="P715">
        <f t="shared" si="47"/>
        <v>108.48543689320388</v>
      </c>
      <c r="Q715" t="s">
        <v>2047</v>
      </c>
      <c r="R715" t="s">
        <v>2056</v>
      </c>
      <c r="S715" s="8">
        <f t="shared" si="45"/>
        <v>42604.208333333328</v>
      </c>
      <c r="T715" s="8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143536</v>
      </c>
      <c r="P716">
        <f t="shared" si="47"/>
        <v>101.98095238095237</v>
      </c>
      <c r="Q716" t="s">
        <v>2035</v>
      </c>
      <c r="R716" t="s">
        <v>2036</v>
      </c>
      <c r="S716" s="8">
        <f t="shared" si="45"/>
        <v>41870.208333333336</v>
      </c>
      <c r="T716" s="8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-89130</v>
      </c>
      <c r="P717">
        <f t="shared" si="47"/>
        <v>44.009146341463413</v>
      </c>
      <c r="Q717" t="s">
        <v>2050</v>
      </c>
      <c r="R717" t="s">
        <v>2061</v>
      </c>
      <c r="S717" s="8">
        <f t="shared" si="45"/>
        <v>40397.208333333336</v>
      </c>
      <c r="T717" s="8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8353</v>
      </c>
      <c r="P718">
        <f t="shared" si="47"/>
        <v>65.942675159235662</v>
      </c>
      <c r="Q718" t="s">
        <v>2039</v>
      </c>
      <c r="R718" t="s">
        <v>2040</v>
      </c>
      <c r="S718" s="8">
        <f t="shared" si="45"/>
        <v>41465.208333333336</v>
      </c>
      <c r="T718" s="8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8268</v>
      </c>
      <c r="P719">
        <f t="shared" si="47"/>
        <v>24.987387387387386</v>
      </c>
      <c r="Q719" t="s">
        <v>2041</v>
      </c>
      <c r="R719" t="s">
        <v>2042</v>
      </c>
      <c r="S719" s="8">
        <f t="shared" si="45"/>
        <v>40777.208333333336</v>
      </c>
      <c r="T719" s="8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17</v>
      </c>
      <c r="P720">
        <f t="shared" si="47"/>
        <v>28.003367003367003</v>
      </c>
      <c r="Q720" t="s">
        <v>2037</v>
      </c>
      <c r="R720" t="s">
        <v>2046</v>
      </c>
      <c r="S720" s="8">
        <f t="shared" si="45"/>
        <v>41442.208333333336</v>
      </c>
      <c r="T720" s="8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3657</v>
      </c>
      <c r="P721">
        <f t="shared" si="47"/>
        <v>85.829268292682926</v>
      </c>
      <c r="Q721" t="s">
        <v>2047</v>
      </c>
      <c r="R721" t="s">
        <v>2053</v>
      </c>
      <c r="S721" s="8">
        <f t="shared" si="45"/>
        <v>41058.208333333336</v>
      </c>
      <c r="T721" s="8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-5473</v>
      </c>
      <c r="P722">
        <f t="shared" si="47"/>
        <v>84.921052631578945</v>
      </c>
      <c r="Q722" t="s">
        <v>2039</v>
      </c>
      <c r="R722" t="s">
        <v>2040</v>
      </c>
      <c r="S722" s="8">
        <f t="shared" si="45"/>
        <v>43152.25</v>
      </c>
      <c r="T722" s="8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-118171</v>
      </c>
      <c r="P723">
        <f t="shared" si="47"/>
        <v>90.483333333333334</v>
      </c>
      <c r="Q723" t="s">
        <v>2035</v>
      </c>
      <c r="R723" t="s">
        <v>2036</v>
      </c>
      <c r="S723" s="8">
        <f t="shared" si="45"/>
        <v>43194.208333333328</v>
      </c>
      <c r="T723" s="8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27406</v>
      </c>
      <c r="P724">
        <f t="shared" si="47"/>
        <v>25.00197628458498</v>
      </c>
      <c r="Q724" t="s">
        <v>2041</v>
      </c>
      <c r="R724" t="s">
        <v>2042</v>
      </c>
      <c r="S724" s="8">
        <f t="shared" si="45"/>
        <v>43045.25</v>
      </c>
      <c r="T724" s="8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8350</v>
      </c>
      <c r="P725">
        <f t="shared" si="47"/>
        <v>92.013888888888886</v>
      </c>
      <c r="Q725" t="s">
        <v>2039</v>
      </c>
      <c r="R725" t="s">
        <v>2040</v>
      </c>
      <c r="S725" s="8">
        <f t="shared" si="45"/>
        <v>42431.25</v>
      </c>
      <c r="T725" s="8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2861</v>
      </c>
      <c r="P726">
        <f t="shared" si="47"/>
        <v>93.066115702479337</v>
      </c>
      <c r="Q726" t="s">
        <v>2039</v>
      </c>
      <c r="R726" t="s">
        <v>2040</v>
      </c>
      <c r="S726" s="8">
        <f t="shared" si="45"/>
        <v>41934.208333333336</v>
      </c>
      <c r="T726" s="8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-95831</v>
      </c>
      <c r="P727">
        <f t="shared" si="47"/>
        <v>61.008145363408524</v>
      </c>
      <c r="Q727" t="s">
        <v>2050</v>
      </c>
      <c r="R727" t="s">
        <v>2061</v>
      </c>
      <c r="S727" s="8">
        <f t="shared" si="45"/>
        <v>41958.25</v>
      </c>
      <c r="T727" s="8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-6073</v>
      </c>
      <c r="P728">
        <f t="shared" si="47"/>
        <v>92.036259541984734</v>
      </c>
      <c r="Q728" t="s">
        <v>2039</v>
      </c>
      <c r="R728" t="s">
        <v>2040</v>
      </c>
      <c r="S728" s="8">
        <f t="shared" si="45"/>
        <v>40476.208333333336</v>
      </c>
      <c r="T728" s="8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5785</v>
      </c>
      <c r="P729">
        <f t="shared" si="47"/>
        <v>81.132596685082873</v>
      </c>
      <c r="Q729" t="s">
        <v>2037</v>
      </c>
      <c r="R729" t="s">
        <v>2038</v>
      </c>
      <c r="S729" s="8">
        <f t="shared" si="45"/>
        <v>43485.25</v>
      </c>
      <c r="T729" s="8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-3465</v>
      </c>
      <c r="P730">
        <f t="shared" si="47"/>
        <v>73.5</v>
      </c>
      <c r="Q730" t="s">
        <v>2039</v>
      </c>
      <c r="R730" t="s">
        <v>2040</v>
      </c>
      <c r="S730" s="8">
        <f t="shared" si="45"/>
        <v>42515.208333333328</v>
      </c>
      <c r="T730" s="8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4797</v>
      </c>
      <c r="P731">
        <f t="shared" si="47"/>
        <v>85.221311475409834</v>
      </c>
      <c r="Q731" t="s">
        <v>2041</v>
      </c>
      <c r="R731" t="s">
        <v>2044</v>
      </c>
      <c r="S731" s="8">
        <f t="shared" si="45"/>
        <v>41309.25</v>
      </c>
      <c r="T731" s="8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90047</v>
      </c>
      <c r="P732">
        <f t="shared" si="47"/>
        <v>110.96825396825396</v>
      </c>
      <c r="Q732" t="s">
        <v>2037</v>
      </c>
      <c r="R732" t="s">
        <v>2046</v>
      </c>
      <c r="S732" s="8">
        <f t="shared" si="45"/>
        <v>42147.208333333328</v>
      </c>
      <c r="T732" s="8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-780</v>
      </c>
      <c r="P733">
        <f t="shared" si="47"/>
        <v>32.968036529680369</v>
      </c>
      <c r="Q733" t="s">
        <v>2037</v>
      </c>
      <c r="R733" t="s">
        <v>2038</v>
      </c>
      <c r="S733" s="8">
        <f t="shared" si="45"/>
        <v>42939.208333333328</v>
      </c>
      <c r="T733" s="8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-9378</v>
      </c>
      <c r="P734">
        <f t="shared" si="47"/>
        <v>96.005352363960753</v>
      </c>
      <c r="Q734" t="s">
        <v>2035</v>
      </c>
      <c r="R734" t="s">
        <v>2036</v>
      </c>
      <c r="S734" s="8">
        <f t="shared" si="45"/>
        <v>42816.208333333328</v>
      </c>
      <c r="T734" s="8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67467</v>
      </c>
      <c r="P735">
        <f t="shared" si="47"/>
        <v>84.96632653061225</v>
      </c>
      <c r="Q735" t="s">
        <v>2035</v>
      </c>
      <c r="R735" t="s">
        <v>2057</v>
      </c>
      <c r="S735" s="8">
        <f t="shared" si="45"/>
        <v>41844.208333333336</v>
      </c>
      <c r="T735" s="8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9204</v>
      </c>
      <c r="P736">
        <f t="shared" si="47"/>
        <v>25.007462686567163</v>
      </c>
      <c r="Q736" t="s">
        <v>2039</v>
      </c>
      <c r="R736" t="s">
        <v>2040</v>
      </c>
      <c r="S736" s="8">
        <f t="shared" si="45"/>
        <v>42763.25</v>
      </c>
      <c r="T736" s="8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94304</v>
      </c>
      <c r="P737">
        <f t="shared" si="47"/>
        <v>65.998995479658461</v>
      </c>
      <c r="Q737" t="s">
        <v>2054</v>
      </c>
      <c r="R737" t="s">
        <v>2055</v>
      </c>
      <c r="S737" s="8">
        <f t="shared" si="45"/>
        <v>42459.208333333328</v>
      </c>
      <c r="T737" s="8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-5167</v>
      </c>
      <c r="P738">
        <f t="shared" si="47"/>
        <v>87.34482758620689</v>
      </c>
      <c r="Q738" t="s">
        <v>2047</v>
      </c>
      <c r="R738" t="s">
        <v>2048</v>
      </c>
      <c r="S738" s="8">
        <f t="shared" si="45"/>
        <v>42055.25</v>
      </c>
      <c r="T738" s="8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1328</v>
      </c>
      <c r="P739">
        <f t="shared" si="47"/>
        <v>27.933333333333334</v>
      </c>
      <c r="Q739" t="s">
        <v>2035</v>
      </c>
      <c r="R739" t="s">
        <v>2045</v>
      </c>
      <c r="S739" s="8">
        <f t="shared" si="45"/>
        <v>42685.25</v>
      </c>
      <c r="T739" s="8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-73143</v>
      </c>
      <c r="P740">
        <f t="shared" si="47"/>
        <v>103.8</v>
      </c>
      <c r="Q740" t="s">
        <v>2039</v>
      </c>
      <c r="R740" t="s">
        <v>2040</v>
      </c>
      <c r="S740" s="8">
        <f t="shared" si="45"/>
        <v>41959.25</v>
      </c>
      <c r="T740" s="8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-3900</v>
      </c>
      <c r="P741">
        <f t="shared" si="47"/>
        <v>31.937172774869111</v>
      </c>
      <c r="Q741" t="s">
        <v>2035</v>
      </c>
      <c r="R741" t="s">
        <v>2045</v>
      </c>
      <c r="S741" s="8">
        <f t="shared" si="45"/>
        <v>41089.208333333336</v>
      </c>
      <c r="T741" s="8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-3708</v>
      </c>
      <c r="P742">
        <f t="shared" si="47"/>
        <v>99.5</v>
      </c>
      <c r="Q742" t="s">
        <v>2039</v>
      </c>
      <c r="R742" t="s">
        <v>2040</v>
      </c>
      <c r="S742" s="8">
        <f t="shared" si="45"/>
        <v>42769.25</v>
      </c>
      <c r="T742" s="8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12950</v>
      </c>
      <c r="P743">
        <f t="shared" si="47"/>
        <v>108.84615384615384</v>
      </c>
      <c r="Q743" t="s">
        <v>2039</v>
      </c>
      <c r="R743" t="s">
        <v>2040</v>
      </c>
      <c r="S743" s="8">
        <f t="shared" si="45"/>
        <v>40321.208333333336</v>
      </c>
      <c r="T743" s="8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12313</v>
      </c>
      <c r="P744">
        <f t="shared" si="47"/>
        <v>110.76229508196721</v>
      </c>
      <c r="Q744" t="s">
        <v>2035</v>
      </c>
      <c r="R744" t="s">
        <v>2043</v>
      </c>
      <c r="S744" s="8">
        <f t="shared" si="45"/>
        <v>40197.25</v>
      </c>
      <c r="T744" s="8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-3396</v>
      </c>
      <c r="P745">
        <f t="shared" si="47"/>
        <v>29.647058823529413</v>
      </c>
      <c r="Q745" t="s">
        <v>2039</v>
      </c>
      <c r="R745" t="s">
        <v>2040</v>
      </c>
      <c r="S745" s="8">
        <f t="shared" si="45"/>
        <v>42298.208333333328</v>
      </c>
      <c r="T745" s="8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12240</v>
      </c>
      <c r="P746">
        <f t="shared" si="47"/>
        <v>101.71428571428571</v>
      </c>
      <c r="Q746" t="s">
        <v>2039</v>
      </c>
      <c r="R746" t="s">
        <v>2040</v>
      </c>
      <c r="S746" s="8">
        <f t="shared" si="45"/>
        <v>43322.208333333328</v>
      </c>
      <c r="T746" s="8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-4809</v>
      </c>
      <c r="P747">
        <f t="shared" si="47"/>
        <v>61.5</v>
      </c>
      <c r="Q747" t="s">
        <v>2037</v>
      </c>
      <c r="R747" t="s">
        <v>2046</v>
      </c>
      <c r="S747" s="8">
        <f t="shared" si="45"/>
        <v>40328.208333333336</v>
      </c>
      <c r="T747" s="8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62780</v>
      </c>
      <c r="P748">
        <f t="shared" si="47"/>
        <v>35</v>
      </c>
      <c r="Q748" t="s">
        <v>2037</v>
      </c>
      <c r="R748" t="s">
        <v>2038</v>
      </c>
      <c r="S748" s="8">
        <f t="shared" si="45"/>
        <v>40825.208333333336</v>
      </c>
      <c r="T748" s="8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6314</v>
      </c>
      <c r="P749">
        <f t="shared" si="47"/>
        <v>40.049999999999997</v>
      </c>
      <c r="Q749" t="s">
        <v>2039</v>
      </c>
      <c r="R749" t="s">
        <v>2040</v>
      </c>
      <c r="S749" s="8">
        <f t="shared" si="45"/>
        <v>40423.208333333336</v>
      </c>
      <c r="T749" s="8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-126763</v>
      </c>
      <c r="P750">
        <f t="shared" si="47"/>
        <v>110.97231270358306</v>
      </c>
      <c r="Q750" t="s">
        <v>2041</v>
      </c>
      <c r="R750" t="s">
        <v>2049</v>
      </c>
      <c r="S750" s="8">
        <f t="shared" si="45"/>
        <v>40238.25</v>
      </c>
      <c r="T750" s="8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4927</v>
      </c>
      <c r="P751">
        <f t="shared" si="47"/>
        <v>36.959016393442624</v>
      </c>
      <c r="Q751" t="s">
        <v>2037</v>
      </c>
      <c r="R751" t="s">
        <v>2046</v>
      </c>
      <c r="S751" s="8">
        <f t="shared" si="45"/>
        <v>41920.208333333336</v>
      </c>
      <c r="T751" s="8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-99</v>
      </c>
      <c r="P752">
        <f t="shared" si="47"/>
        <v>1</v>
      </c>
      <c r="Q752" t="s">
        <v>2035</v>
      </c>
      <c r="R752" t="s">
        <v>2043</v>
      </c>
      <c r="S752" s="8">
        <f t="shared" si="45"/>
        <v>40360.208333333336</v>
      </c>
      <c r="T752" s="8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4763</v>
      </c>
      <c r="P753">
        <f t="shared" si="47"/>
        <v>30.974074074074075</v>
      </c>
      <c r="Q753" t="s">
        <v>2047</v>
      </c>
      <c r="R753" t="s">
        <v>2048</v>
      </c>
      <c r="S753" s="8">
        <f t="shared" si="45"/>
        <v>42446.208333333328</v>
      </c>
      <c r="T753" s="8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-438</v>
      </c>
      <c r="P754">
        <f t="shared" si="47"/>
        <v>47.035087719298247</v>
      </c>
      <c r="Q754" t="s">
        <v>2039</v>
      </c>
      <c r="R754" t="s">
        <v>2040</v>
      </c>
      <c r="S754" s="8">
        <f t="shared" si="45"/>
        <v>40395.208333333336</v>
      </c>
      <c r="T754" s="8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7365</v>
      </c>
      <c r="P755">
        <f t="shared" si="47"/>
        <v>88.065693430656935</v>
      </c>
      <c r="Q755" t="s">
        <v>2054</v>
      </c>
      <c r="R755" t="s">
        <v>2055</v>
      </c>
      <c r="S755" s="8">
        <f t="shared" si="45"/>
        <v>40321.208333333336</v>
      </c>
      <c r="T755" s="8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48203</v>
      </c>
      <c r="P756">
        <f t="shared" si="47"/>
        <v>37.005616224648989</v>
      </c>
      <c r="Q756" t="s">
        <v>2039</v>
      </c>
      <c r="R756" t="s">
        <v>2040</v>
      </c>
      <c r="S756" s="8">
        <f t="shared" si="45"/>
        <v>41210.208333333336</v>
      </c>
      <c r="T756" s="8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2996</v>
      </c>
      <c r="P757">
        <f t="shared" si="47"/>
        <v>26.027777777777779</v>
      </c>
      <c r="Q757" t="s">
        <v>2039</v>
      </c>
      <c r="R757" t="s">
        <v>2040</v>
      </c>
      <c r="S757" s="8">
        <f t="shared" si="45"/>
        <v>43096.25</v>
      </c>
      <c r="T757" s="8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8737</v>
      </c>
      <c r="P758">
        <f t="shared" si="47"/>
        <v>67.817567567567565</v>
      </c>
      <c r="Q758" t="s">
        <v>2039</v>
      </c>
      <c r="R758" t="s">
        <v>2040</v>
      </c>
      <c r="S758" s="8">
        <f t="shared" si="45"/>
        <v>42024.25</v>
      </c>
      <c r="T758" s="8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4296</v>
      </c>
      <c r="P759">
        <f t="shared" si="47"/>
        <v>49.964912280701753</v>
      </c>
      <c r="Q759" t="s">
        <v>2041</v>
      </c>
      <c r="R759" t="s">
        <v>2044</v>
      </c>
      <c r="S759" s="8">
        <f t="shared" si="45"/>
        <v>40675.208333333336</v>
      </c>
      <c r="T759" s="8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137405</v>
      </c>
      <c r="P760">
        <f t="shared" si="47"/>
        <v>110.01646903820817</v>
      </c>
      <c r="Q760" t="s">
        <v>2035</v>
      </c>
      <c r="R760" t="s">
        <v>2036</v>
      </c>
      <c r="S760" s="8">
        <f t="shared" si="45"/>
        <v>41936.208333333336</v>
      </c>
      <c r="T760" s="8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-52885</v>
      </c>
      <c r="P761">
        <f t="shared" si="47"/>
        <v>89.964678178963894</v>
      </c>
      <c r="Q761" t="s">
        <v>2035</v>
      </c>
      <c r="R761" t="s">
        <v>2043</v>
      </c>
      <c r="S761" s="8">
        <f t="shared" si="45"/>
        <v>43136.25</v>
      </c>
      <c r="T761" s="8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-31708</v>
      </c>
      <c r="P762">
        <f t="shared" si="47"/>
        <v>79.009523809523813</v>
      </c>
      <c r="Q762" t="s">
        <v>2050</v>
      </c>
      <c r="R762" t="s">
        <v>2051</v>
      </c>
      <c r="S762" s="8">
        <f t="shared" si="45"/>
        <v>43678.208333333328</v>
      </c>
      <c r="T762" s="8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12220</v>
      </c>
      <c r="P763">
        <f t="shared" si="47"/>
        <v>86.867469879518069</v>
      </c>
      <c r="Q763" t="s">
        <v>2035</v>
      </c>
      <c r="R763" t="s">
        <v>2036</v>
      </c>
      <c r="S763" s="8">
        <f t="shared" si="45"/>
        <v>42938.208333333328</v>
      </c>
      <c r="T763" s="8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2704</v>
      </c>
      <c r="P764">
        <f t="shared" si="47"/>
        <v>62.04</v>
      </c>
      <c r="Q764" t="s">
        <v>2035</v>
      </c>
      <c r="R764" t="s">
        <v>2058</v>
      </c>
      <c r="S764" s="8">
        <f t="shared" si="45"/>
        <v>41241.25</v>
      </c>
      <c r="T764" s="8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738</v>
      </c>
      <c r="P765">
        <f t="shared" si="47"/>
        <v>26.970212765957445</v>
      </c>
      <c r="Q765" t="s">
        <v>2039</v>
      </c>
      <c r="R765" t="s">
        <v>2040</v>
      </c>
      <c r="S765" s="8">
        <f t="shared" si="45"/>
        <v>41037.208333333336</v>
      </c>
      <c r="T765" s="8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6910</v>
      </c>
      <c r="P766">
        <f t="shared" si="47"/>
        <v>54.121621621621621</v>
      </c>
      <c r="Q766" t="s">
        <v>2035</v>
      </c>
      <c r="R766" t="s">
        <v>2036</v>
      </c>
      <c r="S766" s="8">
        <f t="shared" si="45"/>
        <v>40676.208333333336</v>
      </c>
      <c r="T766" s="8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4225</v>
      </c>
      <c r="P767">
        <f t="shared" si="47"/>
        <v>41.035353535353536</v>
      </c>
      <c r="Q767" t="s">
        <v>2035</v>
      </c>
      <c r="R767" t="s">
        <v>2045</v>
      </c>
      <c r="S767" s="8">
        <f t="shared" si="45"/>
        <v>42840.208333333328</v>
      </c>
      <c r="T767" s="8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-30147</v>
      </c>
      <c r="P768">
        <f t="shared" si="47"/>
        <v>55.052419354838712</v>
      </c>
      <c r="Q768" t="s">
        <v>2041</v>
      </c>
      <c r="R768" t="s">
        <v>2063</v>
      </c>
      <c r="S768" s="8">
        <f t="shared" si="45"/>
        <v>43362.208333333328</v>
      </c>
      <c r="T768" s="8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-41828</v>
      </c>
      <c r="P769">
        <f t="shared" si="47"/>
        <v>107.93762183235867</v>
      </c>
      <c r="Q769" t="s">
        <v>2047</v>
      </c>
      <c r="R769" t="s">
        <v>2059</v>
      </c>
      <c r="S769" s="8">
        <f t="shared" si="45"/>
        <v>42283.208333333328</v>
      </c>
      <c r="T769" s="8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6288</v>
      </c>
      <c r="P770">
        <f t="shared" si="47"/>
        <v>73.92</v>
      </c>
      <c r="Q770" t="s">
        <v>2039</v>
      </c>
      <c r="R770" t="s">
        <v>2040</v>
      </c>
      <c r="S770" s="8">
        <f t="shared" si="45"/>
        <v>41619.25</v>
      </c>
      <c r="T770" s="8">
        <f t="shared" si="46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SUM(E771-D771)</f>
        <v>-16494</v>
      </c>
      <c r="P771">
        <f t="shared" si="47"/>
        <v>31.995894428152493</v>
      </c>
      <c r="Q771" t="s">
        <v>2050</v>
      </c>
      <c r="R771" t="s">
        <v>2051</v>
      </c>
      <c r="S771" s="8">
        <f t="shared" ref="S771:S834" si="49">(((J771/60)/60)/24)+DATE(1970,1,1)</f>
        <v>41501.208333333336</v>
      </c>
      <c r="T771" s="8">
        <f t="shared" ref="T771:T834" si="50">(((K771/60)/60)/24)+DATE(1970,1,1)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7342</v>
      </c>
      <c r="P772">
        <f t="shared" ref="P772:P835" si="51">SUM(E772/G772)</f>
        <v>53.898148148148145</v>
      </c>
      <c r="Q772" t="s">
        <v>2039</v>
      </c>
      <c r="R772" t="s">
        <v>2040</v>
      </c>
      <c r="S772" s="8">
        <f t="shared" si="49"/>
        <v>41743.208333333336</v>
      </c>
      <c r="T772" s="8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-2831</v>
      </c>
      <c r="P773">
        <f t="shared" si="51"/>
        <v>106.5</v>
      </c>
      <c r="Q773" t="s">
        <v>2039</v>
      </c>
      <c r="R773" t="s">
        <v>2040</v>
      </c>
      <c r="S773" s="8">
        <f t="shared" si="49"/>
        <v>43491.25</v>
      </c>
      <c r="T773" s="8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19986</v>
      </c>
      <c r="P774">
        <f t="shared" si="51"/>
        <v>32.999805409612762</v>
      </c>
      <c r="Q774" t="s">
        <v>2035</v>
      </c>
      <c r="R774" t="s">
        <v>2045</v>
      </c>
      <c r="S774" s="8">
        <f t="shared" si="49"/>
        <v>43505.25</v>
      </c>
      <c r="T774" s="8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48085</v>
      </c>
      <c r="P775">
        <f t="shared" si="51"/>
        <v>43.00254993625159</v>
      </c>
      <c r="Q775" t="s">
        <v>2039</v>
      </c>
      <c r="R775" t="s">
        <v>2040</v>
      </c>
      <c r="S775" s="8">
        <f t="shared" si="49"/>
        <v>42838.208333333328</v>
      </c>
      <c r="T775" s="8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1775</v>
      </c>
      <c r="P776">
        <f t="shared" si="51"/>
        <v>86.858974358974365</v>
      </c>
      <c r="Q776" t="s">
        <v>2037</v>
      </c>
      <c r="R776" t="s">
        <v>2038</v>
      </c>
      <c r="S776" s="8">
        <f t="shared" si="49"/>
        <v>42513.208333333328</v>
      </c>
      <c r="T776" s="8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-8432</v>
      </c>
      <c r="P777">
        <f t="shared" si="51"/>
        <v>96.8</v>
      </c>
      <c r="Q777" t="s">
        <v>2035</v>
      </c>
      <c r="R777" t="s">
        <v>2036</v>
      </c>
      <c r="S777" s="8">
        <f t="shared" si="49"/>
        <v>41949.25</v>
      </c>
      <c r="T777" s="8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-38177</v>
      </c>
      <c r="P778">
        <f t="shared" si="51"/>
        <v>32.995456610631528</v>
      </c>
      <c r="Q778" t="s">
        <v>2039</v>
      </c>
      <c r="R778" t="s">
        <v>2040</v>
      </c>
      <c r="S778" s="8">
        <f t="shared" si="49"/>
        <v>43650.208333333328</v>
      </c>
      <c r="T778" s="8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-47813</v>
      </c>
      <c r="P779">
        <f t="shared" si="51"/>
        <v>68.028106508875737</v>
      </c>
      <c r="Q779" t="s">
        <v>2039</v>
      </c>
      <c r="R779" t="s">
        <v>2040</v>
      </c>
      <c r="S779" s="8">
        <f t="shared" si="49"/>
        <v>40809.208333333336</v>
      </c>
      <c r="T779" s="8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8943</v>
      </c>
      <c r="P780">
        <f t="shared" si="51"/>
        <v>58.867816091954026</v>
      </c>
      <c r="Q780" t="s">
        <v>2041</v>
      </c>
      <c r="R780" t="s">
        <v>2049</v>
      </c>
      <c r="S780" s="8">
        <f t="shared" si="49"/>
        <v>40768.208333333336</v>
      </c>
      <c r="T780" s="8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-21407</v>
      </c>
      <c r="P781">
        <f t="shared" si="51"/>
        <v>105.04572803850782</v>
      </c>
      <c r="Q781" t="s">
        <v>2039</v>
      </c>
      <c r="R781" t="s">
        <v>2040</v>
      </c>
      <c r="S781" s="8">
        <f t="shared" si="49"/>
        <v>42230.208333333328</v>
      </c>
      <c r="T781" s="8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321</v>
      </c>
      <c r="P782">
        <f t="shared" si="51"/>
        <v>33.054878048780488</v>
      </c>
      <c r="Q782" t="s">
        <v>2041</v>
      </c>
      <c r="R782" t="s">
        <v>2044</v>
      </c>
      <c r="S782" s="8">
        <f t="shared" si="49"/>
        <v>42573.208333333328</v>
      </c>
      <c r="T782" s="8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-4286</v>
      </c>
      <c r="P783">
        <f t="shared" si="51"/>
        <v>78.821428571428569</v>
      </c>
      <c r="Q783" t="s">
        <v>2039</v>
      </c>
      <c r="R783" t="s">
        <v>2040</v>
      </c>
      <c r="S783" s="8">
        <f t="shared" si="49"/>
        <v>40482.208333333336</v>
      </c>
      <c r="T783" s="8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5881</v>
      </c>
      <c r="P784">
        <f t="shared" si="51"/>
        <v>68.204968944099377</v>
      </c>
      <c r="Q784" t="s">
        <v>2041</v>
      </c>
      <c r="R784" t="s">
        <v>2049</v>
      </c>
      <c r="S784" s="8">
        <f t="shared" si="49"/>
        <v>40603.25</v>
      </c>
      <c r="T784" s="8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3051</v>
      </c>
      <c r="P785">
        <f t="shared" si="51"/>
        <v>75.731884057971016</v>
      </c>
      <c r="Q785" t="s">
        <v>2035</v>
      </c>
      <c r="R785" t="s">
        <v>2036</v>
      </c>
      <c r="S785" s="8">
        <f t="shared" si="49"/>
        <v>41625.25</v>
      </c>
      <c r="T785" s="8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13635</v>
      </c>
      <c r="P786">
        <f t="shared" si="51"/>
        <v>30.996070133010882</v>
      </c>
      <c r="Q786" t="s">
        <v>2037</v>
      </c>
      <c r="R786" t="s">
        <v>2038</v>
      </c>
      <c r="S786" s="8">
        <f t="shared" si="49"/>
        <v>42435.25</v>
      </c>
      <c r="T786" s="8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6239</v>
      </c>
      <c r="P787">
        <f t="shared" si="51"/>
        <v>101.88188976377953</v>
      </c>
      <c r="Q787" t="s">
        <v>2041</v>
      </c>
      <c r="R787" t="s">
        <v>2049</v>
      </c>
      <c r="S787" s="8">
        <f t="shared" si="49"/>
        <v>43582.208333333328</v>
      </c>
      <c r="T787" s="8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9446</v>
      </c>
      <c r="P788">
        <f t="shared" si="51"/>
        <v>52.879227053140099</v>
      </c>
      <c r="Q788" t="s">
        <v>2035</v>
      </c>
      <c r="R788" t="s">
        <v>2058</v>
      </c>
      <c r="S788" s="8">
        <f t="shared" si="49"/>
        <v>43186.208333333328</v>
      </c>
      <c r="T788" s="8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-206</v>
      </c>
      <c r="P789">
        <f t="shared" si="51"/>
        <v>71.005820721769496</v>
      </c>
      <c r="Q789" t="s">
        <v>2035</v>
      </c>
      <c r="R789" t="s">
        <v>2036</v>
      </c>
      <c r="S789" s="8">
        <f t="shared" si="49"/>
        <v>40684.208333333336</v>
      </c>
      <c r="T789" s="8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-426</v>
      </c>
      <c r="P790">
        <f t="shared" si="51"/>
        <v>102.38709677419355</v>
      </c>
      <c r="Q790" t="s">
        <v>2041</v>
      </c>
      <c r="R790" t="s">
        <v>2049</v>
      </c>
      <c r="S790" s="8">
        <f t="shared" si="49"/>
        <v>41202.208333333336</v>
      </c>
      <c r="T790" s="8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-5649</v>
      </c>
      <c r="P791">
        <f t="shared" si="51"/>
        <v>74.466666666666669</v>
      </c>
      <c r="Q791" t="s">
        <v>2039</v>
      </c>
      <c r="R791" t="s">
        <v>2040</v>
      </c>
      <c r="S791" s="8">
        <f t="shared" si="49"/>
        <v>41786.208333333336</v>
      </c>
      <c r="T791" s="8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-129126</v>
      </c>
      <c r="P792">
        <f t="shared" si="51"/>
        <v>51.009883198562441</v>
      </c>
      <c r="Q792" t="s">
        <v>2039</v>
      </c>
      <c r="R792" t="s">
        <v>2040</v>
      </c>
      <c r="S792" s="8">
        <f t="shared" si="49"/>
        <v>40223.25</v>
      </c>
      <c r="T792" s="8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-1560</v>
      </c>
      <c r="P793">
        <f t="shared" si="51"/>
        <v>90</v>
      </c>
      <c r="Q793" t="s">
        <v>2033</v>
      </c>
      <c r="R793" t="s">
        <v>2034</v>
      </c>
      <c r="S793" s="8">
        <f t="shared" si="49"/>
        <v>42715.25</v>
      </c>
      <c r="T793" s="8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-1320</v>
      </c>
      <c r="P794">
        <f t="shared" si="51"/>
        <v>97.142857142857139</v>
      </c>
      <c r="Q794" t="s">
        <v>2039</v>
      </c>
      <c r="R794" t="s">
        <v>2040</v>
      </c>
      <c r="S794" s="8">
        <f t="shared" si="49"/>
        <v>41451.208333333336</v>
      </c>
      <c r="T794" s="8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11945</v>
      </c>
      <c r="P795">
        <f t="shared" si="51"/>
        <v>72.071823204419886</v>
      </c>
      <c r="Q795" t="s">
        <v>2047</v>
      </c>
      <c r="R795" t="s">
        <v>2048</v>
      </c>
      <c r="S795" s="8">
        <f t="shared" si="49"/>
        <v>41450.208333333336</v>
      </c>
      <c r="T795" s="8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1676</v>
      </c>
      <c r="P796">
        <f t="shared" si="51"/>
        <v>75.236363636363635</v>
      </c>
      <c r="Q796" t="s">
        <v>2035</v>
      </c>
      <c r="R796" t="s">
        <v>2036</v>
      </c>
      <c r="S796" s="8">
        <f t="shared" si="49"/>
        <v>43091.25</v>
      </c>
      <c r="T796" s="8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-6078</v>
      </c>
      <c r="P797">
        <f t="shared" si="51"/>
        <v>32.967741935483872</v>
      </c>
      <c r="Q797" t="s">
        <v>2041</v>
      </c>
      <c r="R797" t="s">
        <v>2044</v>
      </c>
      <c r="S797" s="8">
        <f t="shared" si="49"/>
        <v>42675.208333333328</v>
      </c>
      <c r="T797" s="8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-3525</v>
      </c>
      <c r="P798">
        <f t="shared" si="51"/>
        <v>54.807692307692307</v>
      </c>
      <c r="Q798" t="s">
        <v>2050</v>
      </c>
      <c r="R798" t="s">
        <v>2061</v>
      </c>
      <c r="S798" s="8">
        <f t="shared" si="49"/>
        <v>41859.208333333336</v>
      </c>
      <c r="T798" s="8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732</v>
      </c>
      <c r="P799">
        <f t="shared" si="51"/>
        <v>45.037837837837834</v>
      </c>
      <c r="Q799" t="s">
        <v>2037</v>
      </c>
      <c r="R799" t="s">
        <v>2038</v>
      </c>
      <c r="S799" s="8">
        <f t="shared" si="49"/>
        <v>43464.25</v>
      </c>
      <c r="T799" s="8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3008</v>
      </c>
      <c r="P800">
        <f t="shared" si="51"/>
        <v>52.958677685950413</v>
      </c>
      <c r="Q800" t="s">
        <v>2039</v>
      </c>
      <c r="R800" t="s">
        <v>2040</v>
      </c>
      <c r="S800" s="8">
        <f t="shared" si="49"/>
        <v>41060.208333333336</v>
      </c>
      <c r="T800" s="8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-10978</v>
      </c>
      <c r="P801">
        <f t="shared" si="51"/>
        <v>60.017959183673469</v>
      </c>
      <c r="Q801" t="s">
        <v>2039</v>
      </c>
      <c r="R801" t="s">
        <v>2040</v>
      </c>
      <c r="S801" s="8">
        <f t="shared" si="49"/>
        <v>42399.25</v>
      </c>
      <c r="T801" s="8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-99</v>
      </c>
      <c r="P802">
        <f t="shared" si="51"/>
        <v>1</v>
      </c>
      <c r="Q802" t="s">
        <v>2035</v>
      </c>
      <c r="R802" t="s">
        <v>2036</v>
      </c>
      <c r="S802" s="8">
        <f t="shared" si="49"/>
        <v>42167.208333333328</v>
      </c>
      <c r="T802" s="8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2367</v>
      </c>
      <c r="P803">
        <f t="shared" si="51"/>
        <v>44.028301886792455</v>
      </c>
      <c r="Q803" t="s">
        <v>2054</v>
      </c>
      <c r="R803" t="s">
        <v>2055</v>
      </c>
      <c r="S803" s="8">
        <f t="shared" si="49"/>
        <v>43830.25</v>
      </c>
      <c r="T803" s="8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6016</v>
      </c>
      <c r="P804">
        <f t="shared" si="51"/>
        <v>86.028169014084511</v>
      </c>
      <c r="Q804" t="s">
        <v>2054</v>
      </c>
      <c r="R804" t="s">
        <v>2055</v>
      </c>
      <c r="S804" s="8">
        <f t="shared" si="49"/>
        <v>43650.208333333328</v>
      </c>
      <c r="T804" s="8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427</v>
      </c>
      <c r="P805">
        <f t="shared" si="51"/>
        <v>28.012875536480685</v>
      </c>
      <c r="Q805" t="s">
        <v>2039</v>
      </c>
      <c r="R805" t="s">
        <v>2040</v>
      </c>
      <c r="S805" s="8">
        <f t="shared" si="49"/>
        <v>43492.25</v>
      </c>
      <c r="T805" s="8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4387</v>
      </c>
      <c r="P806">
        <f t="shared" si="51"/>
        <v>32.050458715596328</v>
      </c>
      <c r="Q806" t="s">
        <v>2035</v>
      </c>
      <c r="R806" t="s">
        <v>2036</v>
      </c>
      <c r="S806" s="8">
        <f t="shared" si="49"/>
        <v>43102.25</v>
      </c>
      <c r="T806" s="8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-4768</v>
      </c>
      <c r="P807">
        <f t="shared" si="51"/>
        <v>73.611940298507463</v>
      </c>
      <c r="Q807" t="s">
        <v>2041</v>
      </c>
      <c r="R807" t="s">
        <v>2042</v>
      </c>
      <c r="S807" s="8">
        <f t="shared" si="49"/>
        <v>41958.25</v>
      </c>
      <c r="T807" s="8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7562</v>
      </c>
      <c r="P808">
        <f t="shared" si="51"/>
        <v>108.71052631578948</v>
      </c>
      <c r="Q808" t="s">
        <v>2041</v>
      </c>
      <c r="R808" t="s">
        <v>2044</v>
      </c>
      <c r="S808" s="8">
        <f t="shared" si="49"/>
        <v>40973.25</v>
      </c>
      <c r="T808" s="8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1148</v>
      </c>
      <c r="P809">
        <f t="shared" si="51"/>
        <v>42.97674418604651</v>
      </c>
      <c r="Q809" t="s">
        <v>2039</v>
      </c>
      <c r="R809" t="s">
        <v>2040</v>
      </c>
      <c r="S809" s="8">
        <f t="shared" si="49"/>
        <v>43753.208333333328</v>
      </c>
      <c r="T809" s="8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-3617</v>
      </c>
      <c r="P810">
        <f t="shared" si="51"/>
        <v>83.315789473684205</v>
      </c>
      <c r="Q810" t="s">
        <v>2033</v>
      </c>
      <c r="R810" t="s">
        <v>2034</v>
      </c>
      <c r="S810" s="8">
        <f t="shared" si="49"/>
        <v>42507.208333333328</v>
      </c>
      <c r="T810" s="8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-52264</v>
      </c>
      <c r="P811">
        <f t="shared" si="51"/>
        <v>42</v>
      </c>
      <c r="Q811" t="s">
        <v>2041</v>
      </c>
      <c r="R811" t="s">
        <v>2042</v>
      </c>
      <c r="S811" s="8">
        <f t="shared" si="49"/>
        <v>41135.208333333336</v>
      </c>
      <c r="T811" s="8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5960</v>
      </c>
      <c r="P812">
        <f t="shared" si="51"/>
        <v>55.927601809954751</v>
      </c>
      <c r="Q812" t="s">
        <v>2039</v>
      </c>
      <c r="R812" t="s">
        <v>2040</v>
      </c>
      <c r="S812" s="8">
        <f t="shared" si="49"/>
        <v>43067.25</v>
      </c>
      <c r="T812" s="8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-21180</v>
      </c>
      <c r="P813">
        <f t="shared" si="51"/>
        <v>105.03681885125184</v>
      </c>
      <c r="Q813" t="s">
        <v>2050</v>
      </c>
      <c r="R813" t="s">
        <v>2051</v>
      </c>
      <c r="S813" s="8">
        <f t="shared" si="49"/>
        <v>42378.25</v>
      </c>
      <c r="T813" s="8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74940</v>
      </c>
      <c r="P814">
        <f t="shared" si="51"/>
        <v>48</v>
      </c>
      <c r="Q814" t="s">
        <v>2047</v>
      </c>
      <c r="R814" t="s">
        <v>2048</v>
      </c>
      <c r="S814" s="8">
        <f t="shared" si="49"/>
        <v>43206.208333333328</v>
      </c>
      <c r="T814" s="8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4461</v>
      </c>
      <c r="P815">
        <f t="shared" si="51"/>
        <v>112.66176470588235</v>
      </c>
      <c r="Q815" t="s">
        <v>2050</v>
      </c>
      <c r="R815" t="s">
        <v>2051</v>
      </c>
      <c r="S815" s="8">
        <f t="shared" si="49"/>
        <v>41148.208333333336</v>
      </c>
      <c r="T815" s="8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-250</v>
      </c>
      <c r="P816">
        <f t="shared" si="51"/>
        <v>81.944444444444443</v>
      </c>
      <c r="Q816" t="s">
        <v>2035</v>
      </c>
      <c r="R816" t="s">
        <v>2036</v>
      </c>
      <c r="S816" s="8">
        <f t="shared" si="49"/>
        <v>42517.208333333328</v>
      </c>
      <c r="T816" s="8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2721</v>
      </c>
      <c r="P817">
        <f t="shared" si="51"/>
        <v>64.049180327868854</v>
      </c>
      <c r="Q817" t="s">
        <v>2035</v>
      </c>
      <c r="R817" t="s">
        <v>2036</v>
      </c>
      <c r="S817" s="8">
        <f t="shared" si="49"/>
        <v>43068.25</v>
      </c>
      <c r="T817" s="8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11850</v>
      </c>
      <c r="P818">
        <f t="shared" si="51"/>
        <v>106.39097744360902</v>
      </c>
      <c r="Q818" t="s">
        <v>2039</v>
      </c>
      <c r="R818" t="s">
        <v>2040</v>
      </c>
      <c r="S818" s="8">
        <f t="shared" si="49"/>
        <v>41680.25</v>
      </c>
      <c r="T818" s="8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137892</v>
      </c>
      <c r="P819">
        <f t="shared" si="51"/>
        <v>76.011249497790274</v>
      </c>
      <c r="Q819" t="s">
        <v>2047</v>
      </c>
      <c r="R819" t="s">
        <v>2048</v>
      </c>
      <c r="S819" s="8">
        <f t="shared" si="49"/>
        <v>43589.208333333328</v>
      </c>
      <c r="T819" s="8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6964</v>
      </c>
      <c r="P820">
        <f t="shared" si="51"/>
        <v>111.07246376811594</v>
      </c>
      <c r="Q820" t="s">
        <v>2039</v>
      </c>
      <c r="R820" t="s">
        <v>2040</v>
      </c>
      <c r="S820" s="8">
        <f t="shared" si="49"/>
        <v>43486.25</v>
      </c>
      <c r="T820" s="8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-4391</v>
      </c>
      <c r="P821">
        <f t="shared" si="51"/>
        <v>95.936170212765958</v>
      </c>
      <c r="Q821" t="s">
        <v>2050</v>
      </c>
      <c r="R821" t="s">
        <v>2051</v>
      </c>
      <c r="S821" s="8">
        <f t="shared" si="49"/>
        <v>41237.25</v>
      </c>
      <c r="T821" s="8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10509</v>
      </c>
      <c r="P822">
        <f t="shared" si="51"/>
        <v>43.043010752688176</v>
      </c>
      <c r="Q822" t="s">
        <v>2035</v>
      </c>
      <c r="R822" t="s">
        <v>2036</v>
      </c>
      <c r="S822" s="8">
        <f t="shared" si="49"/>
        <v>43310.208333333328</v>
      </c>
      <c r="T822" s="8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9373</v>
      </c>
      <c r="P823">
        <f t="shared" si="51"/>
        <v>67.966666666666669</v>
      </c>
      <c r="Q823" t="s">
        <v>2041</v>
      </c>
      <c r="R823" t="s">
        <v>2042</v>
      </c>
      <c r="S823" s="8">
        <f t="shared" si="49"/>
        <v>42794.25</v>
      </c>
      <c r="T823" s="8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134982</v>
      </c>
      <c r="P824">
        <f t="shared" si="51"/>
        <v>89.991428571428571</v>
      </c>
      <c r="Q824" t="s">
        <v>2035</v>
      </c>
      <c r="R824" t="s">
        <v>2036</v>
      </c>
      <c r="S824" s="8">
        <f t="shared" si="49"/>
        <v>41698.25</v>
      </c>
      <c r="T824" s="8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10540</v>
      </c>
      <c r="P825">
        <f t="shared" si="51"/>
        <v>58.095238095238095</v>
      </c>
      <c r="Q825" t="s">
        <v>2035</v>
      </c>
      <c r="R825" t="s">
        <v>2036</v>
      </c>
      <c r="S825" s="8">
        <f t="shared" si="49"/>
        <v>41892.208333333336</v>
      </c>
      <c r="T825" s="8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22516</v>
      </c>
      <c r="P826">
        <f t="shared" si="51"/>
        <v>83.996875000000003</v>
      </c>
      <c r="Q826" t="s">
        <v>2047</v>
      </c>
      <c r="R826" t="s">
        <v>2048</v>
      </c>
      <c r="S826" s="8">
        <f t="shared" si="49"/>
        <v>40348.208333333336</v>
      </c>
      <c r="T826" s="8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10350</v>
      </c>
      <c r="P827">
        <f t="shared" si="51"/>
        <v>88.853503184713375</v>
      </c>
      <c r="Q827" t="s">
        <v>2041</v>
      </c>
      <c r="R827" t="s">
        <v>2052</v>
      </c>
      <c r="S827" s="8">
        <f t="shared" si="49"/>
        <v>42941.208333333328</v>
      </c>
      <c r="T827" s="8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9997</v>
      </c>
      <c r="P828">
        <f t="shared" si="51"/>
        <v>65.963917525773198</v>
      </c>
      <c r="Q828" t="s">
        <v>2039</v>
      </c>
      <c r="R828" t="s">
        <v>2040</v>
      </c>
      <c r="S828" s="8">
        <f t="shared" si="49"/>
        <v>40525.25</v>
      </c>
      <c r="T828" s="8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3834</v>
      </c>
      <c r="P829">
        <f t="shared" si="51"/>
        <v>74.804878048780495</v>
      </c>
      <c r="Q829" t="s">
        <v>2041</v>
      </c>
      <c r="R829" t="s">
        <v>2044</v>
      </c>
      <c r="S829" s="8">
        <f t="shared" si="49"/>
        <v>40666.208333333336</v>
      </c>
      <c r="T829" s="8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-2201</v>
      </c>
      <c r="P830">
        <f t="shared" si="51"/>
        <v>69.98571428571428</v>
      </c>
      <c r="Q830" t="s">
        <v>2039</v>
      </c>
      <c r="R830" t="s">
        <v>2040</v>
      </c>
      <c r="S830" s="8">
        <f t="shared" si="49"/>
        <v>43340.208333333328</v>
      </c>
      <c r="T830" s="8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-4671</v>
      </c>
      <c r="P831">
        <f t="shared" si="51"/>
        <v>32.006493506493506</v>
      </c>
      <c r="Q831" t="s">
        <v>2039</v>
      </c>
      <c r="R831" t="s">
        <v>2040</v>
      </c>
      <c r="S831" s="8">
        <f t="shared" si="49"/>
        <v>42164.208333333328</v>
      </c>
      <c r="T831" s="8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-120176</v>
      </c>
      <c r="P832">
        <f t="shared" si="51"/>
        <v>64.727272727272734</v>
      </c>
      <c r="Q832" t="s">
        <v>2039</v>
      </c>
      <c r="R832" t="s">
        <v>2040</v>
      </c>
      <c r="S832" s="8">
        <f t="shared" si="49"/>
        <v>43103.25</v>
      </c>
      <c r="T832" s="8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8717</v>
      </c>
      <c r="P833">
        <f t="shared" si="51"/>
        <v>24.998110087408456</v>
      </c>
      <c r="Q833" t="s">
        <v>2054</v>
      </c>
      <c r="R833" t="s">
        <v>2055</v>
      </c>
      <c r="S833" s="8">
        <f t="shared" si="49"/>
        <v>40994.208333333336</v>
      </c>
      <c r="T833" s="8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92956</v>
      </c>
      <c r="P834">
        <f t="shared" si="51"/>
        <v>104.97764070932922</v>
      </c>
      <c r="Q834" t="s">
        <v>2047</v>
      </c>
      <c r="R834" t="s">
        <v>2059</v>
      </c>
      <c r="S834" s="8">
        <f t="shared" si="49"/>
        <v>42299.208333333328</v>
      </c>
      <c r="T834" s="8">
        <f t="shared" si="50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SUM(E835-D835)</f>
        <v>3923</v>
      </c>
      <c r="P835">
        <f t="shared" si="51"/>
        <v>64.987878787878785</v>
      </c>
      <c r="Q835" t="s">
        <v>2047</v>
      </c>
      <c r="R835" t="s">
        <v>2059</v>
      </c>
      <c r="S835" s="8">
        <f t="shared" ref="S835:S898" si="53">(((J835/60)/60)/24)+DATE(1970,1,1)</f>
        <v>40588.25</v>
      </c>
      <c r="T835" s="8">
        <f t="shared" ref="T835:T898" si="54">(((K835/60)/60)/24)+DATE(1970,1,1)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3928</v>
      </c>
      <c r="P836">
        <f t="shared" ref="P836:P899" si="55">SUM(E836/G836)</f>
        <v>94.352941176470594</v>
      </c>
      <c r="Q836" t="s">
        <v>2039</v>
      </c>
      <c r="R836" t="s">
        <v>2040</v>
      </c>
      <c r="S836" s="8">
        <f t="shared" si="53"/>
        <v>41448.208333333336</v>
      </c>
      <c r="T836" s="8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-8845</v>
      </c>
      <c r="P837">
        <f t="shared" si="55"/>
        <v>44.001706484641637</v>
      </c>
      <c r="Q837" t="s">
        <v>2037</v>
      </c>
      <c r="R837" t="s">
        <v>2038</v>
      </c>
      <c r="S837" s="8">
        <f t="shared" si="53"/>
        <v>42063.25</v>
      </c>
      <c r="T837" s="8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-2014</v>
      </c>
      <c r="P838">
        <f t="shared" si="55"/>
        <v>64.744680851063833</v>
      </c>
      <c r="Q838" t="s">
        <v>2035</v>
      </c>
      <c r="R838" t="s">
        <v>2045</v>
      </c>
      <c r="S838" s="8">
        <f t="shared" si="53"/>
        <v>40214.25</v>
      </c>
      <c r="T838" s="8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133260</v>
      </c>
      <c r="P839">
        <f t="shared" si="55"/>
        <v>84.00667779632721</v>
      </c>
      <c r="Q839" t="s">
        <v>2035</v>
      </c>
      <c r="R839" t="s">
        <v>2058</v>
      </c>
      <c r="S839" s="8">
        <f t="shared" si="53"/>
        <v>40629.208333333336</v>
      </c>
      <c r="T839" s="8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2490</v>
      </c>
      <c r="P840">
        <f t="shared" si="55"/>
        <v>34.061302681992338</v>
      </c>
      <c r="Q840" t="s">
        <v>2039</v>
      </c>
      <c r="R840" t="s">
        <v>2040</v>
      </c>
      <c r="S840" s="8">
        <f t="shared" si="53"/>
        <v>43370.208333333328</v>
      </c>
      <c r="T840" s="8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6944</v>
      </c>
      <c r="P841">
        <f t="shared" si="55"/>
        <v>93.273885350318466</v>
      </c>
      <c r="Q841" t="s">
        <v>2041</v>
      </c>
      <c r="R841" t="s">
        <v>2042</v>
      </c>
      <c r="S841" s="8">
        <f t="shared" si="53"/>
        <v>41715.208333333336</v>
      </c>
      <c r="T841" s="8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283</v>
      </c>
      <c r="P842">
        <f t="shared" si="55"/>
        <v>32.998301726577978</v>
      </c>
      <c r="Q842" t="s">
        <v>2039</v>
      </c>
      <c r="R842" t="s">
        <v>2040</v>
      </c>
      <c r="S842" s="8">
        <f t="shared" si="53"/>
        <v>41836.208333333336</v>
      </c>
      <c r="T842" s="8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3891</v>
      </c>
      <c r="P843">
        <f t="shared" si="55"/>
        <v>83.812903225806451</v>
      </c>
      <c r="Q843" t="s">
        <v>2037</v>
      </c>
      <c r="R843" t="s">
        <v>2038</v>
      </c>
      <c r="S843" s="8">
        <f t="shared" si="53"/>
        <v>42419.25</v>
      </c>
      <c r="T843" s="8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6947</v>
      </c>
      <c r="P844">
        <f t="shared" si="55"/>
        <v>63.992424242424242</v>
      </c>
      <c r="Q844" t="s">
        <v>2037</v>
      </c>
      <c r="R844" t="s">
        <v>2046</v>
      </c>
      <c r="S844" s="8">
        <f t="shared" si="53"/>
        <v>43266.208333333328</v>
      </c>
      <c r="T844" s="8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-6097</v>
      </c>
      <c r="P845">
        <f t="shared" si="55"/>
        <v>81.909090909090907</v>
      </c>
      <c r="Q845" t="s">
        <v>2054</v>
      </c>
      <c r="R845" t="s">
        <v>2055</v>
      </c>
      <c r="S845" s="8">
        <f t="shared" si="53"/>
        <v>43338.208333333328</v>
      </c>
      <c r="T845" s="8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-53</v>
      </c>
      <c r="P846">
        <f t="shared" si="55"/>
        <v>93.053191489361708</v>
      </c>
      <c r="Q846" t="s">
        <v>2041</v>
      </c>
      <c r="R846" t="s">
        <v>2042</v>
      </c>
      <c r="S846" s="8">
        <f t="shared" si="53"/>
        <v>40930.25</v>
      </c>
      <c r="T846" s="8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68187</v>
      </c>
      <c r="P847">
        <f t="shared" si="55"/>
        <v>101.98449039881831</v>
      </c>
      <c r="Q847" t="s">
        <v>2037</v>
      </c>
      <c r="R847" t="s">
        <v>2038</v>
      </c>
      <c r="S847" s="8">
        <f t="shared" si="53"/>
        <v>43235.208333333328</v>
      </c>
      <c r="T847" s="8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4085</v>
      </c>
      <c r="P848">
        <f t="shared" si="55"/>
        <v>105.9375</v>
      </c>
      <c r="Q848" t="s">
        <v>2037</v>
      </c>
      <c r="R848" t="s">
        <v>2038</v>
      </c>
      <c r="S848" s="8">
        <f t="shared" si="53"/>
        <v>43302.208333333328</v>
      </c>
      <c r="T848" s="8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6474</v>
      </c>
      <c r="P849">
        <f t="shared" si="55"/>
        <v>101.58181818181818</v>
      </c>
      <c r="Q849" t="s">
        <v>2033</v>
      </c>
      <c r="R849" t="s">
        <v>2034</v>
      </c>
      <c r="S849" s="8">
        <f t="shared" si="53"/>
        <v>43107.25</v>
      </c>
      <c r="T849" s="8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7631</v>
      </c>
      <c r="P850">
        <f t="shared" si="55"/>
        <v>62.970930232558139</v>
      </c>
      <c r="Q850" t="s">
        <v>2041</v>
      </c>
      <c r="R850" t="s">
        <v>2044</v>
      </c>
      <c r="S850" s="8">
        <f t="shared" si="53"/>
        <v>40341.208333333336</v>
      </c>
      <c r="T850" s="8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2217</v>
      </c>
      <c r="P851">
        <f t="shared" si="55"/>
        <v>29.045602605863191</v>
      </c>
      <c r="Q851" t="s">
        <v>2035</v>
      </c>
      <c r="R851" t="s">
        <v>2045</v>
      </c>
      <c r="S851" s="8">
        <f t="shared" si="53"/>
        <v>40948.25</v>
      </c>
      <c r="T851" s="8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-99</v>
      </c>
      <c r="P852">
        <f t="shared" si="55"/>
        <v>1</v>
      </c>
      <c r="Q852" t="s">
        <v>2035</v>
      </c>
      <c r="R852" t="s">
        <v>2036</v>
      </c>
      <c r="S852" s="8">
        <f t="shared" si="53"/>
        <v>40866.25</v>
      </c>
      <c r="T852" s="8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6468</v>
      </c>
      <c r="P853">
        <f t="shared" si="55"/>
        <v>77.924999999999997</v>
      </c>
      <c r="Q853" t="s">
        <v>2035</v>
      </c>
      <c r="R853" t="s">
        <v>2043</v>
      </c>
      <c r="S853" s="8">
        <f t="shared" si="53"/>
        <v>41031.208333333336</v>
      </c>
      <c r="T853" s="8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-2395</v>
      </c>
      <c r="P854">
        <f t="shared" si="55"/>
        <v>80.806451612903231</v>
      </c>
      <c r="Q854" t="s">
        <v>2050</v>
      </c>
      <c r="R854" t="s">
        <v>2051</v>
      </c>
      <c r="S854" s="8">
        <f t="shared" si="53"/>
        <v>40740.208333333336</v>
      </c>
      <c r="T854" s="8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94402</v>
      </c>
      <c r="P855">
        <f t="shared" si="55"/>
        <v>76.006816632583508</v>
      </c>
      <c r="Q855" t="s">
        <v>2035</v>
      </c>
      <c r="R855" t="s">
        <v>2045</v>
      </c>
      <c r="S855" s="8">
        <f t="shared" si="53"/>
        <v>40714.208333333336</v>
      </c>
      <c r="T855" s="8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23309</v>
      </c>
      <c r="P856">
        <f t="shared" si="55"/>
        <v>72.993613824192337</v>
      </c>
      <c r="Q856" t="s">
        <v>2047</v>
      </c>
      <c r="R856" t="s">
        <v>2053</v>
      </c>
      <c r="S856" s="8">
        <f t="shared" si="53"/>
        <v>43787.25</v>
      </c>
      <c r="T856" s="8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556</v>
      </c>
      <c r="P857">
        <f t="shared" si="55"/>
        <v>53</v>
      </c>
      <c r="Q857" t="s">
        <v>2039</v>
      </c>
      <c r="R857" t="s">
        <v>2040</v>
      </c>
      <c r="S857" s="8">
        <f t="shared" si="53"/>
        <v>40712.208333333336</v>
      </c>
      <c r="T857" s="8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6158</v>
      </c>
      <c r="P858">
        <f t="shared" si="55"/>
        <v>54.164556962025316</v>
      </c>
      <c r="Q858" t="s">
        <v>2033</v>
      </c>
      <c r="R858" t="s">
        <v>2034</v>
      </c>
      <c r="S858" s="8">
        <f t="shared" si="53"/>
        <v>41023.208333333336</v>
      </c>
      <c r="T858" s="8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2113</v>
      </c>
      <c r="P859">
        <f t="shared" si="55"/>
        <v>32.946666666666665</v>
      </c>
      <c r="Q859" t="s">
        <v>2041</v>
      </c>
      <c r="R859" t="s">
        <v>2052</v>
      </c>
      <c r="S859" s="8">
        <f t="shared" si="53"/>
        <v>40944.25</v>
      </c>
      <c r="T859" s="8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-1222</v>
      </c>
      <c r="P860">
        <f t="shared" si="55"/>
        <v>79.371428571428567</v>
      </c>
      <c r="Q860" t="s">
        <v>2033</v>
      </c>
      <c r="R860" t="s">
        <v>2034</v>
      </c>
      <c r="S860" s="8">
        <f t="shared" si="53"/>
        <v>43211.208333333328</v>
      </c>
      <c r="T860" s="8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-4706</v>
      </c>
      <c r="P861">
        <f t="shared" si="55"/>
        <v>41.174603174603178</v>
      </c>
      <c r="Q861" t="s">
        <v>2039</v>
      </c>
      <c r="R861" t="s">
        <v>2040</v>
      </c>
      <c r="S861" s="8">
        <f t="shared" si="53"/>
        <v>41334.25</v>
      </c>
      <c r="T861" s="8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3033</v>
      </c>
      <c r="P862">
        <f t="shared" si="55"/>
        <v>77.430769230769229</v>
      </c>
      <c r="Q862" t="s">
        <v>2037</v>
      </c>
      <c r="R862" t="s">
        <v>2046</v>
      </c>
      <c r="S862" s="8">
        <f t="shared" si="53"/>
        <v>43515.25</v>
      </c>
      <c r="T862" s="8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517</v>
      </c>
      <c r="P863">
        <f t="shared" si="55"/>
        <v>57.159509202453989</v>
      </c>
      <c r="Q863" t="s">
        <v>2039</v>
      </c>
      <c r="R863" t="s">
        <v>2040</v>
      </c>
      <c r="S863" s="8">
        <f t="shared" si="53"/>
        <v>40258.208333333336</v>
      </c>
      <c r="T863" s="8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3060</v>
      </c>
      <c r="P864">
        <f t="shared" si="55"/>
        <v>77.17647058823529</v>
      </c>
      <c r="Q864" t="s">
        <v>2039</v>
      </c>
      <c r="R864" t="s">
        <v>2040</v>
      </c>
      <c r="S864" s="8">
        <f t="shared" si="53"/>
        <v>40756.208333333336</v>
      </c>
      <c r="T864" s="8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4015</v>
      </c>
      <c r="P865">
        <f t="shared" si="55"/>
        <v>24.953917050691246</v>
      </c>
      <c r="Q865" t="s">
        <v>2041</v>
      </c>
      <c r="R865" t="s">
        <v>2060</v>
      </c>
      <c r="S865" s="8">
        <f t="shared" si="53"/>
        <v>42172.208333333328</v>
      </c>
      <c r="T865" s="8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10377</v>
      </c>
      <c r="P866">
        <f t="shared" si="55"/>
        <v>97.18</v>
      </c>
      <c r="Q866" t="s">
        <v>2041</v>
      </c>
      <c r="R866" t="s">
        <v>2052</v>
      </c>
      <c r="S866" s="8">
        <f t="shared" si="53"/>
        <v>42601.208333333328</v>
      </c>
      <c r="T866" s="8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69515</v>
      </c>
      <c r="P867">
        <f t="shared" si="55"/>
        <v>46.000916870415651</v>
      </c>
      <c r="Q867" t="s">
        <v>2039</v>
      </c>
      <c r="R867" t="s">
        <v>2040</v>
      </c>
      <c r="S867" s="8">
        <f t="shared" si="53"/>
        <v>41897.208333333336</v>
      </c>
      <c r="T867" s="8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-103755</v>
      </c>
      <c r="P868">
        <f t="shared" si="55"/>
        <v>88.023385300668153</v>
      </c>
      <c r="Q868" t="s">
        <v>2054</v>
      </c>
      <c r="R868" t="s">
        <v>2055</v>
      </c>
      <c r="S868" s="8">
        <f t="shared" si="53"/>
        <v>40671.208333333336</v>
      </c>
      <c r="T868" s="8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2997</v>
      </c>
      <c r="P869">
        <f t="shared" si="55"/>
        <v>25.99</v>
      </c>
      <c r="Q869" t="s">
        <v>2033</v>
      </c>
      <c r="R869" t="s">
        <v>2034</v>
      </c>
      <c r="S869" s="8">
        <f t="shared" si="53"/>
        <v>43382.208333333328</v>
      </c>
      <c r="T869" s="8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5939</v>
      </c>
      <c r="P870">
        <f t="shared" si="55"/>
        <v>102.69047619047619</v>
      </c>
      <c r="Q870" t="s">
        <v>2039</v>
      </c>
      <c r="R870" t="s">
        <v>2040</v>
      </c>
      <c r="S870" s="8">
        <f t="shared" si="53"/>
        <v>41559.208333333336</v>
      </c>
      <c r="T870" s="8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-123524</v>
      </c>
      <c r="P871">
        <f t="shared" si="55"/>
        <v>72.958174904942965</v>
      </c>
      <c r="Q871" t="s">
        <v>2041</v>
      </c>
      <c r="R871" t="s">
        <v>2044</v>
      </c>
      <c r="S871" s="8">
        <f t="shared" si="53"/>
        <v>40350.208333333336</v>
      </c>
      <c r="T871" s="8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-780</v>
      </c>
      <c r="P872">
        <f t="shared" si="55"/>
        <v>57.190082644628099</v>
      </c>
      <c r="Q872" t="s">
        <v>2039</v>
      </c>
      <c r="R872" t="s">
        <v>2040</v>
      </c>
      <c r="S872" s="8">
        <f t="shared" si="53"/>
        <v>42240.208333333328</v>
      </c>
      <c r="T872" s="8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123412</v>
      </c>
      <c r="P873">
        <f t="shared" si="55"/>
        <v>84.013793103448279</v>
      </c>
      <c r="Q873" t="s">
        <v>2039</v>
      </c>
      <c r="R873" t="s">
        <v>2040</v>
      </c>
      <c r="S873" s="8">
        <f t="shared" si="53"/>
        <v>43040.208333333328</v>
      </c>
      <c r="T873" s="8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3292</v>
      </c>
      <c r="P874">
        <f t="shared" si="55"/>
        <v>98.666666666666671</v>
      </c>
      <c r="Q874" t="s">
        <v>2041</v>
      </c>
      <c r="R874" t="s">
        <v>2063</v>
      </c>
      <c r="S874" s="8">
        <f t="shared" si="53"/>
        <v>43346.208333333328</v>
      </c>
      <c r="T874" s="8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37168</v>
      </c>
      <c r="P875">
        <f t="shared" si="55"/>
        <v>42.007419183889773</v>
      </c>
      <c r="Q875" t="s">
        <v>2054</v>
      </c>
      <c r="R875" t="s">
        <v>2055</v>
      </c>
      <c r="S875" s="8">
        <f t="shared" si="53"/>
        <v>41647.25</v>
      </c>
      <c r="T875" s="8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99268</v>
      </c>
      <c r="P876">
        <f t="shared" si="55"/>
        <v>32.002753556677376</v>
      </c>
      <c r="Q876" t="s">
        <v>2054</v>
      </c>
      <c r="R876" t="s">
        <v>2055</v>
      </c>
      <c r="S876" s="8">
        <f t="shared" si="53"/>
        <v>40291.208333333336</v>
      </c>
      <c r="T876" s="8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-2435</v>
      </c>
      <c r="P877">
        <f t="shared" si="55"/>
        <v>81.567164179104481</v>
      </c>
      <c r="Q877" t="s">
        <v>2035</v>
      </c>
      <c r="R877" t="s">
        <v>2036</v>
      </c>
      <c r="S877" s="8">
        <f t="shared" si="53"/>
        <v>40556.25</v>
      </c>
      <c r="T877" s="8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-6189</v>
      </c>
      <c r="P878">
        <f t="shared" si="55"/>
        <v>37.035087719298247</v>
      </c>
      <c r="Q878" t="s">
        <v>2054</v>
      </c>
      <c r="R878" t="s">
        <v>2055</v>
      </c>
      <c r="S878" s="8">
        <f t="shared" si="53"/>
        <v>43624.208333333328</v>
      </c>
      <c r="T878" s="8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-36972</v>
      </c>
      <c r="P879">
        <f t="shared" si="55"/>
        <v>103.033360455655</v>
      </c>
      <c r="Q879" t="s">
        <v>2033</v>
      </c>
      <c r="R879" t="s">
        <v>2034</v>
      </c>
      <c r="S879" s="8">
        <f t="shared" si="53"/>
        <v>42577.208333333328</v>
      </c>
      <c r="T879" s="8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-1688</v>
      </c>
      <c r="P880">
        <f t="shared" si="55"/>
        <v>84.333333333333329</v>
      </c>
      <c r="Q880" t="s">
        <v>2035</v>
      </c>
      <c r="R880" t="s">
        <v>2057</v>
      </c>
      <c r="S880" s="8">
        <f t="shared" si="53"/>
        <v>43845.25</v>
      </c>
      <c r="T880" s="8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4438</v>
      </c>
      <c r="P881">
        <f t="shared" si="55"/>
        <v>102.60377358490567</v>
      </c>
      <c r="Q881" t="s">
        <v>2047</v>
      </c>
      <c r="R881" t="s">
        <v>2048</v>
      </c>
      <c r="S881" s="8">
        <f t="shared" si="53"/>
        <v>42788.25</v>
      </c>
      <c r="T881" s="8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108601</v>
      </c>
      <c r="P882">
        <f t="shared" si="55"/>
        <v>79.992129246064621</v>
      </c>
      <c r="Q882" t="s">
        <v>2035</v>
      </c>
      <c r="R882" t="s">
        <v>2043</v>
      </c>
      <c r="S882" s="8">
        <f t="shared" si="53"/>
        <v>43667.208333333328</v>
      </c>
      <c r="T882" s="8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-49635</v>
      </c>
      <c r="P883">
        <f t="shared" si="55"/>
        <v>70.055309734513273</v>
      </c>
      <c r="Q883" t="s">
        <v>2039</v>
      </c>
      <c r="R883" t="s">
        <v>2040</v>
      </c>
      <c r="S883" s="8">
        <f t="shared" si="53"/>
        <v>42194.208333333328</v>
      </c>
      <c r="T883" s="8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2160</v>
      </c>
      <c r="P884">
        <f t="shared" si="55"/>
        <v>37</v>
      </c>
      <c r="Q884" t="s">
        <v>2039</v>
      </c>
      <c r="R884" t="s">
        <v>2040</v>
      </c>
      <c r="S884" s="8">
        <f t="shared" si="53"/>
        <v>42025.25</v>
      </c>
      <c r="T884" s="8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4689</v>
      </c>
      <c r="P885">
        <f t="shared" si="55"/>
        <v>41.911917098445599</v>
      </c>
      <c r="Q885" t="s">
        <v>2041</v>
      </c>
      <c r="R885" t="s">
        <v>2052</v>
      </c>
      <c r="S885" s="8">
        <f t="shared" si="53"/>
        <v>40323.208333333336</v>
      </c>
      <c r="T885" s="8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-61426</v>
      </c>
      <c r="P886">
        <f t="shared" si="55"/>
        <v>57.992576882290564</v>
      </c>
      <c r="Q886" t="s">
        <v>2039</v>
      </c>
      <c r="R886" t="s">
        <v>2040</v>
      </c>
      <c r="S886" s="8">
        <f t="shared" si="53"/>
        <v>41763.208333333336</v>
      </c>
      <c r="T886" s="8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329</v>
      </c>
      <c r="P887">
        <f t="shared" si="55"/>
        <v>40.942307692307693</v>
      </c>
      <c r="Q887" t="s">
        <v>2039</v>
      </c>
      <c r="R887" t="s">
        <v>2040</v>
      </c>
      <c r="S887" s="8">
        <f t="shared" si="53"/>
        <v>40335.208333333336</v>
      </c>
      <c r="T887" s="8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-22855</v>
      </c>
      <c r="P888">
        <f t="shared" si="55"/>
        <v>69.9972602739726</v>
      </c>
      <c r="Q888" t="s">
        <v>2035</v>
      </c>
      <c r="R888" t="s">
        <v>2045</v>
      </c>
      <c r="S888" s="8">
        <f t="shared" si="53"/>
        <v>40416.208333333336</v>
      </c>
      <c r="T888" s="8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-5511</v>
      </c>
      <c r="P889">
        <f t="shared" si="55"/>
        <v>73.838709677419359</v>
      </c>
      <c r="Q889" t="s">
        <v>2039</v>
      </c>
      <c r="R889" t="s">
        <v>2040</v>
      </c>
      <c r="S889" s="8">
        <f t="shared" si="53"/>
        <v>42202.208333333328</v>
      </c>
      <c r="T889" s="8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6374</v>
      </c>
      <c r="P890">
        <f t="shared" si="55"/>
        <v>41.979310344827589</v>
      </c>
      <c r="Q890" t="s">
        <v>2039</v>
      </c>
      <c r="R890" t="s">
        <v>2040</v>
      </c>
      <c r="S890" s="8">
        <f t="shared" si="53"/>
        <v>42836.208333333328</v>
      </c>
      <c r="T890" s="8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3908</v>
      </c>
      <c r="P891">
        <f t="shared" si="55"/>
        <v>77.93442622950819</v>
      </c>
      <c r="Q891" t="s">
        <v>2035</v>
      </c>
      <c r="R891" t="s">
        <v>2043</v>
      </c>
      <c r="S891" s="8">
        <f t="shared" si="53"/>
        <v>41710.208333333336</v>
      </c>
      <c r="T891" s="8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21449</v>
      </c>
      <c r="P892">
        <f t="shared" si="55"/>
        <v>106.01972789115646</v>
      </c>
      <c r="Q892" t="s">
        <v>2035</v>
      </c>
      <c r="R892" t="s">
        <v>2045</v>
      </c>
      <c r="S892" s="8">
        <f t="shared" si="53"/>
        <v>43640.208333333328</v>
      </c>
      <c r="T892" s="8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4758</v>
      </c>
      <c r="P893">
        <f t="shared" si="55"/>
        <v>47.018181818181816</v>
      </c>
      <c r="Q893" t="s">
        <v>2041</v>
      </c>
      <c r="R893" t="s">
        <v>2042</v>
      </c>
      <c r="S893" s="8">
        <f t="shared" si="53"/>
        <v>40880.25</v>
      </c>
      <c r="T893" s="8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7835</v>
      </c>
      <c r="P894">
        <f t="shared" si="55"/>
        <v>76.016483516483518</v>
      </c>
      <c r="Q894" t="s">
        <v>2047</v>
      </c>
      <c r="R894" t="s">
        <v>2059</v>
      </c>
      <c r="S894" s="8">
        <f t="shared" si="53"/>
        <v>40319.208333333336</v>
      </c>
      <c r="T894" s="8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2370</v>
      </c>
      <c r="P895">
        <f t="shared" si="55"/>
        <v>54.120603015075375</v>
      </c>
      <c r="Q895" t="s">
        <v>2041</v>
      </c>
      <c r="R895" t="s">
        <v>2042</v>
      </c>
      <c r="S895" s="8">
        <f t="shared" si="53"/>
        <v>42170.208333333328</v>
      </c>
      <c r="T895" s="8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1508</v>
      </c>
      <c r="P896">
        <f t="shared" si="55"/>
        <v>57.285714285714285</v>
      </c>
      <c r="Q896" t="s">
        <v>2041</v>
      </c>
      <c r="R896" t="s">
        <v>2060</v>
      </c>
      <c r="S896" s="8">
        <f t="shared" si="53"/>
        <v>41466.208333333336</v>
      </c>
      <c r="T896" s="8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-148692</v>
      </c>
      <c r="P897">
        <f t="shared" si="55"/>
        <v>103.81308411214954</v>
      </c>
      <c r="Q897" t="s">
        <v>2039</v>
      </c>
      <c r="R897" t="s">
        <v>2040</v>
      </c>
      <c r="S897" s="8">
        <f t="shared" si="53"/>
        <v>43134.25</v>
      </c>
      <c r="T897" s="8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133538</v>
      </c>
      <c r="P898">
        <f t="shared" si="55"/>
        <v>105.02602739726028</v>
      </c>
      <c r="Q898" t="s">
        <v>2033</v>
      </c>
      <c r="R898" t="s">
        <v>2034</v>
      </c>
      <c r="S898" s="8">
        <f t="shared" si="53"/>
        <v>40738.208333333336</v>
      </c>
      <c r="T898" s="8">
        <f t="shared" si="54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SUM(E899-D899)</f>
        <v>-6363</v>
      </c>
      <c r="P899">
        <f t="shared" si="55"/>
        <v>90.259259259259252</v>
      </c>
      <c r="Q899" t="s">
        <v>2039</v>
      </c>
      <c r="R899" t="s">
        <v>2040</v>
      </c>
      <c r="S899" s="8">
        <f t="shared" ref="S899:S962" si="57">(((J899/60)/60)/24)+DATE(1970,1,1)</f>
        <v>43583.208333333328</v>
      </c>
      <c r="T899" s="8">
        <f t="shared" ref="T899:T962" si="58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-85109</v>
      </c>
      <c r="P900">
        <f t="shared" ref="P900:P963" si="59">SUM(E900/G900)</f>
        <v>76.978705978705975</v>
      </c>
      <c r="Q900" t="s">
        <v>2041</v>
      </c>
      <c r="R900" t="s">
        <v>2042</v>
      </c>
      <c r="S900" s="8">
        <f t="shared" si="57"/>
        <v>43815.25</v>
      </c>
      <c r="T900" s="8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9520</v>
      </c>
      <c r="P901">
        <f t="shared" si="59"/>
        <v>102.60162601626017</v>
      </c>
      <c r="Q901" t="s">
        <v>2035</v>
      </c>
      <c r="R901" t="s">
        <v>2058</v>
      </c>
      <c r="S901" s="8">
        <f t="shared" si="57"/>
        <v>41554.208333333336</v>
      </c>
      <c r="T901" s="8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-98</v>
      </c>
      <c r="P902">
        <f t="shared" si="59"/>
        <v>2</v>
      </c>
      <c r="Q902" t="s">
        <v>2037</v>
      </c>
      <c r="R902" t="s">
        <v>2038</v>
      </c>
      <c r="S902" s="8">
        <f t="shared" si="57"/>
        <v>41901.208333333336</v>
      </c>
      <c r="T902" s="8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3146</v>
      </c>
      <c r="P903">
        <f t="shared" si="59"/>
        <v>55.0062893081761</v>
      </c>
      <c r="Q903" t="s">
        <v>2035</v>
      </c>
      <c r="R903" t="s">
        <v>2036</v>
      </c>
      <c r="S903" s="8">
        <f t="shared" si="57"/>
        <v>43298.208333333328</v>
      </c>
      <c r="T903" s="8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2134</v>
      </c>
      <c r="P904">
        <f t="shared" si="59"/>
        <v>32.127272727272725</v>
      </c>
      <c r="Q904" t="s">
        <v>2037</v>
      </c>
      <c r="R904" t="s">
        <v>2038</v>
      </c>
      <c r="S904" s="8">
        <f t="shared" si="57"/>
        <v>42399.25</v>
      </c>
      <c r="T904" s="8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-40291</v>
      </c>
      <c r="P905">
        <f t="shared" si="59"/>
        <v>50.642857142857146</v>
      </c>
      <c r="Q905" t="s">
        <v>2047</v>
      </c>
      <c r="R905" t="s">
        <v>2048</v>
      </c>
      <c r="S905" s="8">
        <f t="shared" si="57"/>
        <v>41034.208333333336</v>
      </c>
      <c r="T905" s="8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-5705</v>
      </c>
      <c r="P906">
        <f t="shared" si="59"/>
        <v>49.6875</v>
      </c>
      <c r="Q906" t="s">
        <v>2047</v>
      </c>
      <c r="R906" t="s">
        <v>2056</v>
      </c>
      <c r="S906" s="8">
        <f t="shared" si="57"/>
        <v>41186.208333333336</v>
      </c>
      <c r="T906" s="8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5055</v>
      </c>
      <c r="P907">
        <f t="shared" si="59"/>
        <v>54.894067796610166</v>
      </c>
      <c r="Q907" t="s">
        <v>2039</v>
      </c>
      <c r="R907" t="s">
        <v>2040</v>
      </c>
      <c r="S907" s="8">
        <f t="shared" si="57"/>
        <v>41536.208333333336</v>
      </c>
      <c r="T907" s="8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3464</v>
      </c>
      <c r="P908">
        <f t="shared" si="59"/>
        <v>46.931937172774866</v>
      </c>
      <c r="Q908" t="s">
        <v>2041</v>
      </c>
      <c r="R908" t="s">
        <v>2042</v>
      </c>
      <c r="S908" s="8">
        <f t="shared" si="57"/>
        <v>42868.208333333328</v>
      </c>
      <c r="T908" s="8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-7257</v>
      </c>
      <c r="P909">
        <f t="shared" si="59"/>
        <v>44.951219512195124</v>
      </c>
      <c r="Q909" t="s">
        <v>2039</v>
      </c>
      <c r="R909" t="s">
        <v>2040</v>
      </c>
      <c r="S909" s="8">
        <f t="shared" si="57"/>
        <v>40660.208333333336</v>
      </c>
      <c r="T909" s="8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83750</v>
      </c>
      <c r="P910">
        <f t="shared" si="59"/>
        <v>30.99898322318251</v>
      </c>
      <c r="Q910" t="s">
        <v>2050</v>
      </c>
      <c r="R910" t="s">
        <v>2051</v>
      </c>
      <c r="S910" s="8">
        <f t="shared" si="57"/>
        <v>41031.208333333336</v>
      </c>
      <c r="T910" s="8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6821</v>
      </c>
      <c r="P911">
        <f t="shared" si="59"/>
        <v>107.7625</v>
      </c>
      <c r="Q911" t="s">
        <v>2039</v>
      </c>
      <c r="R911" t="s">
        <v>2040</v>
      </c>
      <c r="S911" s="8">
        <f t="shared" si="57"/>
        <v>43255.208333333328</v>
      </c>
      <c r="T911" s="8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-124285</v>
      </c>
      <c r="P912">
        <f t="shared" si="59"/>
        <v>102.07770270270271</v>
      </c>
      <c r="Q912" t="s">
        <v>2039</v>
      </c>
      <c r="R912" t="s">
        <v>2040</v>
      </c>
      <c r="S912" s="8">
        <f t="shared" si="57"/>
        <v>42026.25</v>
      </c>
      <c r="T912" s="8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5739</v>
      </c>
      <c r="P913">
        <f t="shared" si="59"/>
        <v>24.976190476190474</v>
      </c>
      <c r="Q913" t="s">
        <v>2037</v>
      </c>
      <c r="R913" t="s">
        <v>2038</v>
      </c>
      <c r="S913" s="8">
        <f t="shared" si="57"/>
        <v>43717.208333333328</v>
      </c>
      <c r="T913" s="8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12510</v>
      </c>
      <c r="P914">
        <f t="shared" si="59"/>
        <v>79.944134078212286</v>
      </c>
      <c r="Q914" t="s">
        <v>2041</v>
      </c>
      <c r="R914" t="s">
        <v>2044</v>
      </c>
      <c r="S914" s="8">
        <f t="shared" si="57"/>
        <v>41157.208333333336</v>
      </c>
      <c r="T914" s="8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-34664</v>
      </c>
      <c r="P915">
        <f t="shared" si="59"/>
        <v>67.946462715105156</v>
      </c>
      <c r="Q915" t="s">
        <v>2041</v>
      </c>
      <c r="R915" t="s">
        <v>2044</v>
      </c>
      <c r="S915" s="8">
        <f t="shared" si="57"/>
        <v>43597.208333333328</v>
      </c>
      <c r="T915" s="8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-2724</v>
      </c>
      <c r="P916">
        <f t="shared" si="59"/>
        <v>26.070921985815602</v>
      </c>
      <c r="Q916" t="s">
        <v>2039</v>
      </c>
      <c r="R916" t="s">
        <v>2040</v>
      </c>
      <c r="S916" s="8">
        <f t="shared" si="57"/>
        <v>41490.208333333336</v>
      </c>
      <c r="T916" s="8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70036</v>
      </c>
      <c r="P917">
        <f t="shared" si="59"/>
        <v>105.0032154340836</v>
      </c>
      <c r="Q917" t="s">
        <v>2041</v>
      </c>
      <c r="R917" t="s">
        <v>2060</v>
      </c>
      <c r="S917" s="8">
        <f t="shared" si="57"/>
        <v>42976.208333333328</v>
      </c>
      <c r="T917" s="8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-2357</v>
      </c>
      <c r="P918">
        <f t="shared" si="59"/>
        <v>25.826923076923077</v>
      </c>
      <c r="Q918" t="s">
        <v>2054</v>
      </c>
      <c r="R918" t="s">
        <v>2055</v>
      </c>
      <c r="S918" s="8">
        <f t="shared" si="57"/>
        <v>41991.25</v>
      </c>
      <c r="T918" s="8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-1503</v>
      </c>
      <c r="P919">
        <f t="shared" si="59"/>
        <v>77.666666666666671</v>
      </c>
      <c r="Q919" t="s">
        <v>2041</v>
      </c>
      <c r="R919" t="s">
        <v>2052</v>
      </c>
      <c r="S919" s="8">
        <f t="shared" si="57"/>
        <v>40722.208333333336</v>
      </c>
      <c r="T919" s="8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5221</v>
      </c>
      <c r="P920">
        <f t="shared" si="59"/>
        <v>57.82692307692308</v>
      </c>
      <c r="Q920" t="s">
        <v>2047</v>
      </c>
      <c r="R920" t="s">
        <v>2056</v>
      </c>
      <c r="S920" s="8">
        <f t="shared" si="57"/>
        <v>41117.208333333336</v>
      </c>
      <c r="T920" s="8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-14685</v>
      </c>
      <c r="P921">
        <f t="shared" si="59"/>
        <v>92.955555555555549</v>
      </c>
      <c r="Q921" t="s">
        <v>2039</v>
      </c>
      <c r="R921" t="s">
        <v>2040</v>
      </c>
      <c r="S921" s="8">
        <f t="shared" si="57"/>
        <v>43022.208333333328</v>
      </c>
      <c r="T921" s="8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4376</v>
      </c>
      <c r="P922">
        <f t="shared" si="59"/>
        <v>37.945098039215686</v>
      </c>
      <c r="Q922" t="s">
        <v>2041</v>
      </c>
      <c r="R922" t="s">
        <v>2049</v>
      </c>
      <c r="S922" s="8">
        <f t="shared" si="57"/>
        <v>43503.25</v>
      </c>
      <c r="T922" s="8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-159190</v>
      </c>
      <c r="P923">
        <f t="shared" si="59"/>
        <v>31.842105263157894</v>
      </c>
      <c r="Q923" t="s">
        <v>2037</v>
      </c>
      <c r="R923" t="s">
        <v>2038</v>
      </c>
      <c r="S923" s="8">
        <f t="shared" si="57"/>
        <v>40951.25</v>
      </c>
      <c r="T923" s="8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39040</v>
      </c>
      <c r="P924">
        <f t="shared" si="59"/>
        <v>40</v>
      </c>
      <c r="Q924" t="s">
        <v>2035</v>
      </c>
      <c r="R924" t="s">
        <v>2062</v>
      </c>
      <c r="S924" s="8">
        <f t="shared" si="57"/>
        <v>43443.25</v>
      </c>
      <c r="T924" s="8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2344</v>
      </c>
      <c r="P925">
        <f t="shared" si="59"/>
        <v>101.1</v>
      </c>
      <c r="Q925" t="s">
        <v>2039</v>
      </c>
      <c r="R925" t="s">
        <v>2040</v>
      </c>
      <c r="S925" s="8">
        <f t="shared" si="57"/>
        <v>40373.208333333336</v>
      </c>
      <c r="T925" s="8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152892</v>
      </c>
      <c r="P926">
        <f t="shared" si="59"/>
        <v>84.006989951944078</v>
      </c>
      <c r="Q926" t="s">
        <v>2039</v>
      </c>
      <c r="R926" t="s">
        <v>2040</v>
      </c>
      <c r="S926" s="8">
        <f t="shared" si="57"/>
        <v>43769.208333333328</v>
      </c>
      <c r="T926" s="8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3722</v>
      </c>
      <c r="P927">
        <f t="shared" si="59"/>
        <v>103.41538461538461</v>
      </c>
      <c r="Q927" t="s">
        <v>2039</v>
      </c>
      <c r="R927" t="s">
        <v>2040</v>
      </c>
      <c r="S927" s="8">
        <f t="shared" si="57"/>
        <v>43000.208333333328</v>
      </c>
      <c r="T927" s="8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-7123</v>
      </c>
      <c r="P928">
        <f t="shared" si="59"/>
        <v>105.13333333333334</v>
      </c>
      <c r="Q928" t="s">
        <v>2033</v>
      </c>
      <c r="R928" t="s">
        <v>2034</v>
      </c>
      <c r="S928" s="8">
        <f t="shared" si="57"/>
        <v>42502.208333333328</v>
      </c>
      <c r="T928" s="8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-3899</v>
      </c>
      <c r="P929">
        <f t="shared" si="59"/>
        <v>89.21621621621621</v>
      </c>
      <c r="Q929" t="s">
        <v>2039</v>
      </c>
      <c r="R929" t="s">
        <v>2040</v>
      </c>
      <c r="S929" s="8">
        <f t="shared" si="57"/>
        <v>41102.208333333336</v>
      </c>
      <c r="T929" s="8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28986</v>
      </c>
      <c r="P930">
        <f t="shared" si="59"/>
        <v>51.995234312946785</v>
      </c>
      <c r="Q930" t="s">
        <v>2037</v>
      </c>
      <c r="R930" t="s">
        <v>2038</v>
      </c>
      <c r="S930" s="8">
        <f t="shared" si="57"/>
        <v>41637.25</v>
      </c>
      <c r="T930" s="8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6452</v>
      </c>
      <c r="P931">
        <f t="shared" si="59"/>
        <v>64.956521739130437</v>
      </c>
      <c r="Q931" t="s">
        <v>2039</v>
      </c>
      <c r="R931" t="s">
        <v>2040</v>
      </c>
      <c r="S931" s="8">
        <f t="shared" si="57"/>
        <v>42858.208333333328</v>
      </c>
      <c r="T931" s="8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430</v>
      </c>
      <c r="P932">
        <f t="shared" si="59"/>
        <v>46.235294117647058</v>
      </c>
      <c r="Q932" t="s">
        <v>2039</v>
      </c>
      <c r="R932" t="s">
        <v>2040</v>
      </c>
      <c r="S932" s="8">
        <f t="shared" si="57"/>
        <v>42060.25</v>
      </c>
      <c r="T932" s="8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-2171</v>
      </c>
      <c r="P933">
        <f t="shared" si="59"/>
        <v>51.151785714285715</v>
      </c>
      <c r="Q933" t="s">
        <v>2039</v>
      </c>
      <c r="R933" t="s">
        <v>2040</v>
      </c>
      <c r="S933" s="8">
        <f t="shared" si="57"/>
        <v>41818.208333333336</v>
      </c>
      <c r="T933" s="8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2583</v>
      </c>
      <c r="P934">
        <f t="shared" si="59"/>
        <v>33.909722222222221</v>
      </c>
      <c r="Q934" t="s">
        <v>2035</v>
      </c>
      <c r="R934" t="s">
        <v>2036</v>
      </c>
      <c r="S934" s="8">
        <f t="shared" si="57"/>
        <v>41709.208333333336</v>
      </c>
      <c r="T934" s="8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102015</v>
      </c>
      <c r="P935">
        <f t="shared" si="59"/>
        <v>92.016298633017882</v>
      </c>
      <c r="Q935" t="s">
        <v>2039</v>
      </c>
      <c r="R935" t="s">
        <v>2040</v>
      </c>
      <c r="S935" s="8">
        <f t="shared" si="57"/>
        <v>41372.208333333336</v>
      </c>
      <c r="T935" s="8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5080</v>
      </c>
      <c r="P936">
        <f t="shared" si="59"/>
        <v>107.42857142857143</v>
      </c>
      <c r="Q936" t="s">
        <v>2039</v>
      </c>
      <c r="R936" t="s">
        <v>2040</v>
      </c>
      <c r="S936" s="8">
        <f t="shared" si="57"/>
        <v>42422.25</v>
      </c>
      <c r="T936" s="8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3912</v>
      </c>
      <c r="P937">
        <f t="shared" si="59"/>
        <v>75.848484848484844</v>
      </c>
      <c r="Q937" t="s">
        <v>2039</v>
      </c>
      <c r="R937" t="s">
        <v>2040</v>
      </c>
      <c r="S937" s="8">
        <f t="shared" si="57"/>
        <v>42209.208333333328</v>
      </c>
      <c r="T937" s="8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-101510</v>
      </c>
      <c r="P938">
        <f t="shared" si="59"/>
        <v>80.476190476190482</v>
      </c>
      <c r="Q938" t="s">
        <v>2039</v>
      </c>
      <c r="R938" t="s">
        <v>2040</v>
      </c>
      <c r="S938" s="8">
        <f t="shared" si="57"/>
        <v>43668.208333333328</v>
      </c>
      <c r="T938" s="8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-86109</v>
      </c>
      <c r="P939">
        <f t="shared" si="59"/>
        <v>86.978483606557376</v>
      </c>
      <c r="Q939" t="s">
        <v>2041</v>
      </c>
      <c r="R939" t="s">
        <v>2042</v>
      </c>
      <c r="S939" s="8">
        <f t="shared" si="57"/>
        <v>42334.25</v>
      </c>
      <c r="T939" s="8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893</v>
      </c>
      <c r="P940">
        <f t="shared" si="59"/>
        <v>105.13541666666667</v>
      </c>
      <c r="Q940" t="s">
        <v>2047</v>
      </c>
      <c r="R940" t="s">
        <v>2053</v>
      </c>
      <c r="S940" s="8">
        <f t="shared" si="57"/>
        <v>43263.208333333328</v>
      </c>
      <c r="T940" s="8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-3961</v>
      </c>
      <c r="P941">
        <f t="shared" si="59"/>
        <v>57.298507462686565</v>
      </c>
      <c r="Q941" t="s">
        <v>2050</v>
      </c>
      <c r="R941" t="s">
        <v>2051</v>
      </c>
      <c r="S941" s="8">
        <f t="shared" si="57"/>
        <v>40670.208333333336</v>
      </c>
      <c r="T941" s="8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-3739</v>
      </c>
      <c r="P942">
        <f t="shared" si="59"/>
        <v>93.348484848484844</v>
      </c>
      <c r="Q942" t="s">
        <v>2037</v>
      </c>
      <c r="R942" t="s">
        <v>2038</v>
      </c>
      <c r="S942" s="8">
        <f t="shared" si="57"/>
        <v>41244.25</v>
      </c>
      <c r="T942" s="8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-37385</v>
      </c>
      <c r="P943">
        <f t="shared" si="59"/>
        <v>71.987179487179489</v>
      </c>
      <c r="Q943" t="s">
        <v>2039</v>
      </c>
      <c r="R943" t="s">
        <v>2040</v>
      </c>
      <c r="S943" s="8">
        <f t="shared" si="57"/>
        <v>40552.25</v>
      </c>
      <c r="T943" s="8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-3395</v>
      </c>
      <c r="P944">
        <f t="shared" si="59"/>
        <v>92.611940298507463</v>
      </c>
      <c r="Q944" t="s">
        <v>2039</v>
      </c>
      <c r="R944" t="s">
        <v>2040</v>
      </c>
      <c r="S944" s="8">
        <f t="shared" si="57"/>
        <v>40568.25</v>
      </c>
      <c r="T944" s="8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4469</v>
      </c>
      <c r="P945">
        <f t="shared" si="59"/>
        <v>104.99122807017544</v>
      </c>
      <c r="Q945" t="s">
        <v>2033</v>
      </c>
      <c r="R945" t="s">
        <v>2034</v>
      </c>
      <c r="S945" s="8">
        <f t="shared" si="57"/>
        <v>41906.208333333336</v>
      </c>
      <c r="T945" s="8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-1858</v>
      </c>
      <c r="P946">
        <f t="shared" si="59"/>
        <v>30.958174904942965</v>
      </c>
      <c r="Q946" t="s">
        <v>2054</v>
      </c>
      <c r="R946" t="s">
        <v>2055</v>
      </c>
      <c r="S946" s="8">
        <f t="shared" si="57"/>
        <v>42776.25</v>
      </c>
      <c r="T946" s="8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-116195</v>
      </c>
      <c r="P947">
        <f t="shared" si="59"/>
        <v>33.001182732111175</v>
      </c>
      <c r="Q947" t="s">
        <v>2054</v>
      </c>
      <c r="R947" t="s">
        <v>2055</v>
      </c>
      <c r="S947" s="8">
        <f t="shared" si="57"/>
        <v>41004.208333333336</v>
      </c>
      <c r="T947" s="8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-138462</v>
      </c>
      <c r="P948">
        <f t="shared" si="59"/>
        <v>84.187845303867405</v>
      </c>
      <c r="Q948" t="s">
        <v>2039</v>
      </c>
      <c r="R948" t="s">
        <v>2040</v>
      </c>
      <c r="S948" s="8">
        <f t="shared" si="57"/>
        <v>40710.208333333336</v>
      </c>
      <c r="T948" s="8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-2639</v>
      </c>
      <c r="P949">
        <f t="shared" si="59"/>
        <v>73.92307692307692</v>
      </c>
      <c r="Q949" t="s">
        <v>2039</v>
      </c>
      <c r="R949" t="s">
        <v>2040</v>
      </c>
      <c r="S949" s="8">
        <f t="shared" si="57"/>
        <v>41908.208333333336</v>
      </c>
      <c r="T949" s="8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-3482</v>
      </c>
      <c r="P950">
        <f t="shared" si="59"/>
        <v>36.987499999999997</v>
      </c>
      <c r="Q950" t="s">
        <v>2041</v>
      </c>
      <c r="R950" t="s">
        <v>2042</v>
      </c>
      <c r="S950" s="8">
        <f t="shared" si="57"/>
        <v>41985.25</v>
      </c>
      <c r="T950" s="8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3620</v>
      </c>
      <c r="P951">
        <f t="shared" si="59"/>
        <v>46.896551724137929</v>
      </c>
      <c r="Q951" t="s">
        <v>2037</v>
      </c>
      <c r="R951" t="s">
        <v>2038</v>
      </c>
      <c r="S951" s="8">
        <f t="shared" si="57"/>
        <v>42112.208333333328</v>
      </c>
      <c r="T951" s="8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-95</v>
      </c>
      <c r="P952">
        <f t="shared" si="59"/>
        <v>5</v>
      </c>
      <c r="Q952" t="s">
        <v>2039</v>
      </c>
      <c r="R952" t="s">
        <v>2040</v>
      </c>
      <c r="S952" s="8">
        <f t="shared" si="57"/>
        <v>43571.208333333328</v>
      </c>
      <c r="T952" s="8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144556</v>
      </c>
      <c r="P953">
        <f t="shared" si="59"/>
        <v>102.02437459910199</v>
      </c>
      <c r="Q953" t="s">
        <v>2035</v>
      </c>
      <c r="R953" t="s">
        <v>2036</v>
      </c>
      <c r="S953" s="8">
        <f t="shared" si="57"/>
        <v>42730.25</v>
      </c>
      <c r="T953" s="8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-43513</v>
      </c>
      <c r="P954">
        <f t="shared" si="59"/>
        <v>45.007502206531335</v>
      </c>
      <c r="Q954" t="s">
        <v>2041</v>
      </c>
      <c r="R954" t="s">
        <v>2042</v>
      </c>
      <c r="S954" s="8">
        <f t="shared" si="57"/>
        <v>42591.208333333328</v>
      </c>
      <c r="T954" s="8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-1320</v>
      </c>
      <c r="P955">
        <f t="shared" si="59"/>
        <v>94.285714285714292</v>
      </c>
      <c r="Q955" t="s">
        <v>2041</v>
      </c>
      <c r="R955" t="s">
        <v>2063</v>
      </c>
      <c r="S955" s="8">
        <f t="shared" si="57"/>
        <v>42358.25</v>
      </c>
      <c r="T955" s="8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113784</v>
      </c>
      <c r="P956">
        <f t="shared" si="59"/>
        <v>101.02325581395348</v>
      </c>
      <c r="Q956" t="s">
        <v>2037</v>
      </c>
      <c r="R956" t="s">
        <v>2038</v>
      </c>
      <c r="S956" s="8">
        <f t="shared" si="57"/>
        <v>41174.208333333336</v>
      </c>
      <c r="T956" s="8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7063</v>
      </c>
      <c r="P957">
        <f t="shared" si="59"/>
        <v>97.037499999999994</v>
      </c>
      <c r="Q957" t="s">
        <v>2039</v>
      </c>
      <c r="R957" t="s">
        <v>2040</v>
      </c>
      <c r="S957" s="8">
        <f t="shared" si="57"/>
        <v>41238.25</v>
      </c>
      <c r="T957" s="8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-151902</v>
      </c>
      <c r="P958">
        <f t="shared" si="59"/>
        <v>43.00963855421687</v>
      </c>
      <c r="Q958" t="s">
        <v>2041</v>
      </c>
      <c r="R958" t="s">
        <v>2063</v>
      </c>
      <c r="S958" s="8">
        <f t="shared" si="57"/>
        <v>42360.25</v>
      </c>
      <c r="T958" s="8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2634</v>
      </c>
      <c r="P959">
        <f t="shared" si="59"/>
        <v>94.916030534351151</v>
      </c>
      <c r="Q959" t="s">
        <v>2039</v>
      </c>
      <c r="R959" t="s">
        <v>2040</v>
      </c>
      <c r="S959" s="8">
        <f t="shared" si="57"/>
        <v>40955.25</v>
      </c>
      <c r="T959" s="8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6981</v>
      </c>
      <c r="P960">
        <f t="shared" si="59"/>
        <v>72.151785714285708</v>
      </c>
      <c r="Q960" t="s">
        <v>2041</v>
      </c>
      <c r="R960" t="s">
        <v>2049</v>
      </c>
      <c r="S960" s="8">
        <f t="shared" si="57"/>
        <v>40350.208333333336</v>
      </c>
      <c r="T960" s="8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-138369</v>
      </c>
      <c r="P961">
        <f t="shared" si="59"/>
        <v>51.007692307692309</v>
      </c>
      <c r="Q961" t="s">
        <v>2047</v>
      </c>
      <c r="R961" t="s">
        <v>2059</v>
      </c>
      <c r="S961" s="8">
        <f t="shared" si="57"/>
        <v>40357.208333333336</v>
      </c>
      <c r="T961" s="8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-822</v>
      </c>
      <c r="P962">
        <f t="shared" si="59"/>
        <v>85.054545454545448</v>
      </c>
      <c r="Q962" t="s">
        <v>2037</v>
      </c>
      <c r="R962" t="s">
        <v>2038</v>
      </c>
      <c r="S962" s="8">
        <f t="shared" si="57"/>
        <v>42408.25</v>
      </c>
      <c r="T962" s="8">
        <f t="shared" si="58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SUM(E963-D963)</f>
        <v>1100</v>
      </c>
      <c r="P963">
        <f t="shared" si="59"/>
        <v>43.87096774193548</v>
      </c>
      <c r="Q963" t="s">
        <v>2047</v>
      </c>
      <c r="R963" t="s">
        <v>2059</v>
      </c>
      <c r="S963" s="8">
        <f t="shared" ref="S963:S1001" si="61">(((J963/60)/60)/24)+DATE(1970,1,1)</f>
        <v>40591.25</v>
      </c>
      <c r="T963" s="8">
        <f t="shared" ref="T963:T1001" si="62">(((K963/60)/60)/24)+DATE(1970,1,1)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7057</v>
      </c>
      <c r="P964">
        <f t="shared" ref="P964:P1001" si="63">SUM(E964/G964)</f>
        <v>40.063909774436091</v>
      </c>
      <c r="Q964" t="s">
        <v>2033</v>
      </c>
      <c r="R964" t="s">
        <v>2034</v>
      </c>
      <c r="S964" s="8">
        <f t="shared" si="61"/>
        <v>41592.25</v>
      </c>
      <c r="T964" s="8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-903</v>
      </c>
      <c r="P965">
        <f t="shared" si="63"/>
        <v>43.833333333333336</v>
      </c>
      <c r="Q965" t="s">
        <v>2054</v>
      </c>
      <c r="R965" t="s">
        <v>2055</v>
      </c>
      <c r="S965" s="8">
        <f t="shared" si="61"/>
        <v>40607.25</v>
      </c>
      <c r="T965" s="8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9464</v>
      </c>
      <c r="P966">
        <f t="shared" si="63"/>
        <v>84.92903225806451</v>
      </c>
      <c r="Q966" t="s">
        <v>2039</v>
      </c>
      <c r="R966" t="s">
        <v>2040</v>
      </c>
      <c r="S966" s="8">
        <f t="shared" si="61"/>
        <v>42135.208333333328</v>
      </c>
      <c r="T966" s="8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6301</v>
      </c>
      <c r="P967">
        <f t="shared" si="63"/>
        <v>41.067632850241544</v>
      </c>
      <c r="Q967" t="s">
        <v>2035</v>
      </c>
      <c r="R967" t="s">
        <v>2036</v>
      </c>
      <c r="S967" s="8">
        <f t="shared" si="61"/>
        <v>40203.25</v>
      </c>
      <c r="T967" s="8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11768</v>
      </c>
      <c r="P968">
        <f t="shared" si="63"/>
        <v>54.971428571428568</v>
      </c>
      <c r="Q968" t="s">
        <v>2039</v>
      </c>
      <c r="R968" t="s">
        <v>2040</v>
      </c>
      <c r="S968" s="8">
        <f t="shared" si="61"/>
        <v>42901.208333333328</v>
      </c>
      <c r="T968" s="8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32738</v>
      </c>
      <c r="P969">
        <f t="shared" si="63"/>
        <v>77.010807374443743</v>
      </c>
      <c r="Q969" t="s">
        <v>2035</v>
      </c>
      <c r="R969" t="s">
        <v>2062</v>
      </c>
      <c r="S969" s="8">
        <f t="shared" si="61"/>
        <v>41005.208333333336</v>
      </c>
      <c r="T969" s="8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5717</v>
      </c>
      <c r="P970">
        <f t="shared" si="63"/>
        <v>71.201754385964918</v>
      </c>
      <c r="Q970" t="s">
        <v>2033</v>
      </c>
      <c r="R970" t="s">
        <v>2034</v>
      </c>
      <c r="S970" s="8">
        <f t="shared" si="61"/>
        <v>40544.25</v>
      </c>
      <c r="T970" s="8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650</v>
      </c>
      <c r="P971">
        <f t="shared" si="63"/>
        <v>91.935483870967744</v>
      </c>
      <c r="Q971" t="s">
        <v>2039</v>
      </c>
      <c r="R971" t="s">
        <v>2040</v>
      </c>
      <c r="S971" s="8">
        <f t="shared" si="61"/>
        <v>43821.25</v>
      </c>
      <c r="T971" s="8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-37241</v>
      </c>
      <c r="P972">
        <f t="shared" si="63"/>
        <v>97.069023569023571</v>
      </c>
      <c r="Q972" t="s">
        <v>2039</v>
      </c>
      <c r="R972" t="s">
        <v>2040</v>
      </c>
      <c r="S972" s="8">
        <f t="shared" si="61"/>
        <v>40672.208333333336</v>
      </c>
      <c r="T972" s="8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-3686</v>
      </c>
      <c r="P973">
        <f t="shared" si="63"/>
        <v>58.916666666666664</v>
      </c>
      <c r="Q973" t="s">
        <v>2041</v>
      </c>
      <c r="R973" t="s">
        <v>2060</v>
      </c>
      <c r="S973" s="8">
        <f t="shared" si="61"/>
        <v>41555.208333333336</v>
      </c>
      <c r="T973" s="8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54824</v>
      </c>
      <c r="P974">
        <f t="shared" si="63"/>
        <v>58.015466983938133</v>
      </c>
      <c r="Q974" t="s">
        <v>2037</v>
      </c>
      <c r="R974" t="s">
        <v>2038</v>
      </c>
      <c r="S974" s="8">
        <f t="shared" si="61"/>
        <v>41792.208333333336</v>
      </c>
      <c r="T974" s="8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-94924</v>
      </c>
      <c r="P975">
        <f t="shared" si="63"/>
        <v>103.87301587301587</v>
      </c>
      <c r="Q975" t="s">
        <v>2039</v>
      </c>
      <c r="R975" t="s">
        <v>2040</v>
      </c>
      <c r="S975" s="8">
        <f t="shared" si="61"/>
        <v>40522.25</v>
      </c>
      <c r="T975" s="8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2191</v>
      </c>
      <c r="P976">
        <f t="shared" si="63"/>
        <v>93.46875</v>
      </c>
      <c r="Q976" t="s">
        <v>2035</v>
      </c>
      <c r="R976" t="s">
        <v>2045</v>
      </c>
      <c r="S976" s="8">
        <f t="shared" si="61"/>
        <v>41412.208333333336</v>
      </c>
      <c r="T976" s="8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2966</v>
      </c>
      <c r="P977">
        <f t="shared" si="63"/>
        <v>61.970370370370368</v>
      </c>
      <c r="Q977" t="s">
        <v>2039</v>
      </c>
      <c r="R977" t="s">
        <v>2040</v>
      </c>
      <c r="S977" s="8">
        <f t="shared" si="61"/>
        <v>42337.25</v>
      </c>
      <c r="T977" s="8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8886</v>
      </c>
      <c r="P978">
        <f t="shared" si="63"/>
        <v>92.042857142857144</v>
      </c>
      <c r="Q978" t="s">
        <v>2039</v>
      </c>
      <c r="R978" t="s">
        <v>2040</v>
      </c>
      <c r="S978" s="8">
        <f t="shared" si="61"/>
        <v>40571.25</v>
      </c>
      <c r="T978" s="8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-1823</v>
      </c>
      <c r="P979">
        <f t="shared" si="63"/>
        <v>77.268656716417908</v>
      </c>
      <c r="Q979" t="s">
        <v>2033</v>
      </c>
      <c r="R979" t="s">
        <v>2034</v>
      </c>
      <c r="S979" s="8">
        <f t="shared" si="61"/>
        <v>43138.25</v>
      </c>
      <c r="T979" s="8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7641</v>
      </c>
      <c r="P980">
        <f t="shared" si="63"/>
        <v>93.923913043478265</v>
      </c>
      <c r="Q980" t="s">
        <v>2050</v>
      </c>
      <c r="R980" t="s">
        <v>2051</v>
      </c>
      <c r="S980" s="8">
        <f t="shared" si="61"/>
        <v>42686.25</v>
      </c>
      <c r="T980" s="8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26044</v>
      </c>
      <c r="P981">
        <f t="shared" si="63"/>
        <v>84.969458128078813</v>
      </c>
      <c r="Q981" t="s">
        <v>2039</v>
      </c>
      <c r="R981" t="s">
        <v>2040</v>
      </c>
      <c r="S981" s="8">
        <f t="shared" si="61"/>
        <v>42078.208333333328</v>
      </c>
      <c r="T981" s="8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-116570</v>
      </c>
      <c r="P982">
        <f t="shared" si="63"/>
        <v>105.97035040431267</v>
      </c>
      <c r="Q982" t="s">
        <v>2047</v>
      </c>
      <c r="R982" t="s">
        <v>2048</v>
      </c>
      <c r="S982" s="8">
        <f t="shared" si="61"/>
        <v>42307.208333333328</v>
      </c>
      <c r="T982" s="8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5241</v>
      </c>
      <c r="P983">
        <f t="shared" si="63"/>
        <v>36.969040247678016</v>
      </c>
      <c r="Q983" t="s">
        <v>2037</v>
      </c>
      <c r="R983" t="s">
        <v>2038</v>
      </c>
      <c r="S983" s="8">
        <f t="shared" si="61"/>
        <v>43094.25</v>
      </c>
      <c r="T983" s="8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-1085</v>
      </c>
      <c r="P984">
        <f t="shared" si="63"/>
        <v>81.533333333333331</v>
      </c>
      <c r="Q984" t="s">
        <v>2041</v>
      </c>
      <c r="R984" t="s">
        <v>2042</v>
      </c>
      <c r="S984" s="8">
        <f t="shared" si="61"/>
        <v>40743.208333333336</v>
      </c>
      <c r="T984" s="8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59304</v>
      </c>
      <c r="P985">
        <f t="shared" si="63"/>
        <v>80.999140154772135</v>
      </c>
      <c r="Q985" t="s">
        <v>2041</v>
      </c>
      <c r="R985" t="s">
        <v>2042</v>
      </c>
      <c r="S985" s="8">
        <f t="shared" si="61"/>
        <v>43681.208333333328</v>
      </c>
      <c r="T985" s="8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3410</v>
      </c>
      <c r="P986">
        <f t="shared" si="63"/>
        <v>26.010498687664043</v>
      </c>
      <c r="Q986" t="s">
        <v>2039</v>
      </c>
      <c r="R986" t="s">
        <v>2040</v>
      </c>
      <c r="S986" s="8">
        <f t="shared" si="61"/>
        <v>43716.208333333328</v>
      </c>
      <c r="T986" s="8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-56077</v>
      </c>
      <c r="P987">
        <f t="shared" si="63"/>
        <v>25.998410896708286</v>
      </c>
      <c r="Q987" t="s">
        <v>2035</v>
      </c>
      <c r="R987" t="s">
        <v>2036</v>
      </c>
      <c r="S987" s="8">
        <f t="shared" si="61"/>
        <v>41614.25</v>
      </c>
      <c r="T987" s="8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-4656</v>
      </c>
      <c r="P988">
        <f t="shared" si="63"/>
        <v>34.173913043478258</v>
      </c>
      <c r="Q988" t="s">
        <v>2035</v>
      </c>
      <c r="R988" t="s">
        <v>2036</v>
      </c>
      <c r="S988" s="8">
        <f t="shared" si="61"/>
        <v>40638.208333333336</v>
      </c>
      <c r="T988" s="8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7241</v>
      </c>
      <c r="P989">
        <f t="shared" si="63"/>
        <v>28.002083333333335</v>
      </c>
      <c r="Q989" t="s">
        <v>2041</v>
      </c>
      <c r="R989" t="s">
        <v>2042</v>
      </c>
      <c r="S989" s="8">
        <f t="shared" si="61"/>
        <v>42852.208333333328</v>
      </c>
      <c r="T989" s="8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-4501</v>
      </c>
      <c r="P990">
        <f t="shared" si="63"/>
        <v>76.546875</v>
      </c>
      <c r="Q990" t="s">
        <v>2047</v>
      </c>
      <c r="R990" t="s">
        <v>2056</v>
      </c>
      <c r="S990" s="8">
        <f t="shared" si="61"/>
        <v>42686.25</v>
      </c>
      <c r="T990" s="8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9590</v>
      </c>
      <c r="P991">
        <f t="shared" si="63"/>
        <v>53.053097345132741</v>
      </c>
      <c r="Q991" t="s">
        <v>2047</v>
      </c>
      <c r="R991" t="s">
        <v>2059</v>
      </c>
      <c r="S991" s="8">
        <f t="shared" si="61"/>
        <v>43571.208333333328</v>
      </c>
      <c r="T991" s="8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-961</v>
      </c>
      <c r="P992">
        <f t="shared" si="63"/>
        <v>106.859375</v>
      </c>
      <c r="Q992" t="s">
        <v>2041</v>
      </c>
      <c r="R992" t="s">
        <v>2044</v>
      </c>
      <c r="S992" s="8">
        <f t="shared" si="61"/>
        <v>42432.25</v>
      </c>
      <c r="T992" s="8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1291</v>
      </c>
      <c r="P993">
        <f t="shared" si="63"/>
        <v>46.020746887966808</v>
      </c>
      <c r="Q993" t="s">
        <v>2035</v>
      </c>
      <c r="R993" t="s">
        <v>2036</v>
      </c>
      <c r="S993" s="8">
        <f t="shared" si="61"/>
        <v>41907.208333333336</v>
      </c>
      <c r="T993" s="8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10123</v>
      </c>
      <c r="P994">
        <f t="shared" si="63"/>
        <v>100.17424242424242</v>
      </c>
      <c r="Q994" t="s">
        <v>2041</v>
      </c>
      <c r="R994" t="s">
        <v>2044</v>
      </c>
      <c r="S994" s="8">
        <f t="shared" si="61"/>
        <v>43227.208333333328</v>
      </c>
      <c r="T994" s="8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-2192</v>
      </c>
      <c r="P995">
        <f t="shared" si="63"/>
        <v>101.44</v>
      </c>
      <c r="Q995" t="s">
        <v>2054</v>
      </c>
      <c r="R995" t="s">
        <v>2055</v>
      </c>
      <c r="S995" s="8">
        <f t="shared" si="61"/>
        <v>42362.25</v>
      </c>
      <c r="T995" s="8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-67027</v>
      </c>
      <c r="P996">
        <f t="shared" si="63"/>
        <v>87.972684085510693</v>
      </c>
      <c r="Q996" t="s">
        <v>2047</v>
      </c>
      <c r="R996" t="s">
        <v>2059</v>
      </c>
      <c r="S996" s="8">
        <f t="shared" si="61"/>
        <v>41929.208333333336</v>
      </c>
      <c r="T996" s="8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55916</v>
      </c>
      <c r="P997">
        <f t="shared" si="63"/>
        <v>74.995594713656388</v>
      </c>
      <c r="Q997" t="s">
        <v>2033</v>
      </c>
      <c r="R997" t="s">
        <v>2034</v>
      </c>
      <c r="S997" s="8">
        <f t="shared" si="61"/>
        <v>43408.208333333328</v>
      </c>
      <c r="T997" s="8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-1786</v>
      </c>
      <c r="P998">
        <f t="shared" si="63"/>
        <v>42.982142857142854</v>
      </c>
      <c r="Q998" t="s">
        <v>2039</v>
      </c>
      <c r="R998" t="s">
        <v>2040</v>
      </c>
      <c r="S998" s="8">
        <f t="shared" si="61"/>
        <v>41276.25</v>
      </c>
      <c r="T998" s="8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-2997</v>
      </c>
      <c r="P999">
        <f t="shared" si="63"/>
        <v>33.115107913669064</v>
      </c>
      <c r="Q999" t="s">
        <v>2039</v>
      </c>
      <c r="R999" t="s">
        <v>2040</v>
      </c>
      <c r="S999" s="8">
        <f t="shared" si="61"/>
        <v>41659.25</v>
      </c>
      <c r="T999" s="8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-28777</v>
      </c>
      <c r="P1000">
        <f t="shared" si="63"/>
        <v>101.13101604278074</v>
      </c>
      <c r="Q1000" t="s">
        <v>2035</v>
      </c>
      <c r="R1000" t="s">
        <v>2045</v>
      </c>
      <c r="S1000" s="8">
        <f t="shared" si="61"/>
        <v>40220.25</v>
      </c>
      <c r="T1000" s="8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-48281</v>
      </c>
      <c r="P1001">
        <f t="shared" si="63"/>
        <v>55.98841354723708</v>
      </c>
      <c r="Q1001" t="s">
        <v>2033</v>
      </c>
      <c r="R1001" t="s">
        <v>2034</v>
      </c>
      <c r="S1001" s="8">
        <f t="shared" si="61"/>
        <v>42550.208333333328</v>
      </c>
      <c r="T1001" s="8">
        <f t="shared" si="62"/>
        <v>42557.208333333328</v>
      </c>
    </row>
  </sheetData>
  <conditionalFormatting sqref="F1:F1048576">
    <cfRule type="containsText" dxfId="7" priority="3" operator="containsText" text="canceled">
      <formula>NOT(ISERROR(SEARCH("canceled",F1)))</formula>
    </cfRule>
    <cfRule type="containsText" dxfId="6" priority="4" operator="containsText" text="successful">
      <formula>NOT(ISERROR(SEARCH("successful",F1)))</formula>
    </cfRule>
    <cfRule type="containsText" dxfId="5" priority="5" operator="containsText" text="live">
      <formula>NOT(ISERROR(SEARCH("live",F1)))</formula>
    </cfRule>
    <cfRule type="containsText" dxfId="4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99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8649-BABE-584D-AF48-5E5EBDB0AA48}">
  <dimension ref="A1:F14"/>
  <sheetViews>
    <sheetView zoomScale="135" zoomScaleNormal="135" workbookViewId="0">
      <selection activeCell="G4" sqref="G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2069</v>
      </c>
      <c r="B3" s="5" t="s">
        <v>2068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AF54-C751-E045-92C3-E9FD7B2110CC}">
  <dimension ref="A1:F30"/>
  <sheetViews>
    <sheetView zoomScale="130" zoomScaleNormal="130" workbookViewId="0">
      <selection activeCell="I32" sqref="I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3C0-19D2-514C-8ACB-007AA8B01742}">
  <dimension ref="A1:F18"/>
  <sheetViews>
    <sheetView workbookViewId="0">
      <selection activeCell="A4" activeCellId="1" sqref="A1:B2 A4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9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9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9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9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9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9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9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9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9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9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9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9" t="s">
        <v>2067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EB01-2B00-9648-A4AF-C869C8D429D4}">
  <dimension ref="A3:H15"/>
  <sheetViews>
    <sheetView workbookViewId="0">
      <selection activeCell="J19" sqref="J19"/>
    </sheetView>
  </sheetViews>
  <sheetFormatPr baseColWidth="10" defaultRowHeight="16" x14ac:dyDescent="0.2"/>
  <cols>
    <col min="1" max="1" width="13.83203125" customWidth="1"/>
    <col min="5" max="5" width="12.33203125" customWidth="1"/>
  </cols>
  <sheetData>
    <row r="3" spans="1:8" x14ac:dyDescent="0.2">
      <c r="A3" t="s">
        <v>2087</v>
      </c>
      <c r="B3" t="s">
        <v>2088</v>
      </c>
      <c r="C3" t="s">
        <v>2089</v>
      </c>
      <c r="D3" t="s">
        <v>2090</v>
      </c>
      <c r="E3" t="s">
        <v>2091</v>
      </c>
      <c r="F3" t="s">
        <v>2092</v>
      </c>
      <c r="G3" t="s">
        <v>2093</v>
      </c>
      <c r="H3" t="s">
        <v>2094</v>
      </c>
    </row>
    <row r="4" spans="1:8" x14ac:dyDescent="0.2">
      <c r="A4" t="s">
        <v>2095</v>
      </c>
      <c r="B4">
        <f>COUNTIFS(Crowdfunding!$F$2:$F$1001, "successful", Crowdfunding!$D$2:$D$1001, "&lt;1000")</f>
        <v>30</v>
      </c>
      <c r="C4">
        <f>COUNTIFS(Crowdfunding!$F$2:$F$1001, "failed", Crowdfunding!$D$2:$D$1001, "&lt;1000")</f>
        <v>20</v>
      </c>
      <c r="D4">
        <f>COUNTIFS(Crowdfunding!$F$2:$F$1001, "canceled", Crowdfunding!$D$2:$D$1001, "&lt;1000")</f>
        <v>1</v>
      </c>
      <c r="E4">
        <f>SUM(B4:D4)</f>
        <v>51</v>
      </c>
      <c r="F4" s="10">
        <f>SUM(B4/E4)</f>
        <v>0.58823529411764708</v>
      </c>
      <c r="G4" s="10">
        <f>SUM(C4/E4)</f>
        <v>0.39215686274509803</v>
      </c>
      <c r="H4" s="10">
        <f>SUM(D4/E4)</f>
        <v>1.9607843137254902E-2</v>
      </c>
    </row>
    <row r="5" spans="1:8" x14ac:dyDescent="0.2">
      <c r="A5" t="s">
        <v>2096</v>
      </c>
      <c r="B5">
        <f>COUNTIFS(Crowdfunding!$F$2:$F$1001, "successful", Crowdfunding!$D$2:$D$1001, "&gt;1000", Crowdfunding!$D$2:$D$1001, "&lt;4999")</f>
        <v>185</v>
      </c>
      <c r="C5">
        <f>COUNTIFS(Crowdfunding!$F$2:$F$1001, "failed", Crowdfunding!$D$2:$D$1001, "&gt;1000", Crowdfunding!$D$2:$D$1001, "&lt;4999")</f>
        <v>37</v>
      </c>
      <c r="D5">
        <f>COUNTIFS(Crowdfunding!$F$2:$F$1001, "canceled", Crowdfunding!$D$2:$D$1001, "&gt;1000", Crowdfunding!$D$2:$D$1001, "&lt;4999")</f>
        <v>2</v>
      </c>
      <c r="E5">
        <f t="shared" ref="E5:E15" si="0">SUM(B5:D5)</f>
        <v>224</v>
      </c>
      <c r="F5" s="10">
        <f t="shared" ref="F5:F15" si="1">SUM(B5/E5)</f>
        <v>0.8258928571428571</v>
      </c>
      <c r="G5" s="10">
        <f t="shared" ref="G5:G15" si="2">SUM(C5/E5)</f>
        <v>0.16517857142857142</v>
      </c>
      <c r="H5" s="10">
        <f t="shared" ref="H5:H15" si="3">SUM(D5/E5)</f>
        <v>8.9285714285714281E-3</v>
      </c>
    </row>
    <row r="6" spans="1:8" x14ac:dyDescent="0.2">
      <c r="A6" t="s">
        <v>2097</v>
      </c>
      <c r="B6">
        <f>COUNTIFS(Crowdfunding!$F$2:$F$1001, "successful", Crowdfunding!$D$2:$D$1001, "&gt;5000", Crowdfunding!$D$2:$D$1001, "&lt;9999")</f>
        <v>157</v>
      </c>
      <c r="C6">
        <f>COUNTIFS(Crowdfunding!$F$2:$F$1001, "failed", Crowdfunding!$D$2:$D$1001, "&gt;5000", Crowdfunding!$D$2:$D$1001, "&lt;9999")</f>
        <v>125</v>
      </c>
      <c r="D6">
        <f>COUNTIFS(Crowdfunding!$F$2:$F$1001, "canceled", Crowdfunding!$D$2:$D$1001, "&gt;5000", Crowdfunding!$D$2:$D$1001, "&lt;9999")</f>
        <v>25</v>
      </c>
      <c r="E6">
        <f t="shared" si="0"/>
        <v>307</v>
      </c>
      <c r="F6" s="10">
        <f t="shared" si="1"/>
        <v>0.51140065146579805</v>
      </c>
      <c r="G6" s="10">
        <f t="shared" si="2"/>
        <v>0.40716612377850164</v>
      </c>
      <c r="H6" s="10">
        <f t="shared" si="3"/>
        <v>8.143322475570032E-2</v>
      </c>
    </row>
    <row r="7" spans="1:8" x14ac:dyDescent="0.2">
      <c r="A7" t="s">
        <v>2098</v>
      </c>
      <c r="B7">
        <f>COUNTIFS(Crowdfunding!$F$2:$F$1001, "successful", Crowdfunding!$D$2:$D$1001, "&gt;10000", Crowdfunding!$D$2:$D$1001, "&lt;14999")</f>
        <v>2</v>
      </c>
      <c r="C7">
        <f>COUNTIFS(Crowdfunding!$F$2:$F$1001, "failed", Crowdfunding!$D$2:$D$1001, "&gt;10000", Crowdfunding!$D$2:$D$1001, "&lt;14999")</f>
        <v>0</v>
      </c>
      <c r="D7">
        <f>COUNTIFS(Crowdfunding!$F$2:$F$1001, "canceled", Crowdfunding!$D$2:$D$1001, "&gt;10000", Crowdfunding!$D$2:$D$1001, "&lt;14999")</f>
        <v>0</v>
      </c>
      <c r="E7">
        <f t="shared" si="0"/>
        <v>2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COUNTIFS(Crowdfunding!$F$2:$F$1001, "successful", Crowdfunding!$D$2:$D$1001, "&gt;15000", Crowdfunding!$D$2:$D$1001, "&lt;19999")</f>
        <v>10</v>
      </c>
      <c r="C8">
        <f>COUNTIFS(Crowdfunding!$F$2:$F$1001, "failed", Crowdfunding!$D$2:$D$1001, "&gt;15000", Crowdfunding!$D$2:$D$1001, "&lt;19999")</f>
        <v>0</v>
      </c>
      <c r="D8">
        <f>COUNTIFS(Crowdfunding!$F$2:$F$1001, "canceled", Crowdfunding!$D$2:$D$1001, "&gt;15000", Crowdfunding!$D$2:$D$1001, "&lt;19999")</f>
        <v>0</v>
      </c>
      <c r="E8">
        <f t="shared" si="0"/>
        <v>10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2">
      <c r="A9" t="s">
        <v>2100</v>
      </c>
      <c r="B9">
        <f>COUNTIFS(Crowdfunding!$F$2:$F$1001, "successful", Crowdfunding!$D$2:$D$1001, "&gt;20000", Crowdfunding!$D$2:$D$1001, "&lt;24999")</f>
        <v>5</v>
      </c>
      <c r="C9">
        <f>COUNTIFS(Crowdfunding!$F$2:$F$1001, "failed", Crowdfunding!$D$2:$D$1001, "&gt;20000", Crowdfunding!$D$2:$D$1001, "&lt;24999")</f>
        <v>0</v>
      </c>
      <c r="D9">
        <f>COUNTIFS(Crowdfunding!$F$2:$F$1001, "canceled", Crowdfunding!$D$2:$D$1001, "&gt;20000", Crowdfunding!$D$2:$D$1001, "&lt;24999")</f>
        <v>0</v>
      </c>
      <c r="E9">
        <f t="shared" si="0"/>
        <v>5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COUNTIFS(Crowdfunding!$F$2:$F$1001, "successful", Crowdfunding!$D$2:$D$1001, "&gt;25000", Crowdfunding!$D$2:$D$1001, "&lt;29999")</f>
        <v>10</v>
      </c>
      <c r="C10">
        <f>COUNTIFS(Crowdfunding!$F$2:$F$1001, "failed", Crowdfunding!$D$2:$D$1001, "&gt;25000", Crowdfunding!$D$2:$D$1001, "&lt;29999")</f>
        <v>3</v>
      </c>
      <c r="D10">
        <f>COUNTIFS(Crowdfunding!$F$2:$F$1001, "canceled", Crowdfunding!$D$2:$D$1001, "&gt;25000", Crowdfunding!$D$2:$D$1001, "&lt;29999")</f>
        <v>0</v>
      </c>
      <c r="E10">
        <f t="shared" si="0"/>
        <v>13</v>
      </c>
      <c r="F10" s="10">
        <f t="shared" si="1"/>
        <v>0.76923076923076927</v>
      </c>
      <c r="G10" s="10">
        <f t="shared" si="2"/>
        <v>0.23076923076923078</v>
      </c>
      <c r="H10" s="10">
        <f t="shared" si="3"/>
        <v>0</v>
      </c>
    </row>
    <row r="11" spans="1:8" x14ac:dyDescent="0.2">
      <c r="A11" t="s">
        <v>2102</v>
      </c>
      <c r="B11">
        <f>COUNTIFS(Crowdfunding!$F$2:$F$1001, "successful", Crowdfunding!$D$2:$D$1001, "&gt;30000", Crowdfunding!$D$2:$D$1001, "&lt;34999")</f>
        <v>7</v>
      </c>
      <c r="C11">
        <f>COUNTIFS(Crowdfunding!$F$2:$F$1001, "failed", Crowdfunding!$D$2:$D$1001, "&gt;30000", Crowdfunding!$D$2:$D$1001, "&lt;34999")</f>
        <v>0</v>
      </c>
      <c r="D11">
        <f>COUNTIFS(Crowdfunding!$F$2:$F$1001, "canceled", Crowdfunding!$D$2:$D$1001, "&gt;30000", Crowdfunding!$D$2:$D$1001, "&lt;34999")</f>
        <v>0</v>
      </c>
      <c r="E11">
        <f t="shared" si="0"/>
        <v>7</v>
      </c>
      <c r="F11" s="10">
        <f t="shared" si="1"/>
        <v>1</v>
      </c>
      <c r="G11" s="10">
        <f t="shared" si="2"/>
        <v>0</v>
      </c>
      <c r="H11" s="10">
        <f t="shared" si="3"/>
        <v>0</v>
      </c>
    </row>
    <row r="12" spans="1:8" x14ac:dyDescent="0.2">
      <c r="A12" t="s">
        <v>2103</v>
      </c>
      <c r="B12">
        <f>COUNTIFS(Crowdfunding!$F$2:$F$1001, "successful", Crowdfunding!$D$2:$D$1001, "&gt;35000", Crowdfunding!$D$2:$D$1001, "&lt;39999")</f>
        <v>7</v>
      </c>
      <c r="C12">
        <f>COUNTIFS(Crowdfunding!$F$2:$F$1001, "failed", Crowdfunding!$D$2:$D$1001, "&gt;35000", Crowdfunding!$D$2:$D$1001, "&lt;39999")</f>
        <v>3</v>
      </c>
      <c r="D12">
        <f>COUNTIFS(Crowdfunding!$F$2:$F$1001, "canceled", Crowdfunding!$D$2:$D$1001, "&gt;35000", Crowdfunding!$D$2:$D$1001, "&lt;39999")</f>
        <v>1</v>
      </c>
      <c r="E12">
        <f t="shared" si="0"/>
        <v>11</v>
      </c>
      <c r="F12" s="10">
        <f t="shared" si="1"/>
        <v>0.63636363636363635</v>
      </c>
      <c r="G12" s="10">
        <f t="shared" si="2"/>
        <v>0.27272727272727271</v>
      </c>
      <c r="H12" s="10">
        <f t="shared" si="3"/>
        <v>9.0909090909090912E-2</v>
      </c>
    </row>
    <row r="13" spans="1:8" x14ac:dyDescent="0.2">
      <c r="A13" t="s">
        <v>2104</v>
      </c>
      <c r="B13">
        <f>COUNTIFS(Crowdfunding!$F$2:$F$1001, "successful", Crowdfunding!$D$2:$D$1001, "&gt;40000", Crowdfunding!$D$2:$D$1001, "&lt;44999")</f>
        <v>11</v>
      </c>
      <c r="C13">
        <f>COUNTIFS(Crowdfunding!$F$2:$F$1001, "failed", Crowdfunding!$D$2:$D$1001, "&gt;40000", Crowdfunding!$D$2:$D$1001, "&lt;44999")</f>
        <v>3</v>
      </c>
      <c r="D13">
        <f>COUNTIFS(Crowdfunding!$F$2:$F$1001, "canceled", Crowdfunding!$D$2:$D$1001, "&gt;40000", Crowdfunding!$D$2:$D$1001, "&lt;44999")</f>
        <v>0</v>
      </c>
      <c r="E13">
        <f t="shared" si="0"/>
        <v>14</v>
      </c>
      <c r="F13" s="10">
        <f t="shared" si="1"/>
        <v>0.7857142857142857</v>
      </c>
      <c r="G13" s="10">
        <f t="shared" si="2"/>
        <v>0.21428571428571427</v>
      </c>
      <c r="H13" s="10">
        <f t="shared" si="3"/>
        <v>0</v>
      </c>
    </row>
    <row r="14" spans="1:8" x14ac:dyDescent="0.2">
      <c r="A14" t="s">
        <v>2105</v>
      </c>
      <c r="B14">
        <f>COUNTIFS(Crowdfunding!$F$2:$F$1001, "successful", Crowdfunding!$D$2:$D$1001, "&gt;45000", Crowdfunding!$D$2:$D$1001, "&lt;49999")</f>
        <v>8</v>
      </c>
      <c r="C14">
        <f>COUNTIFS(Crowdfunding!$F$2:$F$1001, "failed", Crowdfunding!$D$2:$D$1001, "&gt;45000", Crowdfunding!$D$2:$D$1001, "&lt;49999")</f>
        <v>3</v>
      </c>
      <c r="D14">
        <f>COUNTIFS(Crowdfunding!$F$2:$F$1001, "canceled", Crowdfunding!$D$2:$D$1001, "&gt;45000", Crowdfunding!$D$2:$D$1001, "&lt;49999")</f>
        <v>0</v>
      </c>
      <c r="E14">
        <f t="shared" si="0"/>
        <v>11</v>
      </c>
      <c r="F14" s="10">
        <f t="shared" si="1"/>
        <v>0.72727272727272729</v>
      </c>
      <c r="G14" s="10">
        <f t="shared" si="2"/>
        <v>0.27272727272727271</v>
      </c>
      <c r="H14" s="10">
        <f t="shared" si="3"/>
        <v>0</v>
      </c>
    </row>
    <row r="15" spans="1:8" x14ac:dyDescent="0.2">
      <c r="A15" t="s">
        <v>2106</v>
      </c>
      <c r="B15">
        <f>COUNTIFS(Crowdfunding!$F$2:$F$1001, "successful", Crowdfunding!$D$2:$D$1001, "&gt;50000")</f>
        <v>114</v>
      </c>
      <c r="C15">
        <f>COUNTIFS(Crowdfunding!$F$2:$F$1001, "failed", Crowdfunding!$D$2:$D$1001, "&gt;50000")</f>
        <v>163</v>
      </c>
      <c r="D15">
        <f>COUNTIFS(Crowdfunding!$F$2:$F$1001, "canceled", Crowdfunding!$D$2:$D$1001, "&gt;50000")</f>
        <v>28</v>
      </c>
      <c r="E15">
        <f t="shared" si="0"/>
        <v>305</v>
      </c>
      <c r="F15" s="10">
        <f t="shared" si="1"/>
        <v>0.3737704918032787</v>
      </c>
      <c r="G15" s="10">
        <f t="shared" si="2"/>
        <v>0.53442622950819674</v>
      </c>
      <c r="H15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BDBA-590D-944D-97C4-D9D05AC173F7}">
  <dimension ref="A1:B1001"/>
  <sheetViews>
    <sheetView tabSelected="1" workbookViewId="0">
      <selection sqref="A1:B1001"/>
    </sheetView>
  </sheetViews>
  <sheetFormatPr baseColWidth="10" defaultRowHeight="16" x14ac:dyDescent="0.2"/>
  <sheetData>
    <row r="1" spans="1:2" x14ac:dyDescent="0.2">
      <c r="A1" s="1" t="s">
        <v>4</v>
      </c>
      <c r="B1" s="1" t="s">
        <v>5</v>
      </c>
    </row>
    <row r="2" spans="1:2" x14ac:dyDescent="0.2">
      <c r="A2" t="s">
        <v>14</v>
      </c>
      <c r="B2">
        <v>0</v>
      </c>
    </row>
    <row r="3" spans="1:2" x14ac:dyDescent="0.2">
      <c r="A3" t="s">
        <v>20</v>
      </c>
      <c r="B3">
        <v>158</v>
      </c>
    </row>
    <row r="4" spans="1:2" x14ac:dyDescent="0.2">
      <c r="A4" t="s">
        <v>20</v>
      </c>
      <c r="B4">
        <v>1425</v>
      </c>
    </row>
    <row r="5" spans="1:2" x14ac:dyDescent="0.2">
      <c r="A5" t="s">
        <v>14</v>
      </c>
      <c r="B5">
        <v>24</v>
      </c>
    </row>
    <row r="6" spans="1:2" x14ac:dyDescent="0.2">
      <c r="A6" t="s">
        <v>14</v>
      </c>
      <c r="B6">
        <v>53</v>
      </c>
    </row>
    <row r="7" spans="1:2" x14ac:dyDescent="0.2">
      <c r="A7" t="s">
        <v>20</v>
      </c>
      <c r="B7">
        <v>174</v>
      </c>
    </row>
    <row r="8" spans="1:2" x14ac:dyDescent="0.2">
      <c r="A8" t="s">
        <v>14</v>
      </c>
      <c r="B8">
        <v>18</v>
      </c>
    </row>
    <row r="9" spans="1:2" x14ac:dyDescent="0.2">
      <c r="A9" t="s">
        <v>20</v>
      </c>
      <c r="B9">
        <v>227</v>
      </c>
    </row>
    <row r="10" spans="1:2" x14ac:dyDescent="0.2">
      <c r="A10" t="s">
        <v>47</v>
      </c>
      <c r="B10">
        <v>708</v>
      </c>
    </row>
    <row r="11" spans="1:2" x14ac:dyDescent="0.2">
      <c r="A11" t="s">
        <v>14</v>
      </c>
      <c r="B11">
        <v>44</v>
      </c>
    </row>
    <row r="12" spans="1:2" x14ac:dyDescent="0.2">
      <c r="A12" t="s">
        <v>20</v>
      </c>
      <c r="B12">
        <v>220</v>
      </c>
    </row>
    <row r="13" spans="1:2" x14ac:dyDescent="0.2">
      <c r="A13" t="s">
        <v>14</v>
      </c>
      <c r="B13">
        <v>27</v>
      </c>
    </row>
    <row r="14" spans="1:2" x14ac:dyDescent="0.2">
      <c r="A14" t="s">
        <v>14</v>
      </c>
      <c r="B14">
        <v>55</v>
      </c>
    </row>
    <row r="15" spans="1:2" x14ac:dyDescent="0.2">
      <c r="A15" t="s">
        <v>20</v>
      </c>
      <c r="B15">
        <v>98</v>
      </c>
    </row>
    <row r="16" spans="1:2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x14ac:dyDescent="0.2">
      <c r="A18" t="s">
        <v>20</v>
      </c>
      <c r="B18">
        <v>100</v>
      </c>
    </row>
    <row r="19" spans="1:2" x14ac:dyDescent="0.2">
      <c r="A19" t="s">
        <v>20</v>
      </c>
      <c r="B19">
        <v>1249</v>
      </c>
    </row>
    <row r="20" spans="1:2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x14ac:dyDescent="0.2">
      <c r="A24" t="s">
        <v>20</v>
      </c>
      <c r="B24">
        <v>890</v>
      </c>
    </row>
    <row r="25" spans="1:2" x14ac:dyDescent="0.2">
      <c r="A25" t="s">
        <v>20</v>
      </c>
      <c r="B25">
        <v>142</v>
      </c>
    </row>
    <row r="26" spans="1:2" x14ac:dyDescent="0.2">
      <c r="A26" t="s">
        <v>20</v>
      </c>
      <c r="B26">
        <v>2673</v>
      </c>
    </row>
    <row r="27" spans="1:2" x14ac:dyDescent="0.2">
      <c r="A27" t="s">
        <v>20</v>
      </c>
      <c r="B27">
        <v>163</v>
      </c>
    </row>
    <row r="28" spans="1:2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x14ac:dyDescent="0.2">
      <c r="A30" t="s">
        <v>20</v>
      </c>
      <c r="B30">
        <v>2220</v>
      </c>
    </row>
    <row r="31" spans="1:2" x14ac:dyDescent="0.2">
      <c r="A31" t="s">
        <v>20</v>
      </c>
      <c r="B31">
        <v>1606</v>
      </c>
    </row>
    <row r="32" spans="1:2" x14ac:dyDescent="0.2">
      <c r="A32" t="s">
        <v>20</v>
      </c>
      <c r="B32">
        <v>129</v>
      </c>
    </row>
    <row r="33" spans="1:2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x14ac:dyDescent="0.2">
      <c r="A35" t="s">
        <v>20</v>
      </c>
      <c r="B35">
        <v>5419</v>
      </c>
    </row>
    <row r="36" spans="1:2" x14ac:dyDescent="0.2">
      <c r="A36" t="s">
        <v>20</v>
      </c>
      <c r="B36">
        <v>165</v>
      </c>
    </row>
    <row r="37" spans="1:2" x14ac:dyDescent="0.2">
      <c r="A37" t="s">
        <v>20</v>
      </c>
      <c r="B37">
        <v>1965</v>
      </c>
    </row>
    <row r="38" spans="1:2" x14ac:dyDescent="0.2">
      <c r="A38" t="s">
        <v>20</v>
      </c>
      <c r="B38">
        <v>16</v>
      </c>
    </row>
    <row r="39" spans="1:2" x14ac:dyDescent="0.2">
      <c r="A39" t="s">
        <v>20</v>
      </c>
      <c r="B39">
        <v>107</v>
      </c>
    </row>
    <row r="40" spans="1:2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x14ac:dyDescent="0.2">
      <c r="A42" t="s">
        <v>20</v>
      </c>
      <c r="B42">
        <v>198</v>
      </c>
    </row>
    <row r="43" spans="1:2" x14ac:dyDescent="0.2">
      <c r="A43" t="s">
        <v>20</v>
      </c>
      <c r="B43">
        <v>111</v>
      </c>
    </row>
    <row r="44" spans="1:2" x14ac:dyDescent="0.2">
      <c r="A44" t="s">
        <v>20</v>
      </c>
      <c r="B44">
        <v>222</v>
      </c>
    </row>
    <row r="45" spans="1:2" x14ac:dyDescent="0.2">
      <c r="A45" t="s">
        <v>20</v>
      </c>
      <c r="B45">
        <v>6212</v>
      </c>
    </row>
    <row r="46" spans="1:2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x14ac:dyDescent="0.2">
      <c r="A48" t="s">
        <v>20</v>
      </c>
      <c r="B48">
        <v>92</v>
      </c>
    </row>
    <row r="49" spans="1:2" x14ac:dyDescent="0.2">
      <c r="A49" t="s">
        <v>20</v>
      </c>
      <c r="B49">
        <v>149</v>
      </c>
    </row>
    <row r="50" spans="1:2" x14ac:dyDescent="0.2">
      <c r="A50" t="s">
        <v>20</v>
      </c>
      <c r="B50">
        <v>2431</v>
      </c>
    </row>
    <row r="51" spans="1:2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x14ac:dyDescent="0.2">
      <c r="A57" t="s">
        <v>20</v>
      </c>
      <c r="B57">
        <v>131</v>
      </c>
    </row>
    <row r="58" spans="1:2" x14ac:dyDescent="0.2">
      <c r="A58" t="s">
        <v>20</v>
      </c>
      <c r="B58">
        <v>164</v>
      </c>
    </row>
    <row r="59" spans="1:2" x14ac:dyDescent="0.2">
      <c r="A59" t="s">
        <v>20</v>
      </c>
      <c r="B59">
        <v>201</v>
      </c>
    </row>
    <row r="60" spans="1:2" x14ac:dyDescent="0.2">
      <c r="A60" t="s">
        <v>20</v>
      </c>
      <c r="B60">
        <v>211</v>
      </c>
    </row>
    <row r="61" spans="1:2" x14ac:dyDescent="0.2">
      <c r="A61" t="s">
        <v>20</v>
      </c>
      <c r="B61">
        <v>128</v>
      </c>
    </row>
    <row r="62" spans="1:2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x14ac:dyDescent="0.2">
      <c r="A69" t="s">
        <v>20</v>
      </c>
      <c r="B69">
        <v>4065</v>
      </c>
    </row>
    <row r="70" spans="1:2" x14ac:dyDescent="0.2">
      <c r="A70" t="s">
        <v>20</v>
      </c>
      <c r="B70">
        <v>246</v>
      </c>
    </row>
    <row r="71" spans="1:2" x14ac:dyDescent="0.2">
      <c r="A71" t="s">
        <v>74</v>
      </c>
      <c r="B71">
        <v>17</v>
      </c>
    </row>
    <row r="72" spans="1:2" x14ac:dyDescent="0.2">
      <c r="A72" t="s">
        <v>20</v>
      </c>
      <c r="B72">
        <v>2475</v>
      </c>
    </row>
    <row r="73" spans="1:2" x14ac:dyDescent="0.2">
      <c r="A73" t="s">
        <v>20</v>
      </c>
      <c r="B73">
        <v>76</v>
      </c>
    </row>
    <row r="74" spans="1:2" x14ac:dyDescent="0.2">
      <c r="A74" t="s">
        <v>20</v>
      </c>
      <c r="B74">
        <v>54</v>
      </c>
    </row>
    <row r="75" spans="1:2" x14ac:dyDescent="0.2">
      <c r="A75" t="s">
        <v>20</v>
      </c>
      <c r="B75">
        <v>88</v>
      </c>
    </row>
    <row r="76" spans="1:2" x14ac:dyDescent="0.2">
      <c r="A76" t="s">
        <v>20</v>
      </c>
      <c r="B76">
        <v>85</v>
      </c>
    </row>
    <row r="77" spans="1:2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x14ac:dyDescent="0.2">
      <c r="A82" t="s">
        <v>20</v>
      </c>
      <c r="B82">
        <v>127</v>
      </c>
    </row>
    <row r="83" spans="1:2" x14ac:dyDescent="0.2">
      <c r="A83" t="s">
        <v>20</v>
      </c>
      <c r="B83">
        <v>411</v>
      </c>
    </row>
    <row r="84" spans="1:2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x14ac:dyDescent="0.2">
      <c r="A86" t="s">
        <v>20</v>
      </c>
      <c r="B86">
        <v>374</v>
      </c>
    </row>
    <row r="87" spans="1:2" x14ac:dyDescent="0.2">
      <c r="A87" t="s">
        <v>20</v>
      </c>
      <c r="B87">
        <v>71</v>
      </c>
    </row>
    <row r="88" spans="1:2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x14ac:dyDescent="0.2">
      <c r="A90" t="s">
        <v>20</v>
      </c>
      <c r="B90">
        <v>113</v>
      </c>
    </row>
    <row r="91" spans="1:2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x14ac:dyDescent="0.2">
      <c r="A94" t="s">
        <v>20</v>
      </c>
      <c r="B94">
        <v>498</v>
      </c>
    </row>
    <row r="95" spans="1:2" x14ac:dyDescent="0.2">
      <c r="A95" t="s">
        <v>74</v>
      </c>
      <c r="B95">
        <v>610</v>
      </c>
    </row>
    <row r="96" spans="1:2" x14ac:dyDescent="0.2">
      <c r="A96" t="s">
        <v>20</v>
      </c>
      <c r="B96">
        <v>180</v>
      </c>
    </row>
    <row r="97" spans="1:2" x14ac:dyDescent="0.2">
      <c r="A97" t="s">
        <v>20</v>
      </c>
      <c r="B97">
        <v>27</v>
      </c>
    </row>
    <row r="98" spans="1:2" x14ac:dyDescent="0.2">
      <c r="A98" t="s">
        <v>20</v>
      </c>
      <c r="B98">
        <v>2331</v>
      </c>
    </row>
    <row r="99" spans="1:2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x14ac:dyDescent="0.2">
      <c r="A103" t="s">
        <v>20</v>
      </c>
      <c r="B103">
        <v>164</v>
      </c>
    </row>
    <row r="104" spans="1:2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x14ac:dyDescent="0.2">
      <c r="A106" t="s">
        <v>20</v>
      </c>
      <c r="B106">
        <v>1917</v>
      </c>
    </row>
    <row r="107" spans="1:2" x14ac:dyDescent="0.2">
      <c r="A107" t="s">
        <v>20</v>
      </c>
      <c r="B107">
        <v>95</v>
      </c>
    </row>
    <row r="108" spans="1:2" x14ac:dyDescent="0.2">
      <c r="A108" t="s">
        <v>20</v>
      </c>
      <c r="B108">
        <v>147</v>
      </c>
    </row>
    <row r="109" spans="1:2" x14ac:dyDescent="0.2">
      <c r="A109" t="s">
        <v>20</v>
      </c>
      <c r="B109">
        <v>86</v>
      </c>
    </row>
    <row r="110" spans="1:2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x14ac:dyDescent="0.2">
      <c r="A113" t="s">
        <v>20</v>
      </c>
      <c r="B113">
        <v>676</v>
      </c>
    </row>
    <row r="114" spans="1:2" x14ac:dyDescent="0.2">
      <c r="A114" t="s">
        <v>20</v>
      </c>
      <c r="B114">
        <v>361</v>
      </c>
    </row>
    <row r="115" spans="1:2" x14ac:dyDescent="0.2">
      <c r="A115" t="s">
        <v>20</v>
      </c>
      <c r="B115">
        <v>131</v>
      </c>
    </row>
    <row r="116" spans="1:2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x14ac:dyDescent="0.2">
      <c r="A119" t="s">
        <v>20</v>
      </c>
      <c r="B119">
        <v>275</v>
      </c>
    </row>
    <row r="120" spans="1:2" x14ac:dyDescent="0.2">
      <c r="A120" t="s">
        <v>20</v>
      </c>
      <c r="B120">
        <v>67</v>
      </c>
    </row>
    <row r="121" spans="1:2" x14ac:dyDescent="0.2">
      <c r="A121" t="s">
        <v>20</v>
      </c>
      <c r="B121">
        <v>154</v>
      </c>
    </row>
    <row r="122" spans="1:2" x14ac:dyDescent="0.2">
      <c r="A122" t="s">
        <v>20</v>
      </c>
      <c r="B122">
        <v>1782</v>
      </c>
    </row>
    <row r="123" spans="1:2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x14ac:dyDescent="0.2">
      <c r="A126" t="s">
        <v>20</v>
      </c>
      <c r="B126">
        <v>94</v>
      </c>
    </row>
    <row r="127" spans="1:2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x14ac:dyDescent="0.2">
      <c r="A130" t="s">
        <v>74</v>
      </c>
      <c r="B130">
        <v>532</v>
      </c>
    </row>
    <row r="131" spans="1:2" x14ac:dyDescent="0.2">
      <c r="A131" t="s">
        <v>74</v>
      </c>
      <c r="B131">
        <v>55</v>
      </c>
    </row>
    <row r="132" spans="1:2" x14ac:dyDescent="0.2">
      <c r="A132" t="s">
        <v>20</v>
      </c>
      <c r="B132">
        <v>533</v>
      </c>
    </row>
    <row r="133" spans="1:2" x14ac:dyDescent="0.2">
      <c r="A133" t="s">
        <v>20</v>
      </c>
      <c r="B133">
        <v>2443</v>
      </c>
    </row>
    <row r="134" spans="1:2" x14ac:dyDescent="0.2">
      <c r="A134" t="s">
        <v>20</v>
      </c>
      <c r="B134">
        <v>89</v>
      </c>
    </row>
    <row r="135" spans="1:2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x14ac:dyDescent="0.2">
      <c r="A138" t="s">
        <v>74</v>
      </c>
      <c r="B138">
        <v>58</v>
      </c>
    </row>
    <row r="139" spans="1:2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x14ac:dyDescent="0.2">
      <c r="A142" t="s">
        <v>20</v>
      </c>
      <c r="B142">
        <v>186</v>
      </c>
    </row>
    <row r="143" spans="1:2" x14ac:dyDescent="0.2">
      <c r="A143" t="s">
        <v>20</v>
      </c>
      <c r="B143">
        <v>1071</v>
      </c>
    </row>
    <row r="144" spans="1:2" x14ac:dyDescent="0.2">
      <c r="A144" t="s">
        <v>20</v>
      </c>
      <c r="B144">
        <v>117</v>
      </c>
    </row>
    <row r="145" spans="1:2" x14ac:dyDescent="0.2">
      <c r="A145" t="s">
        <v>20</v>
      </c>
      <c r="B145">
        <v>70</v>
      </c>
    </row>
    <row r="146" spans="1:2" x14ac:dyDescent="0.2">
      <c r="A146" t="s">
        <v>20</v>
      </c>
      <c r="B146">
        <v>135</v>
      </c>
    </row>
    <row r="147" spans="1:2" x14ac:dyDescent="0.2">
      <c r="A147" t="s">
        <v>20</v>
      </c>
      <c r="B147">
        <v>768</v>
      </c>
    </row>
    <row r="148" spans="1:2" x14ac:dyDescent="0.2">
      <c r="A148" t="s">
        <v>74</v>
      </c>
      <c r="B148">
        <v>51</v>
      </c>
    </row>
    <row r="149" spans="1:2" x14ac:dyDescent="0.2">
      <c r="A149" t="s">
        <v>20</v>
      </c>
      <c r="B149">
        <v>199</v>
      </c>
    </row>
    <row r="150" spans="1:2" x14ac:dyDescent="0.2">
      <c r="A150" t="s">
        <v>20</v>
      </c>
      <c r="B150">
        <v>107</v>
      </c>
    </row>
    <row r="151" spans="1:2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x14ac:dyDescent="0.2">
      <c r="A160" t="s">
        <v>20</v>
      </c>
      <c r="B160">
        <v>41</v>
      </c>
    </row>
    <row r="161" spans="1:2" x14ac:dyDescent="0.2">
      <c r="A161" t="s">
        <v>20</v>
      </c>
      <c r="B161">
        <v>1821</v>
      </c>
    </row>
    <row r="162" spans="1:2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x14ac:dyDescent="0.2">
      <c r="A164" t="s">
        <v>20</v>
      </c>
      <c r="B164">
        <v>157</v>
      </c>
    </row>
    <row r="165" spans="1:2" x14ac:dyDescent="0.2">
      <c r="A165" t="s">
        <v>20</v>
      </c>
      <c r="B165">
        <v>246</v>
      </c>
    </row>
    <row r="166" spans="1:2" x14ac:dyDescent="0.2">
      <c r="A166" t="s">
        <v>20</v>
      </c>
      <c r="B166">
        <v>1396</v>
      </c>
    </row>
    <row r="167" spans="1:2" x14ac:dyDescent="0.2">
      <c r="A167" t="s">
        <v>20</v>
      </c>
      <c r="B167">
        <v>2506</v>
      </c>
    </row>
    <row r="168" spans="1:2" x14ac:dyDescent="0.2">
      <c r="A168" t="s">
        <v>20</v>
      </c>
      <c r="B168">
        <v>244</v>
      </c>
    </row>
    <row r="169" spans="1:2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x14ac:dyDescent="0.2">
      <c r="A175" t="s">
        <v>20</v>
      </c>
      <c r="B175">
        <v>1561</v>
      </c>
    </row>
    <row r="176" spans="1:2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x14ac:dyDescent="0.2">
      <c r="A181" t="s">
        <v>20</v>
      </c>
      <c r="B181">
        <v>3537</v>
      </c>
    </row>
    <row r="182" spans="1:2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x14ac:dyDescent="0.2">
      <c r="A196" t="s">
        <v>20</v>
      </c>
      <c r="B196">
        <v>126</v>
      </c>
    </row>
    <row r="197" spans="1:2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x14ac:dyDescent="0.2">
      <c r="A203" t="s">
        <v>20</v>
      </c>
      <c r="B203">
        <v>157</v>
      </c>
    </row>
    <row r="204" spans="1:2" x14ac:dyDescent="0.2">
      <c r="A204" t="s">
        <v>74</v>
      </c>
      <c r="B204">
        <v>82</v>
      </c>
    </row>
    <row r="205" spans="1:2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x14ac:dyDescent="0.2">
      <c r="A207" t="s">
        <v>20</v>
      </c>
      <c r="B207">
        <v>80</v>
      </c>
    </row>
    <row r="208" spans="1:2" x14ac:dyDescent="0.2">
      <c r="A208" t="s">
        <v>74</v>
      </c>
      <c r="B208">
        <v>57</v>
      </c>
    </row>
    <row r="209" spans="1:2" x14ac:dyDescent="0.2">
      <c r="A209" t="s">
        <v>20</v>
      </c>
      <c r="B209">
        <v>43</v>
      </c>
    </row>
    <row r="210" spans="1:2" x14ac:dyDescent="0.2">
      <c r="A210" t="s">
        <v>20</v>
      </c>
      <c r="B210">
        <v>2053</v>
      </c>
    </row>
    <row r="211" spans="1:2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x14ac:dyDescent="0.2">
      <c r="A214" t="s">
        <v>20</v>
      </c>
      <c r="B214">
        <v>168</v>
      </c>
    </row>
    <row r="215" spans="1:2" x14ac:dyDescent="0.2">
      <c r="A215" t="s">
        <v>20</v>
      </c>
      <c r="B215">
        <v>4289</v>
      </c>
    </row>
    <row r="216" spans="1:2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x14ac:dyDescent="0.2">
      <c r="A220" t="s">
        <v>20</v>
      </c>
      <c r="B220">
        <v>397</v>
      </c>
    </row>
    <row r="221" spans="1:2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x14ac:dyDescent="0.2">
      <c r="A226" t="s">
        <v>20</v>
      </c>
      <c r="B226">
        <v>3594</v>
      </c>
    </row>
    <row r="227" spans="1:2" x14ac:dyDescent="0.2">
      <c r="A227" t="s">
        <v>20</v>
      </c>
      <c r="B227">
        <v>5880</v>
      </c>
    </row>
    <row r="228" spans="1:2" x14ac:dyDescent="0.2">
      <c r="A228" t="s">
        <v>20</v>
      </c>
      <c r="B228">
        <v>112</v>
      </c>
    </row>
    <row r="229" spans="1:2" x14ac:dyDescent="0.2">
      <c r="A229" t="s">
        <v>20</v>
      </c>
      <c r="B229">
        <v>943</v>
      </c>
    </row>
    <row r="230" spans="1:2" x14ac:dyDescent="0.2">
      <c r="A230" t="s">
        <v>20</v>
      </c>
      <c r="B230">
        <v>2468</v>
      </c>
    </row>
    <row r="231" spans="1:2" x14ac:dyDescent="0.2">
      <c r="A231" t="s">
        <v>20</v>
      </c>
      <c r="B231">
        <v>2551</v>
      </c>
    </row>
    <row r="232" spans="1:2" x14ac:dyDescent="0.2">
      <c r="A232" t="s">
        <v>20</v>
      </c>
      <c r="B232">
        <v>101</v>
      </c>
    </row>
    <row r="233" spans="1:2" x14ac:dyDescent="0.2">
      <c r="A233" t="s">
        <v>74</v>
      </c>
      <c r="B233">
        <v>67</v>
      </c>
    </row>
    <row r="234" spans="1:2" x14ac:dyDescent="0.2">
      <c r="A234" t="s">
        <v>20</v>
      </c>
      <c r="B234">
        <v>92</v>
      </c>
    </row>
    <row r="235" spans="1:2" x14ac:dyDescent="0.2">
      <c r="A235" t="s">
        <v>20</v>
      </c>
      <c r="B235">
        <v>62</v>
      </c>
    </row>
    <row r="236" spans="1:2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x14ac:dyDescent="0.2">
      <c r="A239" t="s">
        <v>20</v>
      </c>
      <c r="B239">
        <v>329</v>
      </c>
    </row>
    <row r="240" spans="1:2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x14ac:dyDescent="0.2">
      <c r="A242" t="s">
        <v>20</v>
      </c>
      <c r="B242">
        <v>1784</v>
      </c>
    </row>
    <row r="243" spans="1:2" x14ac:dyDescent="0.2">
      <c r="A243" t="s">
        <v>20</v>
      </c>
      <c r="B243">
        <v>1684</v>
      </c>
    </row>
    <row r="244" spans="1:2" x14ac:dyDescent="0.2">
      <c r="A244" t="s">
        <v>20</v>
      </c>
      <c r="B244">
        <v>250</v>
      </c>
    </row>
    <row r="245" spans="1:2" x14ac:dyDescent="0.2">
      <c r="A245" t="s">
        <v>20</v>
      </c>
      <c r="B245">
        <v>238</v>
      </c>
    </row>
    <row r="246" spans="1:2" x14ac:dyDescent="0.2">
      <c r="A246" t="s">
        <v>20</v>
      </c>
      <c r="B246">
        <v>53</v>
      </c>
    </row>
    <row r="247" spans="1:2" x14ac:dyDescent="0.2">
      <c r="A247" t="s">
        <v>20</v>
      </c>
      <c r="B247">
        <v>214</v>
      </c>
    </row>
    <row r="248" spans="1:2" x14ac:dyDescent="0.2">
      <c r="A248" t="s">
        <v>20</v>
      </c>
      <c r="B248">
        <v>222</v>
      </c>
    </row>
    <row r="249" spans="1:2" x14ac:dyDescent="0.2">
      <c r="A249" t="s">
        <v>20</v>
      </c>
      <c r="B249">
        <v>1884</v>
      </c>
    </row>
    <row r="250" spans="1:2" x14ac:dyDescent="0.2">
      <c r="A250" t="s">
        <v>20</v>
      </c>
      <c r="B250">
        <v>218</v>
      </c>
    </row>
    <row r="251" spans="1:2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x14ac:dyDescent="0.2">
      <c r="A256" t="s">
        <v>20</v>
      </c>
      <c r="B256">
        <v>88</v>
      </c>
    </row>
    <row r="257" spans="1:2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x14ac:dyDescent="0.2">
      <c r="A259" t="s">
        <v>20</v>
      </c>
      <c r="B259">
        <v>92</v>
      </c>
    </row>
    <row r="260" spans="1:2" x14ac:dyDescent="0.2">
      <c r="A260" t="s">
        <v>20</v>
      </c>
      <c r="B260">
        <v>186</v>
      </c>
    </row>
    <row r="261" spans="1:2" x14ac:dyDescent="0.2">
      <c r="A261" t="s">
        <v>20</v>
      </c>
      <c r="B261">
        <v>138</v>
      </c>
    </row>
    <row r="262" spans="1:2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x14ac:dyDescent="0.2">
      <c r="A264" t="s">
        <v>20</v>
      </c>
      <c r="B264">
        <v>107</v>
      </c>
    </row>
    <row r="265" spans="1:2" x14ac:dyDescent="0.2">
      <c r="A265" t="s">
        <v>20</v>
      </c>
      <c r="B265">
        <v>199</v>
      </c>
    </row>
    <row r="266" spans="1:2" x14ac:dyDescent="0.2">
      <c r="A266" t="s">
        <v>20</v>
      </c>
      <c r="B266">
        <v>5512</v>
      </c>
    </row>
    <row r="267" spans="1:2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x14ac:dyDescent="0.2">
      <c r="A269" t="s">
        <v>20</v>
      </c>
      <c r="B269">
        <v>2768</v>
      </c>
    </row>
    <row r="270" spans="1:2" x14ac:dyDescent="0.2">
      <c r="A270" t="s">
        <v>20</v>
      </c>
      <c r="B270">
        <v>48</v>
      </c>
    </row>
    <row r="271" spans="1:2" x14ac:dyDescent="0.2">
      <c r="A271" t="s">
        <v>20</v>
      </c>
      <c r="B271">
        <v>87</v>
      </c>
    </row>
    <row r="272" spans="1:2" x14ac:dyDescent="0.2">
      <c r="A272" t="s">
        <v>74</v>
      </c>
      <c r="B272">
        <v>1890</v>
      </c>
    </row>
    <row r="273" spans="1:2" x14ac:dyDescent="0.2">
      <c r="A273" t="s">
        <v>47</v>
      </c>
      <c r="B273">
        <v>61</v>
      </c>
    </row>
    <row r="274" spans="1:2" x14ac:dyDescent="0.2">
      <c r="A274" t="s">
        <v>20</v>
      </c>
      <c r="B274">
        <v>1894</v>
      </c>
    </row>
    <row r="275" spans="1:2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x14ac:dyDescent="0.2">
      <c r="A279" t="s">
        <v>20</v>
      </c>
      <c r="B279">
        <v>83</v>
      </c>
    </row>
    <row r="280" spans="1:2" x14ac:dyDescent="0.2">
      <c r="A280" t="s">
        <v>20</v>
      </c>
      <c r="B280">
        <v>91</v>
      </c>
    </row>
    <row r="281" spans="1:2" x14ac:dyDescent="0.2">
      <c r="A281" t="s">
        <v>20</v>
      </c>
      <c r="B281">
        <v>546</v>
      </c>
    </row>
    <row r="282" spans="1:2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x14ac:dyDescent="0.2">
      <c r="A287" t="s">
        <v>20</v>
      </c>
      <c r="B287">
        <v>254</v>
      </c>
    </row>
    <row r="288" spans="1:2" x14ac:dyDescent="0.2">
      <c r="A288" t="s">
        <v>74</v>
      </c>
      <c r="B288">
        <v>184</v>
      </c>
    </row>
    <row r="289" spans="1:2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x14ac:dyDescent="0.2">
      <c r="A295" t="s">
        <v>74</v>
      </c>
      <c r="B295">
        <v>32</v>
      </c>
    </row>
    <row r="296" spans="1:2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x14ac:dyDescent="0.2">
      <c r="A306" t="s">
        <v>20</v>
      </c>
      <c r="B306">
        <v>142</v>
      </c>
    </row>
    <row r="307" spans="1:2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x14ac:dyDescent="0.2">
      <c r="A313" t="s">
        <v>20</v>
      </c>
      <c r="B313">
        <v>121</v>
      </c>
    </row>
    <row r="314" spans="1:2" x14ac:dyDescent="0.2">
      <c r="A314" t="s">
        <v>20</v>
      </c>
      <c r="B314">
        <v>3742</v>
      </c>
    </row>
    <row r="315" spans="1:2" x14ac:dyDescent="0.2">
      <c r="A315" t="s">
        <v>20</v>
      </c>
      <c r="B315">
        <v>223</v>
      </c>
    </row>
    <row r="316" spans="1:2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x14ac:dyDescent="0.2">
      <c r="A330" t="s">
        <v>20</v>
      </c>
      <c r="B330">
        <v>2441</v>
      </c>
    </row>
    <row r="331" spans="1:2" x14ac:dyDescent="0.2">
      <c r="A331" t="s">
        <v>47</v>
      </c>
      <c r="B331">
        <v>211</v>
      </c>
    </row>
    <row r="332" spans="1:2" x14ac:dyDescent="0.2">
      <c r="A332" t="s">
        <v>20</v>
      </c>
      <c r="B332">
        <v>1385</v>
      </c>
    </row>
    <row r="333" spans="1:2" x14ac:dyDescent="0.2">
      <c r="A333" t="s">
        <v>20</v>
      </c>
      <c r="B333">
        <v>190</v>
      </c>
    </row>
    <row r="334" spans="1:2" x14ac:dyDescent="0.2">
      <c r="A334" t="s">
        <v>20</v>
      </c>
      <c r="B334">
        <v>470</v>
      </c>
    </row>
    <row r="335" spans="1:2" x14ac:dyDescent="0.2">
      <c r="A335" t="s">
        <v>20</v>
      </c>
      <c r="B335">
        <v>253</v>
      </c>
    </row>
    <row r="336" spans="1:2" x14ac:dyDescent="0.2">
      <c r="A336" t="s">
        <v>20</v>
      </c>
      <c r="B336">
        <v>1113</v>
      </c>
    </row>
    <row r="337" spans="1:2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x14ac:dyDescent="0.2">
      <c r="A339" t="s">
        <v>20</v>
      </c>
      <c r="B339">
        <v>1095</v>
      </c>
    </row>
    <row r="340" spans="1:2" x14ac:dyDescent="0.2">
      <c r="A340" t="s">
        <v>20</v>
      </c>
      <c r="B340">
        <v>1690</v>
      </c>
    </row>
    <row r="341" spans="1:2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x14ac:dyDescent="0.2">
      <c r="A355" t="s">
        <v>20</v>
      </c>
      <c r="B355">
        <v>1703</v>
      </c>
    </row>
    <row r="356" spans="1:2" x14ac:dyDescent="0.2">
      <c r="A356" t="s">
        <v>20</v>
      </c>
      <c r="B356">
        <v>80</v>
      </c>
    </row>
    <row r="357" spans="1:2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x14ac:dyDescent="0.2">
      <c r="A361" t="s">
        <v>20</v>
      </c>
      <c r="B361">
        <v>187</v>
      </c>
    </row>
    <row r="362" spans="1:2" x14ac:dyDescent="0.2">
      <c r="A362" t="s">
        <v>20</v>
      </c>
      <c r="B362">
        <v>2875</v>
      </c>
    </row>
    <row r="363" spans="1:2" x14ac:dyDescent="0.2">
      <c r="A363" t="s">
        <v>20</v>
      </c>
      <c r="B363">
        <v>88</v>
      </c>
    </row>
    <row r="364" spans="1:2" x14ac:dyDescent="0.2">
      <c r="A364" t="s">
        <v>20</v>
      </c>
      <c r="B364">
        <v>191</v>
      </c>
    </row>
    <row r="365" spans="1:2" x14ac:dyDescent="0.2">
      <c r="A365" t="s">
        <v>20</v>
      </c>
      <c r="B365">
        <v>139</v>
      </c>
    </row>
    <row r="366" spans="1:2" x14ac:dyDescent="0.2">
      <c r="A366" t="s">
        <v>20</v>
      </c>
      <c r="B366">
        <v>186</v>
      </c>
    </row>
    <row r="367" spans="1:2" x14ac:dyDescent="0.2">
      <c r="A367" t="s">
        <v>20</v>
      </c>
      <c r="B367">
        <v>112</v>
      </c>
    </row>
    <row r="368" spans="1:2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x14ac:dyDescent="0.2">
      <c r="A515" t="s">
        <v>74</v>
      </c>
      <c r="B515">
        <v>35</v>
      </c>
    </row>
    <row r="516" spans="1:2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x14ac:dyDescent="0.2">
      <c r="A722" t="s">
        <v>74</v>
      </c>
      <c r="B722">
        <v>38</v>
      </c>
    </row>
    <row r="723" spans="1:2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x14ac:dyDescent="0.2">
      <c r="A1001" t="s">
        <v>74</v>
      </c>
      <c r="B1001">
        <v>1122</v>
      </c>
    </row>
  </sheetData>
  <conditionalFormatting sqref="A1:A1001">
    <cfRule type="containsText" dxfId="3" priority="1" operator="containsText" text="canceled">
      <formula>NOT(ISERROR(SEARCH("canceled",A1)))</formula>
    </cfRule>
    <cfRule type="containsText" dxfId="2" priority="2" operator="containsText" text="successful">
      <formula>NOT(ISERROR(SEARCH("successful",A1)))</formula>
    </cfRule>
    <cfRule type="containsText" dxfId="1" priority="3" operator="containsText" text="live">
      <formula>NOT(ISERROR(SEARCH("live",A1)))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BC5F-6B48-504D-98FB-A756C15825D1}">
  <dimension ref="A3:B1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0.33203125" bestFit="1" customWidth="1"/>
    <col min="3" max="7" width="5.83203125" bestFit="1" customWidth="1"/>
    <col min="8" max="8" width="6.83203125" bestFit="1" customWidth="1"/>
    <col min="9" max="10" width="5.83203125" bestFit="1" customWidth="1"/>
    <col min="11" max="14" width="6.83203125" bestFit="1" customWidth="1"/>
    <col min="15" max="16" width="5.83203125" bestFit="1" customWidth="1"/>
    <col min="17" max="18" width="7.83203125" bestFit="1" customWidth="1"/>
    <col min="19" max="21" width="5.83203125" bestFit="1" customWidth="1"/>
    <col min="22" max="24" width="6.83203125" bestFit="1" customWidth="1"/>
    <col min="25" max="25" width="5.83203125" bestFit="1" customWidth="1"/>
    <col min="26" max="26" width="6.83203125" bestFit="1" customWidth="1"/>
    <col min="27" max="29" width="5.83203125" bestFit="1" customWidth="1"/>
    <col min="30" max="30" width="6.83203125" bestFit="1" customWidth="1"/>
    <col min="31" max="31" width="4.83203125" bestFit="1" customWidth="1"/>
    <col min="32" max="32" width="6.83203125" bestFit="1" customWidth="1"/>
    <col min="33" max="33" width="7.83203125" bestFit="1" customWidth="1"/>
    <col min="34" max="34" width="5.83203125" bestFit="1" customWidth="1"/>
    <col min="35" max="35" width="6.83203125" bestFit="1" customWidth="1"/>
    <col min="36" max="37" width="5.83203125" bestFit="1" customWidth="1"/>
    <col min="38" max="38" width="5.1640625" bestFit="1" customWidth="1"/>
    <col min="39" max="43" width="5.83203125" bestFit="1" customWidth="1"/>
    <col min="44" max="44" width="6.83203125" bestFit="1" customWidth="1"/>
    <col min="45" max="45" width="5.1640625" bestFit="1" customWidth="1"/>
    <col min="46" max="47" width="5.83203125" bestFit="1" customWidth="1"/>
    <col min="48" max="48" width="5.1640625" bestFit="1" customWidth="1"/>
    <col min="49" max="50" width="7.83203125" bestFit="1" customWidth="1"/>
    <col min="51" max="51" width="5.83203125" bestFit="1" customWidth="1"/>
    <col min="52" max="53" width="6.83203125" bestFit="1" customWidth="1"/>
    <col min="54" max="54" width="5.1640625" bestFit="1" customWidth="1"/>
    <col min="55" max="56" width="7.83203125" bestFit="1" customWidth="1"/>
    <col min="57" max="58" width="5.83203125" bestFit="1" customWidth="1"/>
    <col min="59" max="59" width="7.83203125" bestFit="1" customWidth="1"/>
    <col min="60" max="61" width="5.83203125" bestFit="1" customWidth="1"/>
    <col min="62" max="62" width="7.83203125" bestFit="1" customWidth="1"/>
    <col min="63" max="64" width="5.1640625" bestFit="1" customWidth="1"/>
    <col min="65" max="66" width="5.83203125" bestFit="1" customWidth="1"/>
    <col min="67" max="67" width="5.1640625" bestFit="1" customWidth="1"/>
    <col min="68" max="68" width="5.83203125" bestFit="1" customWidth="1"/>
    <col min="69" max="70" width="6.83203125" bestFit="1" customWidth="1"/>
    <col min="71" max="71" width="5.83203125" bestFit="1" customWidth="1"/>
    <col min="72" max="72" width="6.83203125" bestFit="1" customWidth="1"/>
    <col min="73" max="73" width="5.83203125" bestFit="1" customWidth="1"/>
    <col min="74" max="74" width="6.83203125" bestFit="1" customWidth="1"/>
    <col min="75" max="75" width="5.1640625" bestFit="1" customWidth="1"/>
    <col min="76" max="76" width="7.83203125" bestFit="1" customWidth="1"/>
    <col min="77" max="78" width="5.83203125" bestFit="1" customWidth="1"/>
    <col min="79" max="79" width="6.1640625" bestFit="1" customWidth="1"/>
    <col min="80" max="81" width="5.83203125" bestFit="1" customWidth="1"/>
    <col min="82" max="82" width="6.1640625" bestFit="1" customWidth="1"/>
    <col min="83" max="83" width="5.1640625" bestFit="1" customWidth="1"/>
    <col min="84" max="86" width="5.83203125" bestFit="1" customWidth="1"/>
    <col min="87" max="87" width="4.1640625" bestFit="1" customWidth="1"/>
    <col min="88" max="88" width="6.83203125" bestFit="1" customWidth="1"/>
    <col min="89" max="91" width="5.1640625" bestFit="1" customWidth="1"/>
    <col min="92" max="92" width="6.1640625" bestFit="1" customWidth="1"/>
    <col min="93" max="93" width="5.83203125" bestFit="1" customWidth="1"/>
    <col min="94" max="94" width="6.1640625" bestFit="1" customWidth="1"/>
    <col min="95" max="95" width="5.83203125" bestFit="1" customWidth="1"/>
    <col min="96" max="96" width="5.1640625" bestFit="1" customWidth="1"/>
    <col min="97" max="97" width="4.83203125" bestFit="1" customWidth="1"/>
    <col min="98" max="99" width="5.83203125" bestFit="1" customWidth="1"/>
    <col min="100" max="100" width="7.83203125" bestFit="1" customWidth="1"/>
    <col min="101" max="101" width="5.83203125" bestFit="1" customWidth="1"/>
    <col min="102" max="102" width="6.1640625" bestFit="1" customWidth="1"/>
    <col min="103" max="103" width="5.1640625" bestFit="1" customWidth="1"/>
    <col min="104" max="106" width="6.1640625" bestFit="1" customWidth="1"/>
    <col min="107" max="108" width="5.1640625" bestFit="1" customWidth="1"/>
    <col min="109" max="110" width="5.83203125" bestFit="1" customWidth="1"/>
    <col min="111" max="111" width="5.1640625" bestFit="1" customWidth="1"/>
    <col min="112" max="112" width="5.83203125" bestFit="1" customWidth="1"/>
    <col min="113" max="115" width="6.1640625" bestFit="1" customWidth="1"/>
    <col min="116" max="116" width="5.1640625" bestFit="1" customWidth="1"/>
    <col min="117" max="117" width="6.1640625" bestFit="1" customWidth="1"/>
    <col min="118" max="118" width="6.83203125" bestFit="1" customWidth="1"/>
    <col min="119" max="119" width="5.83203125" bestFit="1" customWidth="1"/>
    <col min="120" max="120" width="5.1640625" bestFit="1" customWidth="1"/>
    <col min="121" max="121" width="7.83203125" bestFit="1" customWidth="1"/>
    <col min="122" max="126" width="6.1640625" bestFit="1" customWidth="1"/>
    <col min="127" max="127" width="5.83203125" bestFit="1" customWidth="1"/>
    <col min="128" max="129" width="6.1640625" bestFit="1" customWidth="1"/>
    <col min="130" max="130" width="5.83203125" bestFit="1" customWidth="1"/>
    <col min="131" max="131" width="6.1640625" bestFit="1" customWidth="1"/>
    <col min="132" max="132" width="5.83203125" bestFit="1" customWidth="1"/>
    <col min="133" max="133" width="6.1640625" bestFit="1" customWidth="1"/>
    <col min="134" max="134" width="7.83203125" bestFit="1" customWidth="1"/>
    <col min="135" max="135" width="6.1640625" bestFit="1" customWidth="1"/>
    <col min="136" max="136" width="7.83203125" bestFit="1" customWidth="1"/>
    <col min="137" max="137" width="5.1640625" bestFit="1" customWidth="1"/>
    <col min="138" max="139" width="6.1640625" bestFit="1" customWidth="1"/>
    <col min="140" max="140" width="5.1640625" bestFit="1" customWidth="1"/>
    <col min="141" max="141" width="6.1640625" bestFit="1" customWidth="1"/>
    <col min="142" max="142" width="6.83203125" bestFit="1" customWidth="1"/>
    <col min="143" max="145" width="6.1640625" bestFit="1" customWidth="1"/>
    <col min="146" max="146" width="7.83203125" bestFit="1" customWidth="1"/>
    <col min="147" max="148" width="6.1640625" bestFit="1" customWidth="1"/>
    <col min="149" max="149" width="5.83203125" bestFit="1" customWidth="1"/>
    <col min="150" max="150" width="5.1640625" bestFit="1" customWidth="1"/>
    <col min="151" max="151" width="7.83203125" bestFit="1" customWidth="1"/>
    <col min="152" max="152" width="5.1640625" bestFit="1" customWidth="1"/>
    <col min="153" max="155" width="6.1640625" bestFit="1" customWidth="1"/>
    <col min="156" max="156" width="6.83203125" bestFit="1" customWidth="1"/>
    <col min="157" max="158" width="6.1640625" bestFit="1" customWidth="1"/>
    <col min="159" max="160" width="5.1640625" bestFit="1" customWidth="1"/>
    <col min="161" max="161" width="6.1640625" bestFit="1" customWidth="1"/>
    <col min="162" max="163" width="5.1640625" bestFit="1" customWidth="1"/>
    <col min="164" max="164" width="6.1640625" bestFit="1" customWidth="1"/>
    <col min="165" max="165" width="6.83203125" bestFit="1" customWidth="1"/>
    <col min="166" max="166" width="7.83203125" bestFit="1" customWidth="1"/>
    <col min="167" max="167" width="5.1640625" bestFit="1" customWidth="1"/>
    <col min="168" max="168" width="6.1640625" bestFit="1" customWidth="1"/>
    <col min="169" max="169" width="6.83203125" bestFit="1" customWidth="1"/>
    <col min="170" max="170" width="4.1640625" bestFit="1" customWidth="1"/>
    <col min="171" max="171" width="6.1640625" bestFit="1" customWidth="1"/>
    <col min="172" max="172" width="5.1640625" bestFit="1" customWidth="1"/>
    <col min="173" max="174" width="6.1640625" bestFit="1" customWidth="1"/>
    <col min="175" max="175" width="6.83203125" bestFit="1" customWidth="1"/>
    <col min="176" max="177" width="5.1640625" bestFit="1" customWidth="1"/>
    <col min="178" max="179" width="6.1640625" bestFit="1" customWidth="1"/>
    <col min="180" max="180" width="5.1640625" bestFit="1" customWidth="1"/>
    <col min="181" max="182" width="6.1640625" bestFit="1" customWidth="1"/>
    <col min="183" max="183" width="5.83203125" bestFit="1" customWidth="1"/>
    <col min="184" max="184" width="5.1640625" bestFit="1" customWidth="1"/>
    <col min="185" max="185" width="6.1640625" bestFit="1" customWidth="1"/>
    <col min="186" max="188" width="5.1640625" bestFit="1" customWidth="1"/>
    <col min="189" max="189" width="6.1640625" bestFit="1" customWidth="1"/>
    <col min="190" max="190" width="5.1640625" bestFit="1" customWidth="1"/>
    <col min="191" max="192" width="6.83203125" bestFit="1" customWidth="1"/>
    <col min="193" max="193" width="6.1640625" bestFit="1" customWidth="1"/>
    <col min="194" max="194" width="6.83203125" bestFit="1" customWidth="1"/>
    <col min="195" max="196" width="5.1640625" bestFit="1" customWidth="1"/>
    <col min="197" max="197" width="6.1640625" bestFit="1" customWidth="1"/>
    <col min="198" max="198" width="5.1640625" bestFit="1" customWidth="1"/>
    <col min="199" max="201" width="6.1640625" bestFit="1" customWidth="1"/>
    <col min="202" max="202" width="5.1640625" bestFit="1" customWidth="1"/>
    <col min="203" max="203" width="6.83203125" bestFit="1" customWidth="1"/>
    <col min="204" max="205" width="6.1640625" bestFit="1" customWidth="1"/>
    <col min="206" max="206" width="4.1640625" bestFit="1" customWidth="1"/>
    <col min="207" max="207" width="6.1640625" bestFit="1" customWidth="1"/>
    <col min="208" max="208" width="4.1640625" bestFit="1" customWidth="1"/>
    <col min="209" max="209" width="6.1640625" bestFit="1" customWidth="1"/>
    <col min="210" max="210" width="5.1640625" bestFit="1" customWidth="1"/>
    <col min="211" max="211" width="6.1640625" bestFit="1" customWidth="1"/>
    <col min="212" max="213" width="5.1640625" bestFit="1" customWidth="1"/>
    <col min="214" max="214" width="7.83203125" bestFit="1" customWidth="1"/>
    <col min="215" max="215" width="6.1640625" bestFit="1" customWidth="1"/>
    <col min="216" max="216" width="7.83203125" bestFit="1" customWidth="1"/>
    <col min="217" max="218" width="6.1640625" bestFit="1" customWidth="1"/>
    <col min="219" max="219" width="6.83203125" bestFit="1" customWidth="1"/>
    <col min="220" max="220" width="6.1640625" bestFit="1" customWidth="1"/>
    <col min="221" max="221" width="5.1640625" bestFit="1" customWidth="1"/>
    <col min="222" max="222" width="6.83203125" bestFit="1" customWidth="1"/>
    <col min="223" max="223" width="7.83203125" bestFit="1" customWidth="1"/>
    <col min="224" max="225" width="5.1640625" bestFit="1" customWidth="1"/>
    <col min="226" max="226" width="7.83203125" bestFit="1" customWidth="1"/>
    <col min="227" max="227" width="5.1640625" bestFit="1" customWidth="1"/>
    <col min="228" max="228" width="5.83203125" bestFit="1" customWidth="1"/>
    <col min="229" max="230" width="5.1640625" bestFit="1" customWidth="1"/>
    <col min="231" max="232" width="6.1640625" bestFit="1" customWidth="1"/>
    <col min="233" max="235" width="5.1640625" bestFit="1" customWidth="1"/>
    <col min="236" max="236" width="6.83203125" bestFit="1" customWidth="1"/>
    <col min="237" max="237" width="6.1640625" bestFit="1" customWidth="1"/>
    <col min="238" max="241" width="5.1640625" bestFit="1" customWidth="1"/>
    <col min="242" max="242" width="6.1640625" bestFit="1" customWidth="1"/>
    <col min="243" max="243" width="7.83203125" bestFit="1" customWidth="1"/>
    <col min="244" max="244" width="4.1640625" bestFit="1" customWidth="1"/>
    <col min="245" max="245" width="6.1640625" bestFit="1" customWidth="1"/>
    <col min="246" max="250" width="5.1640625" bestFit="1" customWidth="1"/>
    <col min="251" max="252" width="6.83203125" bestFit="1" customWidth="1"/>
    <col min="253" max="254" width="5.1640625" bestFit="1" customWidth="1"/>
    <col min="255" max="255" width="7.83203125" bestFit="1" customWidth="1"/>
    <col min="256" max="256" width="5.1640625" bestFit="1" customWidth="1"/>
    <col min="257" max="257" width="6.1640625" bestFit="1" customWidth="1"/>
    <col min="258" max="258" width="5.1640625" bestFit="1" customWidth="1"/>
    <col min="259" max="259" width="6.83203125" bestFit="1" customWidth="1"/>
    <col min="260" max="260" width="7.83203125" bestFit="1" customWidth="1"/>
    <col min="261" max="261" width="5.1640625" bestFit="1" customWidth="1"/>
    <col min="262" max="262" width="7.83203125" bestFit="1" customWidth="1"/>
    <col min="263" max="263" width="6.1640625" bestFit="1" customWidth="1"/>
    <col min="264" max="265" width="5.1640625" bestFit="1" customWidth="1"/>
    <col min="266" max="266" width="6.83203125" bestFit="1" customWidth="1"/>
    <col min="267" max="267" width="6.1640625" bestFit="1" customWidth="1"/>
    <col min="268" max="268" width="5.83203125" bestFit="1" customWidth="1"/>
    <col min="269" max="269" width="6.1640625" bestFit="1" customWidth="1"/>
    <col min="270" max="270" width="6.83203125" bestFit="1" customWidth="1"/>
    <col min="271" max="271" width="6.1640625" bestFit="1" customWidth="1"/>
    <col min="272" max="272" width="7.83203125" bestFit="1" customWidth="1"/>
    <col min="273" max="274" width="5.1640625" bestFit="1" customWidth="1"/>
    <col min="275" max="275" width="6.1640625" bestFit="1" customWidth="1"/>
    <col min="276" max="276" width="7.83203125" bestFit="1" customWidth="1"/>
    <col min="277" max="277" width="5.1640625" bestFit="1" customWidth="1"/>
    <col min="278" max="278" width="6.83203125" bestFit="1" customWidth="1"/>
    <col min="279" max="279" width="5.1640625" bestFit="1" customWidth="1"/>
    <col min="280" max="280" width="5.83203125" bestFit="1" customWidth="1"/>
    <col min="281" max="282" width="7.83203125" bestFit="1" customWidth="1"/>
    <col min="283" max="284" width="6.83203125" bestFit="1" customWidth="1"/>
    <col min="285" max="285" width="6.1640625" bestFit="1" customWidth="1"/>
    <col min="286" max="286" width="5.1640625" bestFit="1" customWidth="1"/>
    <col min="287" max="287" width="6.1640625" bestFit="1" customWidth="1"/>
    <col min="288" max="289" width="5.1640625" bestFit="1" customWidth="1"/>
    <col min="290" max="290" width="6.1640625" bestFit="1" customWidth="1"/>
    <col min="291" max="293" width="6.83203125" bestFit="1" customWidth="1"/>
    <col min="294" max="294" width="6.1640625" bestFit="1" customWidth="1"/>
    <col min="295" max="296" width="7.83203125" bestFit="1" customWidth="1"/>
    <col min="297" max="297" width="6.83203125" bestFit="1" customWidth="1"/>
    <col min="298" max="298" width="5.1640625" bestFit="1" customWidth="1"/>
    <col min="299" max="299" width="7.83203125" bestFit="1" customWidth="1"/>
    <col min="300" max="301" width="5.1640625" bestFit="1" customWidth="1"/>
    <col min="302" max="302" width="6.83203125" bestFit="1" customWidth="1"/>
    <col min="303" max="303" width="5.1640625" bestFit="1" customWidth="1"/>
    <col min="304" max="305" width="6.83203125" bestFit="1" customWidth="1"/>
    <col min="306" max="306" width="7.83203125" bestFit="1" customWidth="1"/>
    <col min="307" max="307" width="6.1640625" bestFit="1" customWidth="1"/>
    <col min="308" max="308" width="6.83203125" bestFit="1" customWidth="1"/>
    <col min="309" max="309" width="7.83203125" bestFit="1" customWidth="1"/>
    <col min="310" max="312" width="6.83203125" bestFit="1" customWidth="1"/>
    <col min="313" max="313" width="7.83203125" bestFit="1" customWidth="1"/>
    <col min="314" max="314" width="6.1640625" bestFit="1" customWidth="1"/>
    <col min="315" max="315" width="7.83203125" bestFit="1" customWidth="1"/>
    <col min="316" max="316" width="6.83203125" bestFit="1" customWidth="1"/>
    <col min="317" max="317" width="6.1640625" bestFit="1" customWidth="1"/>
    <col min="318" max="318" width="7.83203125" bestFit="1" customWidth="1"/>
    <col min="319" max="321" width="6.83203125" bestFit="1" customWidth="1"/>
    <col min="322" max="322" width="7.83203125" bestFit="1" customWidth="1"/>
    <col min="323" max="325" width="6.83203125" bestFit="1" customWidth="1"/>
    <col min="326" max="326" width="7.83203125" bestFit="1" customWidth="1"/>
    <col min="327" max="329" width="6.83203125" bestFit="1" customWidth="1"/>
    <col min="330" max="331" width="6.1640625" bestFit="1" customWidth="1"/>
    <col min="332" max="332" width="7.83203125" bestFit="1" customWidth="1"/>
    <col min="333" max="335" width="6.83203125" bestFit="1" customWidth="1"/>
    <col min="336" max="336" width="7.83203125" bestFit="1" customWidth="1"/>
    <col min="337" max="337" width="6.1640625" bestFit="1" customWidth="1"/>
    <col min="338" max="338" width="7.83203125" bestFit="1" customWidth="1"/>
    <col min="339" max="342" width="6.83203125" bestFit="1" customWidth="1"/>
    <col min="343" max="343" width="4.83203125" bestFit="1" customWidth="1"/>
    <col min="344" max="345" width="6.83203125" bestFit="1" customWidth="1"/>
    <col min="346" max="346" width="6.1640625" bestFit="1" customWidth="1"/>
    <col min="347" max="347" width="7.83203125" bestFit="1" customWidth="1"/>
    <col min="348" max="348" width="6.1640625" bestFit="1" customWidth="1"/>
    <col min="349" max="349" width="6.83203125" bestFit="1" customWidth="1"/>
    <col min="350" max="350" width="6.1640625" bestFit="1" customWidth="1"/>
    <col min="351" max="352" width="6.83203125" bestFit="1" customWidth="1"/>
    <col min="353" max="353" width="5.83203125" bestFit="1" customWidth="1"/>
    <col min="354" max="356" width="6.83203125" bestFit="1" customWidth="1"/>
    <col min="357" max="357" width="6.1640625" bestFit="1" customWidth="1"/>
    <col min="358" max="359" width="6.83203125" bestFit="1" customWidth="1"/>
    <col min="360" max="360" width="6.1640625" bestFit="1" customWidth="1"/>
    <col min="361" max="361" width="6.83203125" bestFit="1" customWidth="1"/>
    <col min="362" max="362" width="6.1640625" bestFit="1" customWidth="1"/>
    <col min="363" max="363" width="5.1640625" bestFit="1" customWidth="1"/>
    <col min="364" max="364" width="6.83203125" bestFit="1" customWidth="1"/>
    <col min="365" max="365" width="6.1640625" bestFit="1" customWidth="1"/>
    <col min="366" max="368" width="6.83203125" bestFit="1" customWidth="1"/>
    <col min="369" max="369" width="6.1640625" bestFit="1" customWidth="1"/>
    <col min="370" max="370" width="5.83203125" bestFit="1" customWidth="1"/>
    <col min="371" max="371" width="6.1640625" bestFit="1" customWidth="1"/>
    <col min="372" max="372" width="6.83203125" bestFit="1" customWidth="1"/>
    <col min="373" max="374" width="6.1640625" bestFit="1" customWidth="1"/>
    <col min="375" max="375" width="6.83203125" bestFit="1" customWidth="1"/>
    <col min="376" max="377" width="7.83203125" bestFit="1" customWidth="1"/>
    <col min="378" max="378" width="5.83203125" bestFit="1" customWidth="1"/>
    <col min="379" max="379" width="6.83203125" bestFit="1" customWidth="1"/>
    <col min="380" max="380" width="7.83203125" bestFit="1" customWidth="1"/>
    <col min="381" max="384" width="6.1640625" bestFit="1" customWidth="1"/>
    <col min="385" max="386" width="6.83203125" bestFit="1" customWidth="1"/>
    <col min="387" max="388" width="7.83203125" bestFit="1" customWidth="1"/>
    <col min="389" max="392" width="6.83203125" bestFit="1" customWidth="1"/>
    <col min="393" max="393" width="6.1640625" bestFit="1" customWidth="1"/>
    <col min="394" max="395" width="6.83203125" bestFit="1" customWidth="1"/>
    <col min="396" max="396" width="6.1640625" bestFit="1" customWidth="1"/>
    <col min="397" max="397" width="6.83203125" bestFit="1" customWidth="1"/>
    <col min="398" max="398" width="6.1640625" bestFit="1" customWidth="1"/>
    <col min="399" max="401" width="6.83203125" bestFit="1" customWidth="1"/>
    <col min="402" max="403" width="6.1640625" bestFit="1" customWidth="1"/>
    <col min="404" max="404" width="6.83203125" bestFit="1" customWidth="1"/>
    <col min="405" max="407" width="6.1640625" bestFit="1" customWidth="1"/>
    <col min="408" max="408" width="6.83203125" bestFit="1" customWidth="1"/>
    <col min="409" max="409" width="6.1640625" bestFit="1" customWidth="1"/>
    <col min="410" max="410" width="7.1640625" bestFit="1" customWidth="1"/>
    <col min="411" max="411" width="6.83203125" bestFit="1" customWidth="1"/>
    <col min="412" max="412" width="6.1640625" bestFit="1" customWidth="1"/>
    <col min="413" max="414" width="6.83203125" bestFit="1" customWidth="1"/>
    <col min="415" max="415" width="7.1640625" bestFit="1" customWidth="1"/>
    <col min="416" max="416" width="6.83203125" bestFit="1" customWidth="1"/>
    <col min="417" max="417" width="6.1640625" bestFit="1" customWidth="1"/>
    <col min="418" max="419" width="7.1640625" bestFit="1" customWidth="1"/>
    <col min="420" max="422" width="6.1640625" bestFit="1" customWidth="1"/>
    <col min="423" max="423" width="6.83203125" bestFit="1" customWidth="1"/>
    <col min="424" max="425" width="6.1640625" bestFit="1" customWidth="1"/>
    <col min="426" max="426" width="5.1640625" bestFit="1" customWidth="1"/>
    <col min="427" max="427" width="7.1640625" bestFit="1" customWidth="1"/>
    <col min="428" max="428" width="6.83203125" bestFit="1" customWidth="1"/>
    <col min="429" max="429" width="6.1640625" bestFit="1" customWidth="1"/>
    <col min="430" max="430" width="7.1640625" bestFit="1" customWidth="1"/>
    <col min="431" max="431" width="5.83203125" bestFit="1" customWidth="1"/>
    <col min="432" max="432" width="6.1640625" bestFit="1" customWidth="1"/>
    <col min="433" max="434" width="6.83203125" bestFit="1" customWidth="1"/>
    <col min="435" max="435" width="6.1640625" bestFit="1" customWidth="1"/>
    <col min="436" max="436" width="6.83203125" bestFit="1" customWidth="1"/>
    <col min="437" max="437" width="6.1640625" bestFit="1" customWidth="1"/>
    <col min="438" max="438" width="7.83203125" bestFit="1" customWidth="1"/>
    <col min="439" max="439" width="6.1640625" bestFit="1" customWidth="1"/>
    <col min="440" max="440" width="7.1640625" bestFit="1" customWidth="1"/>
    <col min="441" max="441" width="6.1640625" bestFit="1" customWidth="1"/>
    <col min="442" max="442" width="6.83203125" bestFit="1" customWidth="1"/>
    <col min="443" max="443" width="5.83203125" bestFit="1" customWidth="1"/>
    <col min="444" max="444" width="5.1640625" bestFit="1" customWidth="1"/>
    <col min="445" max="446" width="6.1640625" bestFit="1" customWidth="1"/>
    <col min="447" max="447" width="7.1640625" bestFit="1" customWidth="1"/>
    <col min="448" max="449" width="6.83203125" bestFit="1" customWidth="1"/>
    <col min="450" max="450" width="7.1640625" bestFit="1" customWidth="1"/>
    <col min="451" max="451" width="6.1640625" bestFit="1" customWidth="1"/>
    <col min="452" max="452" width="5.1640625" bestFit="1" customWidth="1"/>
    <col min="453" max="453" width="6.83203125" bestFit="1" customWidth="1"/>
    <col min="454" max="454" width="6.1640625" bestFit="1" customWidth="1"/>
    <col min="455" max="455" width="7.1640625" bestFit="1" customWidth="1"/>
    <col min="456" max="456" width="6.83203125" bestFit="1" customWidth="1"/>
    <col min="457" max="457" width="6.1640625" bestFit="1" customWidth="1"/>
    <col min="458" max="458" width="7.83203125" bestFit="1" customWidth="1"/>
    <col min="459" max="460" width="7.1640625" bestFit="1" customWidth="1"/>
    <col min="461" max="461" width="7.83203125" bestFit="1" customWidth="1"/>
    <col min="462" max="463" width="6.1640625" bestFit="1" customWidth="1"/>
    <col min="464" max="464" width="6.83203125" bestFit="1" customWidth="1"/>
    <col min="465" max="465" width="7.1640625" bestFit="1" customWidth="1"/>
    <col min="466" max="466" width="6.1640625" bestFit="1" customWidth="1"/>
    <col min="467" max="467" width="6.83203125" bestFit="1" customWidth="1"/>
    <col min="468" max="468" width="6.1640625" bestFit="1" customWidth="1"/>
    <col min="469" max="469" width="5.83203125" bestFit="1" customWidth="1"/>
    <col min="470" max="470" width="7.1640625" bestFit="1" customWidth="1"/>
    <col min="471" max="471" width="6.1640625" bestFit="1" customWidth="1"/>
    <col min="472" max="472" width="5.1640625" bestFit="1" customWidth="1"/>
    <col min="473" max="474" width="6.83203125" bestFit="1" customWidth="1"/>
    <col min="475" max="475" width="6.1640625" bestFit="1" customWidth="1"/>
    <col min="476" max="476" width="7.1640625" bestFit="1" customWidth="1"/>
    <col min="477" max="477" width="6.1640625" bestFit="1" customWidth="1"/>
    <col min="478" max="479" width="7.1640625" bestFit="1" customWidth="1"/>
    <col min="480" max="480" width="6.83203125" bestFit="1" customWidth="1"/>
    <col min="481" max="481" width="6.1640625" bestFit="1" customWidth="1"/>
    <col min="482" max="482" width="6.83203125" bestFit="1" customWidth="1"/>
    <col min="483" max="483" width="7.1640625" bestFit="1" customWidth="1"/>
    <col min="484" max="484" width="6.83203125" bestFit="1" customWidth="1"/>
    <col min="485" max="485" width="5.83203125" bestFit="1" customWidth="1"/>
    <col min="486" max="486" width="6.1640625" bestFit="1" customWidth="1"/>
    <col min="487" max="487" width="6.83203125" bestFit="1" customWidth="1"/>
    <col min="488" max="488" width="6.1640625" bestFit="1" customWidth="1"/>
    <col min="489" max="489" width="5.1640625" bestFit="1" customWidth="1"/>
    <col min="490" max="490" width="6.1640625" bestFit="1" customWidth="1"/>
    <col min="491" max="491" width="7.1640625" bestFit="1" customWidth="1"/>
    <col min="492" max="492" width="6.83203125" bestFit="1" customWidth="1"/>
    <col min="493" max="493" width="6.1640625" bestFit="1" customWidth="1"/>
    <col min="494" max="494" width="6.83203125" bestFit="1" customWidth="1"/>
    <col min="495" max="495" width="6.1640625" bestFit="1" customWidth="1"/>
    <col min="496" max="496" width="7.1640625" bestFit="1" customWidth="1"/>
    <col min="497" max="497" width="6.1640625" bestFit="1" customWidth="1"/>
    <col min="498" max="498" width="6.83203125" bestFit="1" customWidth="1"/>
    <col min="499" max="499" width="7.1640625" bestFit="1" customWidth="1"/>
    <col min="500" max="504" width="6.1640625" bestFit="1" customWidth="1"/>
    <col min="505" max="505" width="7.1640625" bestFit="1" customWidth="1"/>
    <col min="506" max="508" width="6.1640625" bestFit="1" customWidth="1"/>
    <col min="509" max="509" width="7.1640625" bestFit="1" customWidth="1"/>
    <col min="510" max="511" width="6.1640625" bestFit="1" customWidth="1"/>
    <col min="512" max="512" width="7.1640625" bestFit="1" customWidth="1"/>
    <col min="513" max="514" width="6.1640625" bestFit="1" customWidth="1"/>
    <col min="515" max="515" width="7.1640625" bestFit="1" customWidth="1"/>
    <col min="516" max="516" width="6.1640625" bestFit="1" customWidth="1"/>
    <col min="517" max="517" width="6.83203125" bestFit="1" customWidth="1"/>
    <col min="518" max="519" width="6.1640625" bestFit="1" customWidth="1"/>
    <col min="520" max="520" width="6.83203125" bestFit="1" customWidth="1"/>
    <col min="521" max="522" width="6.1640625" bestFit="1" customWidth="1"/>
    <col min="523" max="523" width="7.1640625" bestFit="1" customWidth="1"/>
    <col min="524" max="525" width="6.1640625" bestFit="1" customWidth="1"/>
    <col min="526" max="526" width="6.83203125" bestFit="1" customWidth="1"/>
    <col min="527" max="529" width="6.1640625" bestFit="1" customWidth="1"/>
    <col min="530" max="530" width="7.1640625" bestFit="1" customWidth="1"/>
    <col min="531" max="532" width="6.83203125" bestFit="1" customWidth="1"/>
    <col min="533" max="533" width="5.83203125" bestFit="1" customWidth="1"/>
    <col min="534" max="534" width="7.1640625" bestFit="1" customWidth="1"/>
    <col min="535" max="535" width="6.83203125" bestFit="1" customWidth="1"/>
    <col min="536" max="536" width="7.1640625" bestFit="1" customWidth="1"/>
    <col min="537" max="538" width="6.1640625" bestFit="1" customWidth="1"/>
    <col min="539" max="540" width="7.1640625" bestFit="1" customWidth="1"/>
    <col min="541" max="541" width="6.1640625" bestFit="1" customWidth="1"/>
    <col min="542" max="542" width="7.1640625" bestFit="1" customWidth="1"/>
    <col min="543" max="543" width="6.83203125" bestFit="1" customWidth="1"/>
    <col min="544" max="545" width="6.1640625" bestFit="1" customWidth="1"/>
    <col min="546" max="546" width="6.83203125" bestFit="1" customWidth="1"/>
    <col min="547" max="547" width="6.1640625" bestFit="1" customWidth="1"/>
    <col min="548" max="549" width="7.1640625" bestFit="1" customWidth="1"/>
    <col min="550" max="550" width="6.83203125" bestFit="1" customWidth="1"/>
    <col min="551" max="551" width="6.1640625" bestFit="1" customWidth="1"/>
    <col min="552" max="553" width="6.83203125" bestFit="1" customWidth="1"/>
    <col min="554" max="554" width="5.1640625" bestFit="1" customWidth="1"/>
    <col min="555" max="556" width="7.1640625" bestFit="1" customWidth="1"/>
    <col min="557" max="557" width="6.1640625" bestFit="1" customWidth="1"/>
    <col min="558" max="558" width="5.83203125" bestFit="1" customWidth="1"/>
    <col min="559" max="560" width="6.1640625" bestFit="1" customWidth="1"/>
    <col min="561" max="561" width="7.1640625" bestFit="1" customWidth="1"/>
    <col min="562" max="562" width="6.1640625" bestFit="1" customWidth="1"/>
    <col min="563" max="563" width="6.83203125" bestFit="1" customWidth="1"/>
    <col min="564" max="566" width="6.1640625" bestFit="1" customWidth="1"/>
    <col min="567" max="567" width="5.1640625" bestFit="1" customWidth="1"/>
    <col min="568" max="569" width="6.1640625" bestFit="1" customWidth="1"/>
    <col min="570" max="571" width="6.83203125" bestFit="1" customWidth="1"/>
    <col min="572" max="572" width="6.1640625" bestFit="1" customWidth="1"/>
    <col min="573" max="573" width="6.83203125" bestFit="1" customWidth="1"/>
    <col min="574" max="578" width="6.1640625" bestFit="1" customWidth="1"/>
    <col min="579" max="579" width="7.1640625" bestFit="1" customWidth="1"/>
    <col min="580" max="580" width="6.83203125" bestFit="1" customWidth="1"/>
    <col min="581" max="581" width="7.1640625" bestFit="1" customWidth="1"/>
    <col min="582" max="582" width="6.83203125" bestFit="1" customWidth="1"/>
    <col min="583" max="583" width="7.1640625" bestFit="1" customWidth="1"/>
    <col min="584" max="584" width="6.1640625" bestFit="1" customWidth="1"/>
    <col min="585" max="585" width="5.1640625" bestFit="1" customWidth="1"/>
    <col min="586" max="587" width="6.1640625" bestFit="1" customWidth="1"/>
    <col min="588" max="589" width="7.1640625" bestFit="1" customWidth="1"/>
    <col min="590" max="590" width="6.1640625" bestFit="1" customWidth="1"/>
    <col min="591" max="591" width="10.83203125" bestFit="1" customWidth="1"/>
    <col min="592" max="766" width="5.1640625" bestFit="1" customWidth="1"/>
    <col min="767" max="936" width="6.1640625" bestFit="1" customWidth="1"/>
    <col min="937" max="978" width="7.1640625" bestFit="1" customWidth="1"/>
  </cols>
  <sheetData>
    <row r="3" spans="1:2" x14ac:dyDescent="0.2">
      <c r="A3" s="5" t="s">
        <v>2066</v>
      </c>
      <c r="B3" t="s">
        <v>2086</v>
      </c>
    </row>
    <row r="4" spans="1:2" x14ac:dyDescent="0.2">
      <c r="A4" s="6" t="s">
        <v>2041</v>
      </c>
      <c r="B4" s="7">
        <v>-1234624</v>
      </c>
    </row>
    <row r="5" spans="1:2" x14ac:dyDescent="0.2">
      <c r="A5" s="6" t="s">
        <v>2033</v>
      </c>
      <c r="B5" s="7">
        <v>-186121</v>
      </c>
    </row>
    <row r="6" spans="1:2" x14ac:dyDescent="0.2">
      <c r="A6" s="6" t="s">
        <v>2050</v>
      </c>
      <c r="B6" s="7">
        <v>-842183</v>
      </c>
    </row>
    <row r="7" spans="1:2" x14ac:dyDescent="0.2">
      <c r="A7" s="6" t="s">
        <v>2064</v>
      </c>
      <c r="B7" s="7">
        <v>10476</v>
      </c>
    </row>
    <row r="8" spans="1:2" x14ac:dyDescent="0.2">
      <c r="A8" s="6" t="s">
        <v>2035</v>
      </c>
      <c r="B8" s="7">
        <v>453797</v>
      </c>
    </row>
    <row r="9" spans="1:2" x14ac:dyDescent="0.2">
      <c r="A9" s="6" t="s">
        <v>2054</v>
      </c>
      <c r="B9" s="7">
        <v>-127769</v>
      </c>
    </row>
    <row r="10" spans="1:2" x14ac:dyDescent="0.2">
      <c r="A10" s="6" t="s">
        <v>2047</v>
      </c>
      <c r="B10" s="7">
        <v>-90273</v>
      </c>
    </row>
    <row r="11" spans="1:2" x14ac:dyDescent="0.2">
      <c r="A11" s="6" t="s">
        <v>2037</v>
      </c>
      <c r="B11" s="7">
        <v>656325</v>
      </c>
    </row>
    <row r="12" spans="1:2" x14ac:dyDescent="0.2">
      <c r="A12" s="6" t="s">
        <v>2039</v>
      </c>
      <c r="B12" s="7">
        <v>125327</v>
      </c>
    </row>
    <row r="13" spans="1:2" x14ac:dyDescent="0.2">
      <c r="A13" s="6" t="s">
        <v>2067</v>
      </c>
      <c r="B13" s="7">
        <v>-1235045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Tables1</vt:lpstr>
      <vt:lpstr>Tables2</vt:lpstr>
      <vt:lpstr>Tables3</vt:lpstr>
      <vt:lpstr>Bonus</vt:lpstr>
      <vt:lpstr>BonusBonus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Michelle Bridges</cp:lastModifiedBy>
  <dcterms:created xsi:type="dcterms:W3CDTF">2021-09-29T18:52:28Z</dcterms:created>
  <dcterms:modified xsi:type="dcterms:W3CDTF">2022-10-25T22:15:40Z</dcterms:modified>
</cp:coreProperties>
</file>