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WavesCS\"/>
    </mc:Choice>
  </mc:AlternateContent>
  <xr:revisionPtr revIDLastSave="0" documentId="13_ncr:1_{041A93FD-FD81-452D-B846-678988B7FBA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alculation" sheetId="2" r:id="rId1"/>
    <sheet name="Ethereum" sheetId="3" r:id="rId2"/>
    <sheet name="Binance" sheetId="5" r:id="rId3"/>
    <sheet name="OpenSea" sheetId="1" r:id="rId4"/>
    <sheet name="price_utm_source=imToken" sheetId="4" r:id="rId5"/>
  </sheets>
  <definedNames>
    <definedName name="ETH_GWEI">price_utm_source_imToken[GWEI]</definedName>
    <definedName name="ExternalData_1" localSheetId="4" hidden="1">'price_utm_source=imToken'!$A$1:$A$2</definedName>
    <definedName name="NFT_COUNT">Calculation!$K$2</definedName>
    <definedName name="NFT_PRICE">Calculation!$K$3</definedName>
    <definedName name="RATE_USDRUB">Calculation!$K$5</definedName>
    <definedName name="SUM_USD">Calculation!$K$6</definedName>
    <definedName name="WEI">price_utm_source_imToken[price?utm_source=imToken]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F2" i="2" s="1" a="1"/>
  <c r="F2" i="2" s="1"/>
  <c r="M14" i="2"/>
  <c r="J14" i="2"/>
  <c r="K14" i="2"/>
  <c r="L14" i="2" s="1"/>
  <c r="H12" i="2" a="1"/>
  <c r="H12" i="2" s="1"/>
  <c r="J12" i="2" a="1"/>
  <c r="J12" i="2" s="1"/>
  <c r="K12" i="2" s="1"/>
  <c r="K13" i="2"/>
  <c r="L13" i="2" s="1"/>
  <c r="K4" i="2"/>
  <c r="K6" i="2" s="1"/>
  <c r="N14" i="2" l="1"/>
  <c r="L12" i="2"/>
  <c r="N12" i="2" s="1"/>
  <c r="N13" i="2"/>
  <c r="M12" i="2" l="1"/>
  <c r="M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D26B4-E6C9-4823-AF77-21590285CEFB}" keepAlive="1" name="Query - price?utm_source=imToken" description="Connection to the 'price?utm_source=imToken' query in the workbook." type="5" refreshedVersion="7" background="1" refreshOnLoad="1" saveData="1">
    <dbPr connection="Provider=Microsoft.Mashup.OleDb.1;Data Source=$Workbook$;Location=&quot;price?utm_source=imToken&quot;;Extended Properties=&quot;&quot;" command="SELECT * FROM [price?utm_source=imTok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<sst xmlns="http://schemas.openxmlformats.org/spreadsheetml/2006/main" count="48" uniqueCount="48">
  <si>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https://blockchain.coinmarketcap.com/chain/ethereum</t>
  </si>
  <si>
    <t>https://www.gasnow.org/</t>
  </si>
  <si>
    <t>При заведении аккаунта OpenSea, продавец оплачивает 2-х кратную стоимость  совершения транзакции (gas fees) (~20$)</t>
  </si>
  <si>
    <t>стоимость проведения транзакции в блокчейне Эфириум (Ethereum) $6 ~ $140 в зависимости от загруженности сети. В случае продажи NFT на OpenSea сам OpenSea получает ~ 2.5% от цены продажи, стоимость NFT и стоимость совершения транзакции оплачивает покупатель.
Я не знаю, какая минимальная цена продажи допустима.</t>
  </si>
  <si>
    <t>https://buycryptonft.com/a-step-by-step-guide-on-how-to-buy-nfts-on-opensea-b4bdad8fa5c</t>
  </si>
  <si>
    <t>Процесс покупки NFT на OpenSea описан по ссылке. Он состоит из заведения кошелька MetaMask, регистрации кошелька в OpenSea</t>
  </si>
  <si>
    <t>https://maff.io/nft_opensea_free/</t>
  </si>
  <si>
    <t>Выпуск NFT на OpenSea (minting) бесплатен. Подробная инструкция по ссылке</t>
  </si>
  <si>
    <t>https://maff.io/nft_opensea_sell/</t>
  </si>
  <si>
    <t>Продажа NFT на OpenSea описана по ссылке</t>
  </si>
  <si>
    <t>Блокчейн</t>
  </si>
  <si>
    <t>Криптовалюта</t>
  </si>
  <si>
    <t>Waves</t>
  </si>
  <si>
    <t>ETH</t>
  </si>
  <si>
    <t>WAVE</t>
  </si>
  <si>
    <t>Количество NFT для продажи</t>
  </si>
  <si>
    <t>Курс USD/RUB</t>
  </si>
  <si>
    <t>Цена 1 NFT в RUB</t>
  </si>
  <si>
    <t>Стоимость транзакций за все NFT в USD</t>
  </si>
  <si>
    <t>Выручка за NFT в RUB</t>
  </si>
  <si>
    <t>Выручка за NFT в USD</t>
  </si>
  <si>
    <t>Регистрация аккаунта</t>
  </si>
  <si>
    <t>Расходы % от выручки</t>
  </si>
  <si>
    <t>Чистая выручка USD</t>
  </si>
  <si>
    <t>Расходы USD</t>
  </si>
  <si>
    <t>Способ</t>
  </si>
  <si>
    <t>API</t>
  </si>
  <si>
    <t>OpenSea.io
создает NFT-токен уже после его покупки и взимает комиссию с покупателя
Подробнее на РБК:
https://www.rbc.ru/crypto/news/604b47a89a79471c0a6e10a6</t>
  </si>
  <si>
    <t>price?utm_source=imToken</t>
  </si>
  <si>
    <t>GWEI</t>
  </si>
  <si>
    <t>HOW TO MINT AN NFT (PART 2/3 OF NFT TUTORIAL SERIES)</t>
  </si>
  <si>
    <t>https://ethereum.org/en/developers/tutorials/how-to-mint-an-nft/</t>
  </si>
  <si>
    <t>HOW TO WRITE &amp; DEPLOY AN NFT (PART 1/3 OF NFT TUTORIAL SERIES)</t>
  </si>
  <si>
    <t>https://ethereum.org/en/developers/tutorials/how-to-write-and-deploy-an-nft/</t>
  </si>
  <si>
    <t>HOW TO VIEW YOUR NFT IN YOUR WALLET (PART 3/3 OF NFT TUTORIAL SERIES)</t>
  </si>
  <si>
    <t>https://ethereum.org/en/developers/tutorials/how-to-view-nft-in-metamask/</t>
  </si>
  <si>
    <t>(1) Курс криптовалюты в USD</t>
  </si>
  <si>
    <t>(2) Плата за выпуск 1 NFT (minting) в криптовалюте</t>
  </si>
  <si>
    <t>(3) Плата за 1 транзакцию в криптовалюте</t>
  </si>
  <si>
    <t>https://www.binance.com/en/blog/421499824684902075/buying-and-selling-nfts--understanding-transaction-fees</t>
  </si>
  <si>
    <t>Buying and Selling NFTs - Understanding Transaction Fees</t>
  </si>
  <si>
    <t>Ehereum (ERC-721)</t>
  </si>
  <si>
    <t>Binance Smart Chain (BSC)</t>
  </si>
  <si>
    <t>BNB</t>
  </si>
  <si>
    <t>What Are Blockchain Transaction Fees?</t>
  </si>
  <si>
    <t>https://academy.binance.com/en/articles/what-are-blockchain-transaction-fees</t>
  </si>
  <si>
    <r>
      <rPr>
        <sz val="11"/>
        <color theme="7" tint="-0.249977111117893"/>
        <rFont val="Calibri"/>
        <family val="2"/>
        <charset val="204"/>
        <scheme val="minor"/>
      </rPr>
      <t>BINANCE</t>
    </r>
    <r>
      <rPr>
        <sz val="11"/>
        <color theme="1"/>
        <rFont val="Calibri"/>
        <family val="2"/>
        <scheme val="minor"/>
      </rPr>
      <t xml:space="preserve"> NFT</t>
    </r>
  </si>
  <si>
    <t>ETH 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</si>
</sst>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&quot;₽&quot;"/>
    <numFmt numFmtId="165" formatCode="[$$-409]#,##0"/>
    <numFmt numFmtId="167" formatCode="#,##0.000"/>
    <numFmt numFmtId="168" formatCode="0.0%"/>
    <numFmt numFmtId="169" formatCode="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0" fillId="0" borderId="2" xfId="0" applyNumberFormat="1" applyBorder="1"/>
    <xf numFmtId="0" fontId="3" fillId="0" borderId="3" xfId="0" applyFont="1" applyBorder="1" applyAlignment="1">
      <alignment horizontal="left" vertical="center" wrapText="1"/>
    </xf>
    <xf numFmtId="164" fontId="0" fillId="0" borderId="4" xfId="0" applyNumberFormat="1" applyBorder="1"/>
    <xf numFmtId="0" fontId="3" fillId="0" borderId="5" xfId="0" applyFont="1" applyBorder="1" applyAlignment="1">
      <alignment horizontal="left" vertical="center" wrapText="1"/>
    </xf>
    <xf numFmtId="165" fontId="0" fillId="0" borderId="6" xfId="0" applyNumberFormat="1" applyBorder="1"/>
    <xf numFmtId="0" fontId="0" fillId="0" borderId="0" xfId="0" applyAlignment="1">
      <alignment horizontal="center" vertical="top" wrapText="1"/>
    </xf>
    <xf numFmtId="0" fontId="2" fillId="0" borderId="0" xfId="1"/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7" fontId="0" fillId="0" borderId="0" xfId="0" applyNumberFormat="1" applyAlignment="1">
      <alignment vertical="center" wrapText="1"/>
    </xf>
    <xf numFmtId="16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13">
    <dxf>
      <alignment vertical="center" textRotation="0" wrapText="1" indent="0" justifyLastLine="0" shrinkToFit="0" readingOrder="0"/>
    </dxf>
    <dxf>
      <numFmt numFmtId="165" formatCode="[$$-409]#,##0"/>
      <alignment vertical="center" textRotation="0" wrapText="1" indent="0" justifyLastLine="0" shrinkToFit="0" readingOrder="0"/>
    </dxf>
    <dxf>
      <numFmt numFmtId="168" formatCode="0.0%"/>
      <alignment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numFmt numFmtId="165" formatCode="[$$-409]#,##0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67" formatCode="#,##0.000"/>
      <alignment horizontal="general"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$-409]#,##0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FB11216-D0F6-432C-8AF0-109A78EB2F6C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price?utm_source=imToken" tableColumnId="1"/>
      <queryTableField id="2" dataBound="0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EB6F8-9D22-4F78-B7D4-72EDA1547AAF}" name="Table1" displayName="Table1" ref="D11:N14" totalsRowShown="0" headerRowDxfId="12" dataDxfId="0">
  <autoFilter ref="D11:N14" xr:uid="{6CAEB6F8-9D22-4F78-B7D4-72EDA1547AAF}"/>
  <tableColumns count="11">
    <tableColumn id="1" xr3:uid="{8419BDBA-1102-422B-9AA3-2ACF58FD428C}" name="Блокчейн" dataDxfId="11"/>
    <tableColumn id="2" xr3:uid="{720673CC-76BC-4A8B-B688-C40360ABEA41}" name="Криптовалюта" dataDxfId="10"/>
    <tableColumn id="15" xr3:uid="{0CB1F01F-C007-47C9-A2F9-2AA561A6D522}" name="(1) Курс криптовалюты в USD" dataDxfId="9"/>
    <tableColumn id="14" xr3:uid="{C483E335-476F-4F29-8DB4-F01A653DFC7A}" name="Способ" dataDxfId="8"/>
    <tableColumn id="11" xr3:uid="{C597E92A-8473-4ADF-8378-BA27366C917B}" name="Регистрация аккаунта" dataDxfId="7"/>
    <tableColumn id="12" xr3:uid="{8343C625-EE8E-4A89-B10D-8E12E65FCBF5}" name="(2) Плата за выпуск 1 NFT (minting) в криптовалюте" dataDxfId="6"/>
    <tableColumn id="4" xr3:uid="{D2D74248-E5B8-4B7E-90FA-C75C3204DB9A}" name="(3) Плата за 1 транзакцию в криптовалюте" dataDxfId="5"/>
    <tableColumn id="5" xr3:uid="{795A27C7-33B2-4883-9CFD-13DDC4626522}" name="Стоимость транзакций за все NFT в USD" dataDxfId="4">
      <calculatedColumnFormula>F12*J12*NFT_COUNT</calculatedColumnFormula>
    </tableColumn>
    <tableColumn id="6" xr3:uid="{479874BC-C608-4D17-9B00-03249238AEE2}" name="Расходы USD" dataDxfId="3">
      <calculatedColumnFormula>Table1[[#This Row],[Регистрация аккаунта]]+Table1[[#This Row],[Стоимость транзакций за все NFT в USD]]+Table1[[#This Row],[(2) Плата за выпуск 1 NFT (minting) в криптовалюте]]*Table1[[#This Row],[(1) Курс криптовалюты в USD]]*NFT_COUNT</calculatedColumnFormula>
    </tableColumn>
    <tableColumn id="10" xr3:uid="{526E11DA-6622-4A7D-A7E6-0B5293E37FA7}" name="Расходы % от выручки" dataDxfId="2">
      <calculatedColumnFormula>Table1[[#This Row],[Расходы USD]]/K6</calculatedColumnFormula>
    </tableColumn>
    <tableColumn id="13" xr3:uid="{0EDA4DF5-3539-4FF5-BA2D-411C63F657B6}" name="Чистая выручка USD" dataDxfId="1">
      <calculatedColumnFormula>SUM_USD-Table1[[#This Row],[Расходы USD]]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6890E-4564-4D49-92BE-733CF213B1EB}" name="price_utm_source_imToken" displayName="price_utm_source_imToken" ref="A1:B2" tableType="queryTable" totalsRowShown="0">
  <autoFilter ref="A1:B2" xr:uid="{4BA6890E-4564-4D49-92BE-733CF213B1EB}"/>
  <tableColumns count="2">
    <tableColumn id="1" xr3:uid="{9C10AD36-5C40-49D3-AC45-BD6002E1DF21}" uniqueName="1" name="price?utm_source=imToken" queryTableFieldId="1"/>
    <tableColumn id="2" xr3:uid="{F5893E8F-BB71-45B6-ACD7-52F64C18D570}" uniqueName="2" name="GWEI" queryTableFieldId="2">
      <calculatedColumnFormula>price_utm_source_imToken[[#This Row],[price?utm_source=imToken]]/10^9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thereum.org/en/developers/tutorials/how-to-view-nft-in-metamask/" TargetMode="External"/><Relationship Id="rId2" Type="http://schemas.openxmlformats.org/officeDocument/2006/relationships/hyperlink" Target="https://ethereum.org/en/developers/tutorials/how-to-write-and-deploy-an-nft/" TargetMode="External"/><Relationship Id="rId1" Type="http://schemas.openxmlformats.org/officeDocument/2006/relationships/hyperlink" Target="https://ethereum.org/en/developers/tutorials/how-to-mint-an-nf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cademy.binance.com/en/articles/what-are-blockchain-transaction-fees" TargetMode="External"/><Relationship Id="rId1" Type="http://schemas.openxmlformats.org/officeDocument/2006/relationships/hyperlink" Target="https://www.binance.com/en/blog/421499824684902075/buying-and-selling-nfts--understanding-transaction-fe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ycryptonft.com/a-step-by-step-guide-on-how-to-buy-nfts-on-opensea-b4bdad8fa5c" TargetMode="External"/><Relationship Id="rId2" Type="http://schemas.openxmlformats.org/officeDocument/2006/relationships/hyperlink" Target="https://www.gasnow.org/" TargetMode="External"/><Relationship Id="rId1" Type="http://schemas.openxmlformats.org/officeDocument/2006/relationships/hyperlink" Target="https://blockchain.coinmarketcap.com/chain/ethereu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aff.io/nft_opensea_fre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34B7-1303-454A-9C24-D48C1975943B}">
  <dimension ref="D2:N14"/>
  <sheetViews>
    <sheetView tabSelected="1" topLeftCell="B1" workbookViewId="0">
      <selection activeCell="G14" sqref="G14"/>
    </sheetView>
  </sheetViews>
  <sheetFormatPr defaultRowHeight="15" x14ac:dyDescent="0.25"/>
  <cols>
    <col min="4" max="4" width="11.28515625" customWidth="1"/>
    <col min="5" max="5" width="15.85546875" customWidth="1"/>
    <col min="6" max="6" width="14.7109375" customWidth="1"/>
    <col min="7" max="7" width="33.85546875" customWidth="1"/>
    <col min="8" max="9" width="17.7109375" customWidth="1"/>
    <col min="10" max="10" width="31" customWidth="1"/>
    <col min="11" max="14" width="17.7109375" customWidth="1"/>
  </cols>
  <sheetData>
    <row r="2" spans="4:14" x14ac:dyDescent="0.25">
      <c r="E2" t="s">
        <v>47</v>
      </c>
      <c r="F2" cm="1">
        <f t="array" ref="F2">ETH_GWEI</f>
        <v>101</v>
      </c>
      <c r="G2" s="18"/>
      <c r="J2" s="5" t="s">
        <v>15</v>
      </c>
      <c r="K2" s="6">
        <v>5000</v>
      </c>
    </row>
    <row r="3" spans="4:14" x14ac:dyDescent="0.25">
      <c r="J3" s="7" t="s">
        <v>17</v>
      </c>
      <c r="K3" s="8">
        <v>500</v>
      </c>
    </row>
    <row r="4" spans="4:14" x14ac:dyDescent="0.25">
      <c r="J4" s="7" t="s">
        <v>19</v>
      </c>
      <c r="K4" s="8">
        <f>NFT_COUNT*NFT_PRICE</f>
        <v>2500000</v>
      </c>
    </row>
    <row r="5" spans="4:14" x14ac:dyDescent="0.25">
      <c r="J5" s="7" t="s">
        <v>16</v>
      </c>
      <c r="K5" s="8">
        <v>73</v>
      </c>
    </row>
    <row r="6" spans="4:14" x14ac:dyDescent="0.25">
      <c r="J6" s="9" t="s">
        <v>20</v>
      </c>
      <c r="K6" s="10">
        <f>K4/RATE_USDRUB</f>
        <v>34246.575342465752</v>
      </c>
    </row>
    <row r="11" spans="4:14" ht="60" x14ac:dyDescent="0.25">
      <c r="D11" s="11" t="s">
        <v>10</v>
      </c>
      <c r="E11" s="11" t="s">
        <v>11</v>
      </c>
      <c r="F11" s="11" t="s">
        <v>36</v>
      </c>
      <c r="G11" s="11" t="s">
        <v>25</v>
      </c>
      <c r="H11" s="11" t="s">
        <v>21</v>
      </c>
      <c r="I11" s="11" t="s">
        <v>37</v>
      </c>
      <c r="J11" s="11" t="s">
        <v>38</v>
      </c>
      <c r="K11" s="11" t="s">
        <v>18</v>
      </c>
      <c r="L11" s="11" t="s">
        <v>24</v>
      </c>
      <c r="M11" s="11" t="s">
        <v>22</v>
      </c>
      <c r="N11" s="11" t="s">
        <v>23</v>
      </c>
    </row>
    <row r="12" spans="4:14" ht="123.75" customHeight="1" x14ac:dyDescent="0.25">
      <c r="D12" s="13" t="s">
        <v>41</v>
      </c>
      <c r="E12" s="4" t="s">
        <v>13</v>
      </c>
      <c r="F12" s="14">
        <v>3343</v>
      </c>
      <c r="G12" s="4" t="s">
        <v>27</v>
      </c>
      <c r="H12" s="14" cm="1">
        <f t="array" ref="H12">((180000*WEI)/10^18)*Table1[[#This Row],[(1) Курс криптовалюты в USD]]</f>
        <v>60.775740000000006</v>
      </c>
      <c r="I12" s="15">
        <v>0</v>
      </c>
      <c r="J12" s="13" cm="1">
        <f t="array" ref="J12">21000*WEI/10^18</f>
        <v>2.1210000000000001E-3</v>
      </c>
      <c r="K12" s="14">
        <f>F12*J12*NFT_COUNT</f>
        <v>35452.514999999999</v>
      </c>
      <c r="L12" s="14">
        <f>Table1[[#This Row],[Регистрация аккаунта]]+Table1[[#This Row],[Стоимость транзакций за все NFT в USD]]+Table1[[#This Row],[(2) Плата за выпуск 1 NFT (minting) в криптовалюте]]*Table1[[#This Row],[(1) Курс криптовалюты в USD]]*NFT_COUNT</f>
        <v>35513.290739999997</v>
      </c>
      <c r="M12" s="16">
        <f>Table1[[#This Row],[Расходы USD]]/SUM_USD</f>
        <v>1.0369880896079999</v>
      </c>
      <c r="N12" s="14">
        <f>SUM_USD-Table1[[#This Row],[Расходы USD]]</f>
        <v>-1266.7153975342444</v>
      </c>
    </row>
    <row r="13" spans="4:14" ht="123" customHeight="1" x14ac:dyDescent="0.25">
      <c r="D13" s="13" t="s">
        <v>12</v>
      </c>
      <c r="E13" s="4" t="s">
        <v>14</v>
      </c>
      <c r="F13" s="14">
        <v>30</v>
      </c>
      <c r="G13" s="4" t="s">
        <v>26</v>
      </c>
      <c r="H13" s="14">
        <v>0</v>
      </c>
      <c r="I13" s="15">
        <v>1E-3</v>
      </c>
      <c r="J13" s="13">
        <v>1E-3</v>
      </c>
      <c r="K13" s="14">
        <f>F13*J13*NFT_COUNT</f>
        <v>150</v>
      </c>
      <c r="L13" s="14">
        <f>Table1[[#This Row],[Регистрация аккаунта]]+Table1[[#This Row],[Стоимость транзакций за все NFT в USD]]+Table1[[#This Row],[(2) Плата за выпуск 1 NFT (minting) в криптовалюте]]*Table1[[#This Row],[(1) Курс криптовалюты в USD]]*NFT_COUNT</f>
        <v>300</v>
      </c>
      <c r="M13" s="16">
        <f>Table1[[#This Row],[Расходы USD]]/SUM_USD</f>
        <v>8.7600000000000004E-3</v>
      </c>
      <c r="N13" s="14">
        <f>SUM_USD-Table1[[#This Row],[Расходы USD]]</f>
        <v>33946.575342465752</v>
      </c>
    </row>
    <row r="14" spans="4:14" ht="123" customHeight="1" x14ac:dyDescent="0.25">
      <c r="D14" s="13" t="s">
        <v>42</v>
      </c>
      <c r="E14" s="4" t="s">
        <v>43</v>
      </c>
      <c r="F14" s="14">
        <v>418</v>
      </c>
      <c r="G14" s="17" t="s">
        <v>46</v>
      </c>
      <c r="H14" s="14">
        <v>0</v>
      </c>
      <c r="I14" s="15">
        <v>0</v>
      </c>
      <c r="J14" s="13">
        <f>20000*6*0.000000001</f>
        <v>1.2E-4</v>
      </c>
      <c r="K14" s="14">
        <f>F14*J14*NFT_COUNT</f>
        <v>250.8</v>
      </c>
      <c r="L14" s="14">
        <f>Table1[[#This Row],[Регистрация аккаунта]]+Table1[[#This Row],[Стоимость транзакций за все NFT в USD]]+Table1[[#This Row],[(2) Плата за выпуск 1 NFT (minting) в криптовалюте]]*Table1[[#This Row],[(1) Курс криптовалюты в USD]]*NFT_COUNT</f>
        <v>250.8</v>
      </c>
      <c r="M14" s="16">
        <f>Table1[[#This Row],[Расходы USD]]/SUM_USD</f>
        <v>7.323360000000001E-3</v>
      </c>
      <c r="N14" s="14">
        <f>SUM_USD-Table1[[#This Row],[Расходы USD]]</f>
        <v>33995.775342465749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C9C-741B-4515-B61A-52D4C49FE7EA}">
  <dimension ref="E4:F6"/>
  <sheetViews>
    <sheetView workbookViewId="0">
      <selection activeCell="E6" sqref="E6"/>
    </sheetView>
  </sheetViews>
  <sheetFormatPr defaultRowHeight="15" x14ac:dyDescent="0.25"/>
  <cols>
    <col min="4" max="4" width="12.7109375" customWidth="1"/>
    <col min="5" max="5" width="63.85546875" bestFit="1" customWidth="1"/>
    <col min="6" max="6" width="63.42578125" bestFit="1" customWidth="1"/>
  </cols>
  <sheetData>
    <row r="4" spans="5:6" x14ac:dyDescent="0.25">
      <c r="E4" t="s">
        <v>32</v>
      </c>
      <c r="F4" s="12" t="s">
        <v>33</v>
      </c>
    </row>
    <row r="5" spans="5:6" x14ac:dyDescent="0.25">
      <c r="E5" t="s">
        <v>30</v>
      </c>
      <c r="F5" s="12" t="s">
        <v>31</v>
      </c>
    </row>
    <row r="6" spans="5:6" x14ac:dyDescent="0.25">
      <c r="E6" t="s">
        <v>34</v>
      </c>
      <c r="F6" s="12" t="s">
        <v>35</v>
      </c>
    </row>
  </sheetData>
  <hyperlinks>
    <hyperlink ref="F5" r:id="rId1" xr:uid="{28EEE5A2-FC2B-4F76-8DE7-1943E3EE4B0A}"/>
    <hyperlink ref="F4" r:id="rId2" xr:uid="{75FE3C06-9BA8-477F-85B2-7394F8CD59A5}"/>
    <hyperlink ref="F6" r:id="rId3" xr:uid="{B7355788-4CC7-4638-BB53-22322C5AC3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5159-AF75-4711-9BB1-8E988D399799}">
  <dimension ref="E3:F4"/>
  <sheetViews>
    <sheetView workbookViewId="0">
      <selection activeCell="F4" sqref="F4"/>
    </sheetView>
  </sheetViews>
  <sheetFormatPr defaultRowHeight="15" x14ac:dyDescent="0.25"/>
  <cols>
    <col min="5" max="5" width="53" bestFit="1" customWidth="1"/>
  </cols>
  <sheetData>
    <row r="3" spans="5:6" x14ac:dyDescent="0.25">
      <c r="E3" t="s">
        <v>40</v>
      </c>
      <c r="F3" s="12" t="s">
        <v>39</v>
      </c>
    </row>
    <row r="4" spans="5:6" x14ac:dyDescent="0.25">
      <c r="E4" t="s">
        <v>44</v>
      </c>
      <c r="F4" s="12" t="s">
        <v>45</v>
      </c>
    </row>
  </sheetData>
  <hyperlinks>
    <hyperlink ref="F3" r:id="rId1" xr:uid="{D2723945-A6B8-4418-A83A-B9E7E6E25B52}"/>
    <hyperlink ref="F4" r:id="rId2" xr:uid="{D83C6FDC-7DC4-4980-B1E1-EDC122AD91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10"/>
  <sheetViews>
    <sheetView workbookViewId="0">
      <selection activeCell="C16" sqref="C16"/>
    </sheetView>
  </sheetViews>
  <sheetFormatPr defaultRowHeight="15" x14ac:dyDescent="0.25"/>
  <cols>
    <col min="3" max="3" width="85.5703125" style="2" bestFit="1" customWidth="1"/>
    <col min="4" max="4" width="60.85546875" style="2" customWidth="1"/>
  </cols>
  <sheetData>
    <row r="6" spans="3:4" ht="49.5" customHeight="1" x14ac:dyDescent="0.25">
      <c r="C6" s="1" t="s">
        <v>2</v>
      </c>
      <c r="D6" s="3" t="s">
        <v>1</v>
      </c>
    </row>
    <row r="7" spans="3:4" ht="49.5" customHeight="1" x14ac:dyDescent="0.25">
      <c r="C7" s="1" t="s">
        <v>7</v>
      </c>
      <c r="D7" s="3" t="s">
        <v>6</v>
      </c>
    </row>
    <row r="8" spans="3:4" ht="49.5" customHeight="1" x14ac:dyDescent="0.25">
      <c r="C8" s="1" t="s">
        <v>9</v>
      </c>
      <c r="D8" s="3" t="s">
        <v>8</v>
      </c>
    </row>
    <row r="9" spans="3:4" ht="74.45" customHeight="1" x14ac:dyDescent="0.25">
      <c r="C9" s="1" t="s">
        <v>3</v>
      </c>
      <c r="D9" s="3" t="s">
        <v>0</v>
      </c>
    </row>
    <row r="10" spans="3:4" ht="41.1" customHeight="1" x14ac:dyDescent="0.25">
      <c r="C10" s="1" t="s">
        <v>5</v>
      </c>
      <c r="D10" s="3" t="s">
        <v>4</v>
      </c>
    </row>
  </sheetData>
  <hyperlinks>
    <hyperlink ref="D9" r:id="rId1" xr:uid="{0B99F51A-C199-4DB4-A001-05BADCC79CE6}"/>
    <hyperlink ref="D6" r:id="rId2" xr:uid="{6C298BA4-CC0F-4697-BD4F-B16592CE1218}"/>
    <hyperlink ref="D10" r:id="rId3" xr:uid="{EB8AC999-2F59-4369-A4CF-EE6B2895354B}"/>
    <hyperlink ref="D7" r:id="rId4" xr:uid="{5924B335-8333-4AE7-AC36-820D304FF8B2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7E5C-DF62-4BF7-AEAC-2A17E9ADA016}">
  <dimension ref="A1:B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8.28515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101000000000</v>
      </c>
      <c r="B2">
        <f>price_utm_source_imToken[[#This Row],[price?utm_source=imToken]]/10^9</f>
        <v>101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53B2C-88DB-4DF7-A222-E2BE8CB98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Calculation</vt:lpstr>
      <vt:lpstr>Ethereum</vt:lpstr>
      <vt:lpstr>Binance</vt:lpstr>
      <vt:lpstr>OpenSea</vt:lpstr>
      <vt:lpstr>price_utm_source=imToken</vt:lpstr>
      <vt:lpstr>ETH_GWEI</vt:lpstr>
      <vt:lpstr>NFT_COUNT</vt:lpstr>
      <vt:lpstr>NFT_PRICE</vt:lpstr>
      <vt:lpstr>RATE_USDRUB</vt:lpstr>
      <vt:lpstr>SUM_USD</vt:lpstr>
      <vt:lpstr>WEI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Воробьев</dc:creator>
  <cp:lastModifiedBy>Yury Vorobyev</cp:lastModifiedBy>
  <dcterms:created xsi:type="dcterms:W3CDTF">2015-06-05T18:17:20Z</dcterms:created>
  <dcterms:modified xsi:type="dcterms:W3CDTF">2021-09-13T17:06:41Z</dcterms:modified>
</cp:coreProperties>
</file>