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trymg_ntnu_no/Documents/dataingeniør/sem 4/sansynlighet/"/>
    </mc:Choice>
  </mc:AlternateContent>
  <xr:revisionPtr revIDLastSave="0" documentId="8_{18E53AAA-A49B-4313-A3C8-2E736ABC0C6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Bo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1" l="1"/>
  <c r="B34" i="1"/>
  <c r="O44" i="1" s="1"/>
  <c r="E13" i="1"/>
  <c r="D13" i="1"/>
  <c r="F13" i="1" s="1"/>
  <c r="D12" i="1"/>
  <c r="F12" i="1" s="1"/>
  <c r="E11" i="1"/>
  <c r="D11" i="1"/>
  <c r="F11" i="1" s="1"/>
  <c r="D10" i="1"/>
  <c r="E10" i="1" s="1"/>
  <c r="D9" i="1"/>
  <c r="E9" i="1" s="1"/>
  <c r="E8" i="1"/>
  <c r="D8" i="1"/>
  <c r="F8" i="1" s="1"/>
  <c r="F7" i="1"/>
  <c r="E7" i="1"/>
  <c r="D7" i="1"/>
  <c r="F9" i="1" l="1"/>
  <c r="H7" i="1" s="1"/>
  <c r="H44" i="1"/>
  <c r="P44" i="1"/>
  <c r="E12" i="1"/>
  <c r="I44" i="1"/>
  <c r="B44" i="1"/>
  <c r="B45" i="1" s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J44" i="1"/>
  <c r="F10" i="1"/>
  <c r="H10" i="1" s="1"/>
  <c r="C44" i="1"/>
  <c r="K44" i="1"/>
  <c r="D44" i="1"/>
  <c r="L44" i="1"/>
  <c r="E44" i="1"/>
  <c r="M44" i="1"/>
  <c r="F44" i="1"/>
  <c r="N44" i="1"/>
  <c r="C34" i="1"/>
  <c r="G44" i="1"/>
  <c r="E34" i="1" l="1"/>
  <c r="D34" i="1"/>
</calcChain>
</file>

<file path=xl/sharedStrings.xml><?xml version="1.0" encoding="utf-8"?>
<sst xmlns="http://schemas.openxmlformats.org/spreadsheetml/2006/main" count="23" uniqueCount="23">
  <si>
    <t>Datasett 3: Stå i et middels trafikkert veikryss og tell antall sykler som passerer i løpet av 30 minutter.</t>
  </si>
  <si>
    <t>tid:</t>
  </si>
  <si>
    <t>13.02 2020 kl 14.30</t>
  </si>
  <si>
    <t>sted</t>
  </si>
  <si>
    <t>veikryss i nonnegata, Trondheim</t>
  </si>
  <si>
    <t>DELLEVERANSE A</t>
  </si>
  <si>
    <t>sykkelnummer (x)</t>
  </si>
  <si>
    <t>tidspunkt minutter-komponent</t>
  </si>
  <si>
    <t>tidspunkt sekunder-komponent</t>
  </si>
  <si>
    <t>tidspunkt (sek)</t>
  </si>
  <si>
    <t>tidspunkt (min)</t>
  </si>
  <si>
    <t>ventetid (min) for hver sykkel</t>
  </si>
  <si>
    <t>gjennomsnittlig ventetid</t>
  </si>
  <si>
    <t>median av ventetid</t>
  </si>
  <si>
    <t>t (timer)</t>
  </si>
  <si>
    <t>lambda (frekvens) pr time</t>
  </si>
  <si>
    <t>forventning (E(x)) = varians (Var(x))</t>
  </si>
  <si>
    <t>variasjonsbredde</t>
  </si>
  <si>
    <t>standardavvik</t>
  </si>
  <si>
    <t>x</t>
  </si>
  <si>
    <t>P(X=x)</t>
  </si>
  <si>
    <t>P(X&lt;=x)</t>
  </si>
  <si>
    <t>P(X &gt;=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</si>
</sst>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3" fillId="2" borderId="0" xfId="0" applyFont="1" applyFill="1"/>
    <xf numFmtId="0" fontId="3" fillId="2" borderId="0" xfId="0" applyFont="1" applyFill="1" applyAlignment="1"/>
    <xf numFmtId="0" fontId="4" fillId="2" borderId="0" xfId="0" applyFont="1" applyFill="1" applyAlignment="1">
      <alignment horizontal="left"/>
    </xf>
    <xf numFmtId="0" fontId="1" fillId="2" borderId="0" xfId="0" applyFont="1" applyFill="1"/>
    <xf numFmtId="0" fontId="6" fillId="0" borderId="0" xfId="0" applyFont="1" applyAlignment="1"/>
    <xf numFmtId="0" fontId="5" fillId="3" borderId="0" xfId="0" applyFont="1" applyFill="1" applyAlignment="1"/>
    <xf numFmtId="0" fontId="0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b-NO"/>
              <a:t>ventetid (min) for hver sykkel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</c:spPr>
          <c:invertIfNegative val="1"/>
          <c:cat>
            <c:numRef>
              <c:f>'Bok1'!$A$7:$A$13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'Bok1'!$F$7:$F$13</c:f>
              <c:numCache>
                <c:formatCode>General</c:formatCode>
                <c:ptCount val="7"/>
                <c:pt idx="0">
                  <c:v>2.3166666666666669</c:v>
                </c:pt>
                <c:pt idx="1">
                  <c:v>4.2833333333333332</c:v>
                </c:pt>
                <c:pt idx="2">
                  <c:v>8.5833333333333339</c:v>
                </c:pt>
                <c:pt idx="3">
                  <c:v>6.05</c:v>
                </c:pt>
                <c:pt idx="4">
                  <c:v>0.31666666666666665</c:v>
                </c:pt>
                <c:pt idx="5">
                  <c:v>1.3833333333333333</c:v>
                </c:pt>
                <c:pt idx="6">
                  <c:v>1.6833333333333333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B52-4F2D-85CE-E93EB9688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2511675"/>
        <c:axId val="1196049730"/>
      </c:barChart>
      <c:catAx>
        <c:axId val="662511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b-NO"/>
                  <a:t>sykkelnummer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b-NO"/>
          </a:p>
        </c:txPr>
        <c:crossAx val="1196049730"/>
        <c:crosses val="autoZero"/>
        <c:auto val="1"/>
        <c:lblAlgn val="ctr"/>
        <c:lblOffset val="100"/>
        <c:noMultiLvlLbl val="1"/>
      </c:catAx>
      <c:valAx>
        <c:axId val="1196049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b-NO"/>
                  <a:t>tid (min) siden forrige sykkel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b-NO"/>
          </a:p>
        </c:txPr>
        <c:crossAx val="6625116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b-N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b-NO"/>
              <a:t>P(X=x)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</c:spPr>
          <c:invertIfNegative val="1"/>
          <c:cat>
            <c:numRef>
              <c:f>'Bok1'!$B$43:$P$43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'Bok1'!$B$44:$P$44</c:f>
              <c:numCache>
                <c:formatCode>General</c:formatCode>
                <c:ptCount val="15"/>
                <c:pt idx="0">
                  <c:v>9.1188196555451624E-4</c:v>
                </c:pt>
                <c:pt idx="1">
                  <c:v>6.3831737588816136E-3</c:v>
                </c:pt>
                <c:pt idx="2">
                  <c:v>2.2341108156085646E-2</c:v>
                </c:pt>
                <c:pt idx="3">
                  <c:v>5.2129252364199845E-2</c:v>
                </c:pt>
                <c:pt idx="4">
                  <c:v>9.1226191637349727E-2</c:v>
                </c:pt>
                <c:pt idx="5">
                  <c:v>0.12771666829228961</c:v>
                </c:pt>
                <c:pt idx="6">
                  <c:v>0.14900277967433789</c:v>
                </c:pt>
                <c:pt idx="7">
                  <c:v>0.14900277967433789</c:v>
                </c:pt>
                <c:pt idx="8">
                  <c:v>0.13037743221504566</c:v>
                </c:pt>
                <c:pt idx="9">
                  <c:v>0.10140466950059106</c:v>
                </c:pt>
                <c:pt idx="10">
                  <c:v>7.0983268650413753E-2</c:v>
                </c:pt>
                <c:pt idx="11">
                  <c:v>4.5171170959354197E-2</c:v>
                </c:pt>
                <c:pt idx="12">
                  <c:v>2.634984972628995E-2</c:v>
                </c:pt>
                <c:pt idx="13">
                  <c:v>1.4188380621848434E-2</c:v>
                </c:pt>
                <c:pt idx="14">
                  <c:v>7.0941903109242171E-3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0D5-40E3-9B6A-6649CDBCD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419819"/>
        <c:axId val="1292741603"/>
      </c:barChart>
      <c:catAx>
        <c:axId val="1357419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b-NO"/>
                  <a:t>x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b-NO"/>
          </a:p>
        </c:txPr>
        <c:crossAx val="1292741603"/>
        <c:crosses val="autoZero"/>
        <c:auto val="1"/>
        <c:lblAlgn val="ctr"/>
        <c:lblOffset val="100"/>
        <c:noMultiLvlLbl val="1"/>
      </c:catAx>
      <c:valAx>
        <c:axId val="1292741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b-NO"/>
                  <a:t>P(X=x)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b-NO"/>
          </a:p>
        </c:txPr>
        <c:crossAx val="13574198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b-N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b-NO"/>
              <a:t>P(X&lt;=x)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</c:spPr>
          <c:invertIfNegative val="1"/>
          <c:cat>
            <c:numRef>
              <c:f>'Bok1'!$B$43:$P$43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'Bok1'!$B$45:$P$45</c:f>
              <c:numCache>
                <c:formatCode>General</c:formatCode>
                <c:ptCount val="15"/>
                <c:pt idx="0">
                  <c:v>9.1188196555451624E-4</c:v>
                </c:pt>
                <c:pt idx="1">
                  <c:v>7.2950557244361299E-3</c:v>
                </c:pt>
                <c:pt idx="2">
                  <c:v>2.9636163880521777E-2</c:v>
                </c:pt>
                <c:pt idx="3">
                  <c:v>8.1765416244721625E-2</c:v>
                </c:pt>
                <c:pt idx="4">
                  <c:v>0.17299160788207135</c:v>
                </c:pt>
                <c:pt idx="5">
                  <c:v>0.30070827617436097</c:v>
                </c:pt>
                <c:pt idx="6">
                  <c:v>0.44971105584869886</c:v>
                </c:pt>
                <c:pt idx="7">
                  <c:v>0.59871383552303681</c:v>
                </c:pt>
                <c:pt idx="8">
                  <c:v>0.72909126773808253</c:v>
                </c:pt>
                <c:pt idx="9">
                  <c:v>0.83049593723867354</c:v>
                </c:pt>
                <c:pt idx="10">
                  <c:v>0.90147920588908725</c:v>
                </c:pt>
                <c:pt idx="11">
                  <c:v>0.94665037684844144</c:v>
                </c:pt>
                <c:pt idx="12">
                  <c:v>0.9730002265747314</c:v>
                </c:pt>
                <c:pt idx="13">
                  <c:v>0.98718860719657986</c:v>
                </c:pt>
                <c:pt idx="14">
                  <c:v>0.99428279750750403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045-47EF-BE93-36C4CE701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987380"/>
        <c:axId val="1572390236"/>
      </c:barChart>
      <c:catAx>
        <c:axId val="822987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b-NO"/>
                  <a:t>x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b-NO"/>
          </a:p>
        </c:txPr>
        <c:crossAx val="1572390236"/>
        <c:crosses val="autoZero"/>
        <c:auto val="1"/>
        <c:lblAlgn val="ctr"/>
        <c:lblOffset val="100"/>
        <c:noMultiLvlLbl val="1"/>
      </c:catAx>
      <c:valAx>
        <c:axId val="1572390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b-NO"/>
                  <a:t>P(X&lt;=x)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b-NO"/>
          </a:p>
        </c:txPr>
        <c:crossAx val="8229873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nb-N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nb-NO"/>
              <a:t>tidspunkt (min)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</c:spPr>
          <c:invertIfNegative val="1"/>
          <c:val>
            <c:numRef>
              <c:f>'Bok1'!$E$7:$E$13</c:f>
              <c:numCache>
                <c:formatCode>General</c:formatCode>
                <c:ptCount val="7"/>
                <c:pt idx="0">
                  <c:v>2.3166666666666669</c:v>
                </c:pt>
                <c:pt idx="1">
                  <c:v>6.6</c:v>
                </c:pt>
                <c:pt idx="2">
                  <c:v>15.183333333333334</c:v>
                </c:pt>
                <c:pt idx="3">
                  <c:v>21.233333333333334</c:v>
                </c:pt>
                <c:pt idx="4">
                  <c:v>21.55</c:v>
                </c:pt>
                <c:pt idx="5">
                  <c:v>22.933333333333334</c:v>
                </c:pt>
                <c:pt idx="6">
                  <c:v>24.616666666666667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01E-4EB6-B3D1-4A1EFC8CE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366917"/>
        <c:axId val="1776242746"/>
      </c:barChart>
      <c:catAx>
        <c:axId val="456366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b-NO"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b-NO"/>
          </a:p>
        </c:txPr>
        <c:crossAx val="1776242746"/>
        <c:crosses val="autoZero"/>
        <c:auto val="1"/>
        <c:lblAlgn val="ctr"/>
        <c:lblOffset val="100"/>
        <c:noMultiLvlLbl val="1"/>
      </c:catAx>
      <c:valAx>
        <c:axId val="1776242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nb-NO"/>
                  <a:t>tidspunkt (min)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nb-NO"/>
          </a:p>
        </c:txPr>
        <c:crossAx val="4563669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nb-N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95250</xdr:rowOff>
    </xdr:from>
    <xdr:ext cx="5715000" cy="3533775"/>
    <xdr:graphicFrame macro="">
      <xdr:nvGraphicFramePr>
        <xdr:cNvPr id="2" name="Chart 1" title="Diagra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152400</xdr:colOff>
      <xdr:row>48</xdr:row>
      <xdr:rowOff>28575</xdr:rowOff>
    </xdr:from>
    <xdr:ext cx="5715000" cy="3533775"/>
    <xdr:graphicFrame macro="">
      <xdr:nvGraphicFramePr>
        <xdr:cNvPr id="3" name="Chart 2" title="Diagra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333375</xdr:colOff>
      <xdr:row>48</xdr:row>
      <xdr:rowOff>28575</xdr:rowOff>
    </xdr:from>
    <xdr:ext cx="5715000" cy="3533775"/>
    <xdr:graphicFrame macro="">
      <xdr:nvGraphicFramePr>
        <xdr:cNvPr id="4" name="Chart 3" title="Diagra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285750</xdr:colOff>
      <xdr:row>13</xdr:row>
      <xdr:rowOff>95250</xdr:rowOff>
    </xdr:from>
    <xdr:ext cx="5715000" cy="3533775"/>
    <xdr:graphicFrame macro="">
      <xdr:nvGraphicFramePr>
        <xdr:cNvPr id="5" name="Chart 4" title="Diagram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51"/>
  <sheetViews>
    <sheetView tabSelected="1" zoomScale="87" zoomScaleNormal="100" workbookViewId="0">
      <selection activeCell="D39" sqref="D39"/>
    </sheetView>
  </sheetViews>
  <sheetFormatPr baseColWidth="10" defaultColWidth="14.42578125" defaultRowHeight="15.75" customHeight="1" x14ac:dyDescent="0.2"/>
  <cols>
    <col min="1" max="1" width="16.140625" customWidth="1"/>
    <col min="2" max="2" width="27.28515625" customWidth="1"/>
    <col min="3" max="3" width="27.5703125" customWidth="1"/>
    <col min="4" max="4" width="16" customWidth="1"/>
    <col min="5" max="5" width="27" customWidth="1"/>
    <col min="6" max="6" width="15.7109375" customWidth="1"/>
    <col min="7" max="7" width="21.42578125" customWidth="1"/>
    <col min="8" max="8" width="20.85546875" customWidth="1"/>
  </cols>
  <sheetData>
    <row r="1" spans="1:8" ht="12.75" x14ac:dyDescent="0.2">
      <c r="A1" s="1" t="s">
        <v>0</v>
      </c>
    </row>
    <row r="3" spans="1:8" ht="14.25" x14ac:dyDescent="0.2">
      <c r="A3" s="1" t="s">
        <v>1</v>
      </c>
      <c r="B3" s="1" t="s">
        <v>2</v>
      </c>
      <c r="C3" s="1" t="s">
        <v>3</v>
      </c>
      <c r="D3" s="2" t="s">
        <v>4</v>
      </c>
    </row>
    <row r="5" spans="1:8" ht="12.75" x14ac:dyDescent="0.2">
      <c r="A5" s="3" t="s">
        <v>5</v>
      </c>
      <c r="B5" s="4"/>
      <c r="C5" s="4"/>
      <c r="D5" s="4"/>
      <c r="E5" s="4"/>
      <c r="F5" s="5"/>
      <c r="G5" s="5"/>
      <c r="H5" s="4"/>
    </row>
    <row r="6" spans="1:8" ht="12.75" x14ac:dyDescent="0.2">
      <c r="A6" s="6" t="s">
        <v>6</v>
      </c>
      <c r="B6" s="6" t="s">
        <v>7</v>
      </c>
      <c r="C6" s="7" t="s">
        <v>8</v>
      </c>
      <c r="D6" s="6" t="s">
        <v>9</v>
      </c>
      <c r="E6" s="6" t="s">
        <v>10</v>
      </c>
      <c r="F6" s="6" t="s">
        <v>11</v>
      </c>
      <c r="G6" s="5"/>
      <c r="H6" s="3" t="s">
        <v>12</v>
      </c>
    </row>
    <row r="7" spans="1:8" ht="12.75" x14ac:dyDescent="0.2">
      <c r="A7" s="6">
        <v>1</v>
      </c>
      <c r="B7" s="6">
        <v>2</v>
      </c>
      <c r="C7" s="6">
        <v>19</v>
      </c>
      <c r="D7" s="8">
        <f t="shared" ref="D7:D13" si="0">B7*60+C7</f>
        <v>139</v>
      </c>
      <c r="E7" s="4">
        <f t="shared" ref="E7:E13" si="1">D7/60</f>
        <v>2.3166666666666669</v>
      </c>
      <c r="F7" s="4">
        <f>D7/60</f>
        <v>2.3166666666666669</v>
      </c>
      <c r="G7" s="5"/>
      <c r="H7" s="4">
        <f>AVERAGE(F7:F13)</f>
        <v>3.5166666666666666</v>
      </c>
    </row>
    <row r="8" spans="1:8" ht="12.75" x14ac:dyDescent="0.2">
      <c r="A8" s="6">
        <v>2</v>
      </c>
      <c r="B8" s="6">
        <v>6</v>
      </c>
      <c r="C8" s="6">
        <v>36</v>
      </c>
      <c r="D8" s="8">
        <f t="shared" si="0"/>
        <v>396</v>
      </c>
      <c r="E8" s="4">
        <f t="shared" si="1"/>
        <v>6.6</v>
      </c>
      <c r="F8" s="4">
        <f t="shared" ref="F8:F13" si="2">(D8-D7)/60</f>
        <v>4.2833333333333332</v>
      </c>
      <c r="G8" s="5"/>
      <c r="H8" s="4"/>
    </row>
    <row r="9" spans="1:8" ht="12.75" x14ac:dyDescent="0.2">
      <c r="A9" s="6">
        <v>3</v>
      </c>
      <c r="B9" s="6">
        <v>15</v>
      </c>
      <c r="C9" s="6">
        <v>11</v>
      </c>
      <c r="D9" s="8">
        <f t="shared" si="0"/>
        <v>911</v>
      </c>
      <c r="E9" s="4">
        <f t="shared" si="1"/>
        <v>15.183333333333334</v>
      </c>
      <c r="F9" s="4">
        <f t="shared" si="2"/>
        <v>8.5833333333333339</v>
      </c>
      <c r="G9" s="5"/>
      <c r="H9" s="3" t="s">
        <v>13</v>
      </c>
    </row>
    <row r="10" spans="1:8" ht="12.75" x14ac:dyDescent="0.2">
      <c r="A10" s="6">
        <v>4</v>
      </c>
      <c r="B10" s="6">
        <v>21</v>
      </c>
      <c r="C10" s="6">
        <v>14</v>
      </c>
      <c r="D10" s="8">
        <f t="shared" si="0"/>
        <v>1274</v>
      </c>
      <c r="E10" s="4">
        <f t="shared" si="1"/>
        <v>21.233333333333334</v>
      </c>
      <c r="F10" s="4">
        <f t="shared" si="2"/>
        <v>6.05</v>
      </c>
      <c r="G10" s="5"/>
      <c r="H10" s="4">
        <f>MEDIAN(F7:F13)</f>
        <v>2.3166666666666669</v>
      </c>
    </row>
    <row r="11" spans="1:8" ht="12.75" x14ac:dyDescent="0.2">
      <c r="A11" s="6">
        <v>5</v>
      </c>
      <c r="B11" s="6">
        <v>21</v>
      </c>
      <c r="C11" s="6">
        <v>33</v>
      </c>
      <c r="D11" s="8">
        <f t="shared" si="0"/>
        <v>1293</v>
      </c>
      <c r="E11" s="4">
        <f t="shared" si="1"/>
        <v>21.55</v>
      </c>
      <c r="F11" s="4">
        <f t="shared" si="2"/>
        <v>0.31666666666666665</v>
      </c>
      <c r="G11" s="5"/>
      <c r="H11" s="4"/>
    </row>
    <row r="12" spans="1:8" ht="12.75" x14ac:dyDescent="0.2">
      <c r="A12" s="6">
        <v>6</v>
      </c>
      <c r="B12" s="6">
        <v>22</v>
      </c>
      <c r="C12" s="6">
        <v>56</v>
      </c>
      <c r="D12" s="8">
        <f t="shared" si="0"/>
        <v>1376</v>
      </c>
      <c r="E12" s="4">
        <f t="shared" si="1"/>
        <v>22.933333333333334</v>
      </c>
      <c r="F12" s="4">
        <f t="shared" si="2"/>
        <v>1.3833333333333333</v>
      </c>
      <c r="G12" s="5"/>
      <c r="H12" s="4"/>
    </row>
    <row r="13" spans="1:8" ht="12.75" x14ac:dyDescent="0.2">
      <c r="A13" s="6">
        <v>7</v>
      </c>
      <c r="B13" s="6">
        <v>24</v>
      </c>
      <c r="C13" s="6">
        <v>37</v>
      </c>
      <c r="D13" s="8">
        <f t="shared" si="0"/>
        <v>1477</v>
      </c>
      <c r="E13" s="4">
        <f t="shared" si="1"/>
        <v>24.616666666666667</v>
      </c>
      <c r="F13" s="4">
        <f t="shared" si="2"/>
        <v>1.6833333333333333</v>
      </c>
      <c r="G13" s="5"/>
      <c r="H13" s="4"/>
    </row>
    <row r="33" spans="1:16" ht="12.75" x14ac:dyDescent="0.2">
      <c r="A33" s="3" t="s">
        <v>14</v>
      </c>
      <c r="B33" s="3" t="s">
        <v>15</v>
      </c>
      <c r="C33" s="3" t="s">
        <v>16</v>
      </c>
      <c r="D33" s="3" t="s">
        <v>17</v>
      </c>
      <c r="E33" s="3" t="s">
        <v>18</v>
      </c>
    </row>
    <row r="34" spans="1:16" ht="12.75" x14ac:dyDescent="0.2">
      <c r="A34" s="6">
        <v>0.5</v>
      </c>
      <c r="B34" s="4">
        <f>COUNT(A7:A13)/A34</f>
        <v>14</v>
      </c>
      <c r="C34" s="4">
        <f>B34*A34</f>
        <v>7</v>
      </c>
      <c r="D34" s="4">
        <f>C34-C34</f>
        <v>0</v>
      </c>
      <c r="E34" s="4">
        <f>SQRT(C34)</f>
        <v>2.6457513110645907</v>
      </c>
    </row>
    <row r="42" spans="1:16" ht="15.75" customHeight="1" x14ac:dyDescent="0.2">
      <c r="E42" s="9"/>
    </row>
    <row r="43" spans="1:16" ht="12.75" x14ac:dyDescent="0.2">
      <c r="A43" s="3" t="s">
        <v>19</v>
      </c>
      <c r="B43" s="3">
        <v>0</v>
      </c>
      <c r="C43" s="3">
        <v>1</v>
      </c>
      <c r="D43" s="3">
        <v>2</v>
      </c>
      <c r="E43" s="3">
        <v>3</v>
      </c>
      <c r="F43" s="3">
        <v>4</v>
      </c>
      <c r="G43" s="3">
        <v>5</v>
      </c>
      <c r="H43" s="3">
        <v>6</v>
      </c>
      <c r="I43" s="3">
        <v>7</v>
      </c>
      <c r="J43" s="3">
        <v>8</v>
      </c>
      <c r="K43" s="3">
        <v>9</v>
      </c>
      <c r="L43" s="3">
        <v>10</v>
      </c>
      <c r="M43" s="3">
        <v>11</v>
      </c>
      <c r="N43" s="3">
        <v>12</v>
      </c>
      <c r="O43" s="3">
        <v>13</v>
      </c>
      <c r="P43" s="3">
        <v>14</v>
      </c>
    </row>
    <row r="44" spans="1:16" ht="12.75" x14ac:dyDescent="0.2">
      <c r="A44" s="3" t="s">
        <v>20</v>
      </c>
      <c r="B44" s="4">
        <f t="shared" ref="B44:P44" si="3">((($B$34*$A$34)^B43)/FACT(B43))*EXP(-$B$34*$A$34)</f>
        <v>9.1188196555451624E-4</v>
      </c>
      <c r="C44" s="4">
        <f t="shared" si="3"/>
        <v>6.3831737588816136E-3</v>
      </c>
      <c r="D44" s="4">
        <f t="shared" si="3"/>
        <v>2.2341108156085646E-2</v>
      </c>
      <c r="E44" s="4">
        <f t="shared" si="3"/>
        <v>5.2129252364199845E-2</v>
      </c>
      <c r="F44" s="4">
        <f t="shared" si="3"/>
        <v>9.1226191637349727E-2</v>
      </c>
      <c r="G44" s="4">
        <f t="shared" si="3"/>
        <v>0.12771666829228961</v>
      </c>
      <c r="H44" s="4">
        <f t="shared" si="3"/>
        <v>0.14900277967433789</v>
      </c>
      <c r="I44" s="4">
        <f t="shared" si="3"/>
        <v>0.14900277967433789</v>
      </c>
      <c r="J44" s="4">
        <f t="shared" si="3"/>
        <v>0.13037743221504566</v>
      </c>
      <c r="K44" s="4">
        <f t="shared" si="3"/>
        <v>0.10140466950059106</v>
      </c>
      <c r="L44" s="4">
        <f t="shared" si="3"/>
        <v>7.0983268650413753E-2</v>
      </c>
      <c r="M44" s="4">
        <f t="shared" si="3"/>
        <v>4.5171170959354197E-2</v>
      </c>
      <c r="N44" s="4">
        <f t="shared" si="3"/>
        <v>2.634984972628995E-2</v>
      </c>
      <c r="O44" s="4">
        <f t="shared" si="3"/>
        <v>1.4188380621848434E-2</v>
      </c>
      <c r="P44" s="4">
        <f t="shared" si="3"/>
        <v>7.0941903109242171E-3</v>
      </c>
    </row>
    <row r="45" spans="1:16" ht="12.75" x14ac:dyDescent="0.2">
      <c r="A45" s="3" t="s">
        <v>21</v>
      </c>
      <c r="B45" s="4">
        <f>B44</f>
        <v>9.1188196555451624E-4</v>
      </c>
      <c r="C45" s="4">
        <f t="shared" ref="C45:P45" si="4">B45+C44</f>
        <v>7.2950557244361299E-3</v>
      </c>
      <c r="D45" s="4">
        <f t="shared" si="4"/>
        <v>2.9636163880521777E-2</v>
      </c>
      <c r="E45" s="4">
        <f t="shared" si="4"/>
        <v>8.1765416244721625E-2</v>
      </c>
      <c r="F45" s="4">
        <f t="shared" si="4"/>
        <v>0.17299160788207135</v>
      </c>
      <c r="G45" s="4">
        <f t="shared" si="4"/>
        <v>0.30070827617436097</v>
      </c>
      <c r="H45" s="4">
        <f t="shared" si="4"/>
        <v>0.44971105584869886</v>
      </c>
      <c r="I45" s="4">
        <f t="shared" si="4"/>
        <v>0.59871383552303681</v>
      </c>
      <c r="J45" s="4">
        <f t="shared" si="4"/>
        <v>0.72909126773808253</v>
      </c>
      <c r="K45" s="4">
        <f t="shared" si="4"/>
        <v>0.83049593723867354</v>
      </c>
      <c r="L45" s="4">
        <f t="shared" si="4"/>
        <v>0.90147920588908725</v>
      </c>
      <c r="M45" s="4">
        <f t="shared" si="4"/>
        <v>0.94665037684844144</v>
      </c>
      <c r="N45" s="4">
        <f t="shared" si="4"/>
        <v>0.9730002265747314</v>
      </c>
      <c r="O45" s="4">
        <f t="shared" si="4"/>
        <v>0.98718860719657986</v>
      </c>
      <c r="P45" s="4">
        <f t="shared" si="4"/>
        <v>0.99428279750750403</v>
      </c>
    </row>
    <row r="47" spans="1:16" ht="12.75" x14ac:dyDescent="0.2">
      <c r="A47" s="10" t="s">
        <v>22</v>
      </c>
      <c r="B47" s="11">
        <f>1-L45</f>
        <v>9.8520794110912746E-2</v>
      </c>
    </row>
    <row r="48" spans="1:16" ht="12.75" x14ac:dyDescent="0.2">
      <c r="A48" s="1"/>
    </row>
    <row r="49" spans="1:1" ht="12.75" x14ac:dyDescent="0.2">
      <c r="A49" s="1"/>
    </row>
    <row r="50" spans="1:1" ht="12.75" x14ac:dyDescent="0.2">
      <c r="A50" s="1"/>
    </row>
    <row r="51" spans="1:1" ht="12.75" x14ac:dyDescent="0.2">
      <c r="A5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Bok1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Trym Grande</dc:creator>
  <cp:lastModifiedBy>Trym Grande</cp:lastModifiedBy>
  <cp:lastPrinted>2020-02-26T20:53:14Z</cp:lastPrinted>
  <dcterms:created xsi:type="dcterms:W3CDTF">2020-03-03T08:45:03Z</dcterms:created>
  <dcterms:modified xsi:type="dcterms:W3CDTF">2020-03-03T08:45:03Z</dcterms:modified>
</cp:coreProperties>
</file>