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4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1.xml" ContentType="application/vnd.openxmlformats-officedocument.drawingml.chart+xml"/>
  <Override PartName="/xl/charts/chart20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<sst xmlns="http://schemas.openxmlformats.org/spreadsheetml/2006/main" count="198" uniqueCount="116">
  <si>
    <t>yarn.memory=28GB, map.memory=3.5GB, reduce.memory=3.5GB, map.java=3GB, reduce.java=3GB,                           -w 115, -slot 240</t>
  </si>
  <si>
    <t>yarn.memory=30GB, map.memory=2GB, reduce.memory=4GB, map.java=1.6GB, reduce.java=3.2GB,                       -w 220, -slot 210 </t>
  </si>
  <si>
    <t>BG</t>
  </si>
  <si>
    <t>EC</t>
  </si>
  <si>
    <t>SCF</t>
  </si>
  <si>
    <t>BigCRON</t>
  </si>
  <si>
    <t>32GB-Mem</t>
  </si>
  <si>
    <t>1HDD</t>
  </si>
  <si>
    <t>16DN</t>
  </si>
  <si>
    <t>32DN</t>
  </si>
  <si>
    <t>Overall</t>
  </si>
  <si>
    <t>GraphConstruction</t>
  </si>
  <si>
    <t>GraphSimplification</t>
  </si>
  <si>
    <t>Scaffolding</t>
  </si>
  <si>
    <t>EntirePipeline</t>
  </si>
  <si>
    <t>SuperMike</t>
  </si>
  <si>
    <t>SuperMikeII (32GBMem+1HDD): 15DN [BaseLine]</t>
  </si>
  <si>
    <t>SwatIII-Storage (32GBMem+1SSD): 15DN</t>
  </si>
  <si>
    <t>SwatIII-Memory (256GBMem+1SSD): 15DN</t>
  </si>
  <si>
    <t>.</t>
  </si>
  <si>
    <t>SwatIII-FullScaleup-SSD (256GBMemory+7SSD): 2DN</t>
  </si>
  <si>
    <t>SwatIII-FullScaleup-HDD (256GBMemory+7HDD): 2DN</t>
  </si>
  <si>
    <t>Swat [Effect of #disks, type of storage]</t>
  </si>
  <si>
    <t>SwatIII-(64GBMem+2SSDs): 7DN</t>
  </si>
  <si>
    <t>2HDD</t>
  </si>
  <si>
    <t>CeresII</t>
  </si>
  <si>
    <t>4HDD</t>
  </si>
  <si>
    <t>IOPS Impact</t>
  </si>
  <si>
    <t>1SSD</t>
  </si>
  <si>
    <t>Baseline</t>
  </si>
  <si>
    <t>2HDD+32GBMem</t>
  </si>
  <si>
    <t>4HDD+32GBMem</t>
  </si>
  <si>
    <t>1SSD+32GBMem</t>
  </si>
  <si>
    <t>Effect of SSD</t>
  </si>
  <si>
    <t>yarn.mem=28, 56, 112, 224                map.mem=3.5, 7, 14, 28                       red.mem=3.5, 7, 14, 28              map.java=3,  6, 12, 24 red.java=3,  6, 12, 24                          -w 115, -slot 240</t>
  </si>
  <si>
    <t>yarn.mem=30, 60, 120,  240                map.mem=2,  4, 8, 16                      red.mem=4,  8, 16, 32             map.java=1.6,  3.2, 6.4, 12.8 red.java=3.2,  6.4, 12.8, 25.6                          -w 220, -slot 210</t>
  </si>
  <si>
    <t>Swat [Effect of Memory]</t>
  </si>
  <si>
    <t>4HDD/1SSD</t>
  </si>
  <si>
    <t>64GB-Mem</t>
  </si>
  <si>
    <t>X</t>
  </si>
  <si>
    <t>128GB-Mem</t>
  </si>
  <si>
    <t>256GB-Mem</t>
  </si>
  <si>
    <t>yarn.mem=240                map.mem=16                       red.mem=32             map.java=12.8 reduce.java=25.6                          -w 220, -slot 210</t>
  </si>
  <si>
    <t>yarn.mem=240                map.mem=8                       red.mem=16               map.java= 6.4 reduce.java=12.8                        -w 445, -slot 450</t>
  </si>
  <si>
    <t>Swat [Hyp.thr.]</t>
  </si>
  <si>
    <t>4SSD</t>
  </si>
  <si>
    <t>IOPS For IOBound</t>
  </si>
  <si>
    <t>8Mappers</t>
  </si>
  <si>
    <t>15Mappers</t>
  </si>
  <si>
    <t>Effect of Memory</t>
  </si>
  <si>
    <t>SuperMikeII (32GBMemory+1HDD): Baseline</t>
  </si>
  <si>
    <t>SwatIII-Storage (32GBMem+1SSD)</t>
  </si>
  <si>
    <t>SwatIII-Memory (256GBMem+1SSD)</t>
  </si>
  <si>
    <t>SwatIII-(64GBMem+2SSDs)</t>
  </si>
  <si>
    <t>Network-Bound Nature Of Giraph</t>
  </si>
  <si>
    <t>115Workers_Graph-Simplification</t>
  </si>
  <si>
    <t>220 workers_Graph-Simplification</t>
  </si>
  <si>
    <t>SuperMikeII [32GBMem+1HDD+40Gbps Infiniband]</t>
  </si>
  <si>
    <t>SwatIII-Storage (32GBMem+1HDD+10Gbps Ethernet)</t>
  </si>
  <si>
    <t>Price</t>
  </si>
  <si>
    <t>SuperMikeII</t>
  </si>
  <si>
    <t>SwatIIIStorage</t>
  </si>
  <si>
    <t>SwatIIIMemory</t>
  </si>
  <si>
    <t>SwatIII-Storage-v2</t>
  </si>
  <si>
    <t>SwatIII-FullScaleupSSD</t>
  </si>
  <si>
    <t>SwatIII-FullScaleupHDD</t>
  </si>
  <si>
    <t>SWATIII-EFF</t>
  </si>
  <si>
    <t>Processor</t>
  </si>
  <si>
    <t>Memory</t>
  </si>
  <si>
    <t>Disk</t>
  </si>
  <si>
    <t>Cost/workstation</t>
  </si>
  <si>
    <t>TotalDN</t>
  </si>
  <si>
    <t>TotalPrice</t>
  </si>
  <si>
    <t>SuperMikeII (32GBMem+1HDD) [Baseline]</t>
  </si>
  <si>
    <t>SwatIII-Storage-v2 (32GBMem+7SSD+1SSD_as_VM): 2DN </t>
  </si>
  <si>
    <t>SwatIII-FullScaleupSSD (256GBMemory+7SSD): 2DN</t>
  </si>
  <si>
    <t>SwatIII-FullScaleupHDD (256GBMemory+7SSD): 2DN</t>
  </si>
  <si>
    <t>ExecTime</t>
  </si>
  <si>
    <t>SuperMikeII (32GBMem+1HDD): 15DN [Baseline]</t>
  </si>
  <si>
    <t>SwatIII-Storage-v2 (32GBMem+7SSD+1SSD_asVM): 2DN </t>
  </si>
  <si>
    <t>SwatIII-(64GBMem+2SSDs):7DNs</t>
  </si>
  <si>
    <t>Perf/$</t>
  </si>
  <si>
    <t>GraphConstr.</t>
  </si>
  <si>
    <t>GraphSimpli.</t>
  </si>
  <si>
    <t>Scaff.</t>
  </si>
  <si>
    <t>SwatIII-(64GBMemory+2SSD): 7DN</t>
  </si>
  <si>
    <t> </t>
  </si>
  <si>
    <t>127DN</t>
  </si>
  <si>
    <t>SwatIII-FullScaleupSSD (256GBMem+4SSD):15DN</t>
  </si>
  <si>
    <t>SwatIII-FullScaleupHDD (256GBMem+4HDD):15DN</t>
  </si>
  <si>
    <t>SuperMikeII (32GBMem+1HDD):127DN</t>
  </si>
  <si>
    <t>=3040(CPU)+279*8(Memory)+177*4(SSD)</t>
  </si>
  <si>
    <t>Modeling</t>
  </si>
  <si>
    <t>data</t>
  </si>
  <si>
    <t>cluster</t>
  </si>
  <si>
    <t>phase</t>
  </si>
  <si>
    <t>price</t>
  </si>
  <si>
    <t>IO-&gt;CPU</t>
  </si>
  <si>
    <t>input size</t>
  </si>
  <si>
    <t># of nodes</t>
  </si>
  <si>
    <t>IO intensive</t>
  </si>
  <si>
    <t>$ of CPU</t>
  </si>
  <si>
    <t>Intermediate size</t>
  </si>
  <si>
    <t># of disk</t>
  </si>
  <si>
    <t>Memory intensive</t>
  </si>
  <si>
    <t>$ of Disk</t>
  </si>
  <si>
    <t>Graph size</t>
  </si>
  <si>
    <t>CAP. of memory</t>
  </si>
  <si>
    <t>$ of Memory</t>
  </si>
  <si>
    <t>bombus</t>
  </si>
  <si>
    <t># of disks</t>
  </si>
  <si>
    <t>CeresII PGA(Bombus)</t>
  </si>
  <si>
    <t>Repeat</t>
  </si>
  <si>
    <t># of jobs (EC+SCF)</t>
  </si>
  <si>
    <t>normalized SCF</t>
  </si>
  <si>
    <t>avg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</si>
</sst>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\ "/>
  </numFmts>
  <fonts count="12">
    <font>
      <sz val="11"/>
      <color rgb="FF000000"/>
      <name val="맑은 고딕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맑은 고딕"/>
      <family val="2"/>
    </font>
    <font>
      <sz val="11"/>
      <color rgb="FFFF0000"/>
      <name val="맑은 고딕"/>
      <family val="2"/>
    </font>
    <font>
      <b val="true"/>
      <sz val="11"/>
      <name val="맑은 고딕"/>
      <family val="2"/>
    </font>
    <font>
      <b val="true"/>
      <sz val="11"/>
      <color rgb="FFFF0000"/>
      <name val="맑은 고딕"/>
      <family val="3"/>
    </font>
    <font>
      <b val="true"/>
      <sz val="11"/>
      <color rgb="FFFF0000"/>
      <name val="맑은 고딕"/>
      <family val="2"/>
    </font>
    <font>
      <b val="true"/>
      <sz val="11"/>
      <color rgb="FF000000"/>
      <name val="맑은 고딕"/>
      <family val="3"/>
    </font>
    <font>
      <sz val="10"/>
      <color rgb="FF000000"/>
      <name val="Calibri"/>
      <family val="2"/>
    </font>
    <font>
      <b val="true"/>
      <sz val="18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2D050"/>
        <bgColor rgb="FF9BBB59"/>
      </patternFill>
    </fill>
    <fill>
      <patternFill patternType="solid">
        <fgColor rgb="FF00B0F0"/>
        <bgColor rgb="FF4BACC6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4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AA64F"/>
      <rgbColor rgb="FF800080"/>
      <rgbColor rgb="FF4F81BD"/>
      <rgbColor rgb="FFBFBFBF"/>
      <rgbColor rgb="FF808080"/>
      <rgbColor rgb="FF93A9CE"/>
      <rgbColor rgb="FFAB4744"/>
      <rgbColor rgb="FFFFFFCC"/>
      <rgbColor rgb="FFCCFFFF"/>
      <rgbColor rgb="FF660066"/>
      <rgbColor rgb="FFDC853E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558ED5"/>
      <rgbColor rgb="FF0000FF"/>
      <rgbColor rgb="FF00B0F0"/>
      <rgbColor rgb="FFCCFFFF"/>
      <rgbColor rgb="FFCCFFCC"/>
      <rgbColor rgb="FFFFFF99"/>
      <rgbColor rgb="FF9BBB59"/>
      <rgbColor rgb="FFD09493"/>
      <rgbColor rgb="FFCC99FF"/>
      <rgbColor rgb="FFFFCC99"/>
      <rgbColor rgb="FF4672A8"/>
      <rgbColor rgb="FF4BACC6"/>
      <rgbColor rgb="FF92D050"/>
      <rgbColor rgb="FFFFCC00"/>
      <rgbColor rgb="FFF79646"/>
      <rgbColor rgb="FFFF6600"/>
      <rgbColor rgb="FF725990"/>
      <rgbColor rgb="FF878787"/>
      <rgbColor rgb="FF003366"/>
      <rgbColor rgb="FF4299B0"/>
      <rgbColor rgb="FF003300"/>
      <rgbColor rgb="FF333300"/>
      <rgbColor rgb="FF993300"/>
      <rgbColor rgb="FFC0504D"/>
      <rgbColor rgb="FF8064A2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Sheet1!$M$30</c:f>
              <c:strCache>
                <c:ptCount val="1"/>
                <c:pt idx="0">
                  <c:v>8Mappers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</c:spPr>
          <c:cat>
            <c:strRef>
              <c:f>Sheet1!$L$31:$L$35</c:f>
              <c:strCache>
                <c:ptCount val="5"/>
                <c:pt idx="0">
                  <c:v>Baseline</c:v>
                </c:pt>
                <c:pt idx="1">
                  <c:v>1HDD</c:v>
                </c:pt>
                <c:pt idx="2">
                  <c:v>2HDD</c:v>
                </c:pt>
                <c:pt idx="3">
                  <c:v>4HDD</c:v>
                </c:pt>
                <c:pt idx="4">
                  <c:v>1SSD</c:v>
                </c:pt>
              </c:strCache>
            </c:strRef>
          </c:cat>
          <c:val>
            <c:numRef>
              <c:f>Sheet1!$O$31:$O$35</c:f>
              <c:numCache>
                <c:formatCode>General</c:formatCode>
                <c:ptCount val="5"/>
                <c:pt idx="0">
                  <c:v>1</c:v>
                </c:pt>
                <c:pt idx="1">
                  <c:v>0.990766550522648</c:v>
                </c:pt>
                <c:pt idx="2">
                  <c:v>0.698606271777004</c:v>
                </c:pt>
                <c:pt idx="3">
                  <c:v>0.735191637630662</c:v>
                </c:pt>
                <c:pt idx="4">
                  <c:v>0.622473867595819</c:v>
                </c:pt>
              </c:numCache>
            </c:numRef>
          </c:val>
        </c:ser>
        <c:ser>
          <c:idx val="1"/>
          <c:order val="1"/>
          <c:tx>
            <c:strRef>
              <c:f>Sheet1!$N$30</c:f>
              <c:strCache>
                <c:ptCount val="1"/>
                <c:pt idx="0">
                  <c:v>15Mappers</c:v>
                </c:pt>
              </c:strCache>
            </c:strRef>
          </c:tx>
          <c:spPr>
            <a:solidFill>
              <a:srgbClr val="808080"/>
            </a:solidFill>
            <a:ln>
              <a:noFill/>
            </a:ln>
          </c:spPr>
          <c:cat>
            <c:strRef>
              <c:f>Sheet1!$L$31:$L$35</c:f>
              <c:strCache>
                <c:ptCount val="5"/>
                <c:pt idx="0">
                  <c:v>Baseline</c:v>
                </c:pt>
                <c:pt idx="1">
                  <c:v>1HDD</c:v>
                </c:pt>
                <c:pt idx="2">
                  <c:v>2HDD</c:v>
                </c:pt>
                <c:pt idx="3">
                  <c:v>4HDD</c:v>
                </c:pt>
                <c:pt idx="4">
                  <c:v>1SSD</c:v>
                </c:pt>
              </c:strCache>
            </c:strRef>
          </c:cat>
          <c:val>
            <c:numRef>
              <c:f>Sheet1!$P$31:$P$35</c:f>
              <c:numCache>
                <c:formatCode>General</c:formatCode>
                <c:ptCount val="5"/>
                <c:pt idx="0">
                  <c:v>0</c:v>
                </c:pt>
                <c:pt idx="1">
                  <c:v>1.0918118466899</c:v>
                </c:pt>
                <c:pt idx="2">
                  <c:v>0.771602787456446</c:v>
                </c:pt>
                <c:pt idx="3">
                  <c:v>0.580662020905923</c:v>
                </c:pt>
                <c:pt idx="4">
                  <c:v>0.512020905923345</c:v>
                </c:pt>
              </c:numCache>
            </c:numRef>
          </c:val>
        </c:ser>
        <c:gapWidth val="150"/>
        <c:axId val="46459688"/>
        <c:axId val="13350003"/>
      </c:barChart>
      <c:catAx>
        <c:axId val="464596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3350003"/>
        <c:crossesAt val="0"/>
        <c:auto val="1"/>
        <c:lblAlgn val="ctr"/>
        <c:lblOffset val="100"/>
      </c:catAx>
      <c:valAx>
        <c:axId val="1335000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6459688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Sheet1!$L$39</c:f>
              <c:strCache>
                <c:ptCount val="1"/>
                <c:pt idx="0">
                  <c:v>SuperMikeII (32GBMemory+1HDD): Baseline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</c:spPr>
          <c:cat>
            <c:strRef>
              <c:f>Sheet1!$M$38:$O$38</c:f>
              <c:strCache>
                <c:ptCount val="3"/>
                <c:pt idx="0">
                  <c:v>GraphConstruction</c:v>
                </c:pt>
                <c:pt idx="1">
                  <c:v>GraphSimplification</c:v>
                </c:pt>
                <c:pt idx="2">
                  <c:v>Scaffolding</c:v>
                </c:pt>
              </c:strCache>
            </c:strRef>
          </c:cat>
          <c:val>
            <c:numRef>
              <c:f>Sheet1!$P$39:$R$39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Sheet1!$L$40</c:f>
              <c:strCache>
                <c:ptCount val="1"/>
                <c:pt idx="0">
                  <c:v>SwatIII-Storage (32GBMem+1SSD)</c:v>
                </c:pt>
              </c:strCache>
            </c:strRef>
          </c:tx>
          <c:spPr>
            <a:solidFill>
              <a:srgbClr val="808080"/>
            </a:solidFill>
            <a:ln>
              <a:noFill/>
            </a:ln>
          </c:spPr>
          <c:cat>
            <c:strRef>
              <c:f>Sheet1!$M$38:$O$38</c:f>
              <c:strCache>
                <c:ptCount val="3"/>
                <c:pt idx="0">
                  <c:v>GraphConstruction</c:v>
                </c:pt>
                <c:pt idx="1">
                  <c:v>GraphSimplification</c:v>
                </c:pt>
                <c:pt idx="2">
                  <c:v>Scaffolding</c:v>
                </c:pt>
              </c:strCache>
            </c:strRef>
          </c:cat>
          <c:val>
            <c:numRef>
              <c:f>Sheet1!$P$40:$R$40</c:f>
              <c:numCache>
                <c:formatCode>General</c:formatCode>
                <c:ptCount val="3"/>
                <c:pt idx="0">
                  <c:v>0.512020905923345</c:v>
                </c:pt>
                <c:pt idx="1">
                  <c:v>0.96264631043257</c:v>
                </c:pt>
                <c:pt idx="2">
                  <c:v>0.898929224340559</c:v>
                </c:pt>
              </c:numCache>
            </c:numRef>
          </c:val>
        </c:ser>
        <c:ser>
          <c:idx val="2"/>
          <c:order val="2"/>
          <c:tx>
            <c:strRef>
              <c:f>Sheet1!$L$41</c:f>
              <c:strCache>
                <c:ptCount val="1"/>
                <c:pt idx="0">
                  <c:v>SwatIII-Memory (256GBMem+1SSD)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</c:spPr>
          <c:cat>
            <c:strRef>
              <c:f>Sheet1!$M$38:$O$38</c:f>
              <c:strCache>
                <c:ptCount val="3"/>
                <c:pt idx="0">
                  <c:v>GraphConstruction</c:v>
                </c:pt>
                <c:pt idx="1">
                  <c:v>GraphSimplification</c:v>
                </c:pt>
                <c:pt idx="2">
                  <c:v>Scaffolding</c:v>
                </c:pt>
              </c:strCache>
            </c:strRef>
          </c:cat>
          <c:val>
            <c:numRef>
              <c:f>Sheet1!$P$41:$R$41</c:f>
              <c:numCache>
                <c:formatCode>General</c:formatCode>
                <c:ptCount val="3"/>
                <c:pt idx="0">
                  <c:v>0.326829268292683</c:v>
                </c:pt>
                <c:pt idx="1">
                  <c:v>0.652824427480916</c:v>
                </c:pt>
                <c:pt idx="2">
                  <c:v>0.724035866631845</c:v>
                </c:pt>
              </c:numCache>
            </c:numRef>
          </c:val>
        </c:ser>
        <c:gapWidth val="150"/>
        <c:axId val="61531953"/>
        <c:axId val="8674302"/>
      </c:barChart>
      <c:catAx>
        <c:axId val="6153195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674302"/>
        <c:crossesAt val="0"/>
        <c:auto val="1"/>
        <c:lblAlgn val="ctr"/>
        <c:lblOffset val="100"/>
      </c:catAx>
      <c:valAx>
        <c:axId val="867430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1531953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Sheet1!$L$44</c:f>
              <c:strCache>
                <c:ptCount val="1"/>
                <c:pt idx="0">
                  <c:v>SuperMikeII [32GBMem+1HDD+40Gbps Infiniband]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</c:spPr>
          <c:cat>
            <c:strRef>
              <c:f>Sheet1!$M$43:$N$43</c:f>
              <c:strCache>
                <c:ptCount val="2"/>
                <c:pt idx="0">
                  <c:v>115Workers_Graph-Simplification</c:v>
                </c:pt>
                <c:pt idx="1">
                  <c:v>220 workers_Graph-Simplification</c:v>
                </c:pt>
              </c:strCache>
            </c:strRef>
          </c:cat>
          <c:val>
            <c:numRef>
              <c:f>Sheet1!$O$44:$P$44</c:f>
              <c:numCache>
                <c:formatCode>General</c:formatCode>
                <c:ptCount val="2"/>
                <c:pt idx="0">
                  <c:v>1</c:v>
                </c:pt>
                <c:pt idx="1">
                  <c:v>1.06412213740458</c:v>
                </c:pt>
              </c:numCache>
            </c:numRef>
          </c:val>
        </c:ser>
        <c:ser>
          <c:idx val="1"/>
          <c:order val="1"/>
          <c:tx>
            <c:strRef>
              <c:f>Sheet1!$L$45</c:f>
              <c:strCache>
                <c:ptCount val="1"/>
                <c:pt idx="0">
                  <c:v>SwatIII-Storage (32GBMem+1HDD+10Gbps Ethernet)</c:v>
                </c:pt>
              </c:strCache>
            </c:strRef>
          </c:tx>
          <c:spPr>
            <a:solidFill>
              <a:srgbClr val="808080"/>
            </a:solidFill>
            <a:ln>
              <a:noFill/>
            </a:ln>
          </c:spPr>
          <c:cat>
            <c:strRef>
              <c:f>Sheet1!$M$43:$N$43</c:f>
              <c:strCache>
                <c:ptCount val="2"/>
                <c:pt idx="0">
                  <c:v>115Workers_Graph-Simplification</c:v>
                </c:pt>
                <c:pt idx="1">
                  <c:v>220 workers_Graph-Simplification</c:v>
                </c:pt>
              </c:strCache>
            </c:strRef>
          </c:cat>
          <c:val>
            <c:numRef>
              <c:f>Sheet1!$O$45:$P$45</c:f>
              <c:numCache>
                <c:formatCode>General</c:formatCode>
                <c:ptCount val="2"/>
                <c:pt idx="0">
                  <c:v>0.996844783715013</c:v>
                </c:pt>
                <c:pt idx="1">
                  <c:v>1.08770923003348</c:v>
                </c:pt>
              </c:numCache>
            </c:numRef>
          </c:val>
        </c:ser>
        <c:gapWidth val="150"/>
        <c:axId val="87106248"/>
        <c:axId val="62472117"/>
      </c:barChart>
      <c:catAx>
        <c:axId val="87106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2472117"/>
        <c:crossesAt val="0"/>
        <c:auto val="1"/>
        <c:lblAlgn val="ctr"/>
        <c:lblOffset val="100"/>
      </c:catAx>
      <c:valAx>
        <c:axId val="6247211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7106248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Sheet1!$L$6</c:f>
              <c:strCache>
                <c:ptCount val="1"/>
                <c:pt idx="0">
                  <c:v>SuperMikeII (32GBMem+1HDD): 15DN [BaseLine]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</c:spPr>
          <c:cat>
            <c:strRef>
              <c:f>Sheet1!$M$5:$P$5</c:f>
              <c:strCache>
                <c:ptCount val="4"/>
                <c:pt idx="0">
                  <c:v>GraphConstruction</c:v>
                </c:pt>
                <c:pt idx="1">
                  <c:v>GraphSimplification</c:v>
                </c:pt>
                <c:pt idx="2">
                  <c:v>Scaffolding</c:v>
                </c:pt>
                <c:pt idx="3">
                  <c:v>EntirePipeline</c:v>
                </c:pt>
              </c:strCache>
            </c:strRef>
          </c:cat>
          <c:val>
            <c:numRef>
              <c:f>Sheet1!$R$6:$U$6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Sheet1!$L$7</c:f>
              <c:strCache>
                <c:ptCount val="1"/>
                <c:pt idx="0">
                  <c:v>SwatIII-Storage (32GBMem+1SSD): 15DN</c:v>
                </c:pt>
              </c:strCache>
            </c:strRef>
          </c:tx>
          <c:spPr>
            <a:solidFill>
              <a:srgbClr val="808080"/>
            </a:solidFill>
            <a:ln>
              <a:noFill/>
            </a:ln>
          </c:spPr>
          <c:cat>
            <c:strRef>
              <c:f>Sheet1!$M$5:$P$5</c:f>
              <c:strCache>
                <c:ptCount val="4"/>
                <c:pt idx="0">
                  <c:v>GraphConstruction</c:v>
                </c:pt>
                <c:pt idx="1">
                  <c:v>GraphSimplification</c:v>
                </c:pt>
                <c:pt idx="2">
                  <c:v>Scaffolding</c:v>
                </c:pt>
                <c:pt idx="3">
                  <c:v>EntirePipeline</c:v>
                </c:pt>
              </c:strCache>
            </c:strRef>
          </c:cat>
          <c:val>
            <c:numRef>
              <c:f>Sheet1!$R$7:$U$7</c:f>
              <c:numCache>
                <c:formatCode>General</c:formatCode>
                <c:ptCount val="4"/>
                <c:pt idx="0">
                  <c:v>0.512020905923345</c:v>
                </c:pt>
                <c:pt idx="1">
                  <c:v>0.96264631043257</c:v>
                </c:pt>
                <c:pt idx="2">
                  <c:v>0.898929224340559</c:v>
                </c:pt>
                <c:pt idx="3">
                  <c:v>0.839974863226379</c:v>
                </c:pt>
              </c:numCache>
            </c:numRef>
          </c:val>
        </c:ser>
        <c:ser>
          <c:idx val="2"/>
          <c:order val="2"/>
          <c:tx>
            <c:strRef>
              <c:f>Sheet1!$L$8</c:f>
              <c:strCache>
                <c:ptCount val="1"/>
                <c:pt idx="0">
                  <c:v>SwatIII-Memory (256GBMem+1SSD): 15DN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</c:spPr>
          <c:cat>
            <c:strRef>
              <c:f>Sheet1!$M$5:$P$5</c:f>
              <c:strCache>
                <c:ptCount val="4"/>
                <c:pt idx="0">
                  <c:v>GraphConstruction</c:v>
                </c:pt>
                <c:pt idx="1">
                  <c:v>GraphSimplification</c:v>
                </c:pt>
                <c:pt idx="2">
                  <c:v>Scaffolding</c:v>
                </c:pt>
                <c:pt idx="3">
                  <c:v>EntirePipeline</c:v>
                </c:pt>
              </c:strCache>
            </c:strRef>
          </c:cat>
          <c:val>
            <c:numRef>
              <c:f>Sheet1!$R$8:$U$8</c:f>
              <c:numCache>
                <c:formatCode>General</c:formatCode>
                <c:ptCount val="4"/>
                <c:pt idx="0">
                  <c:v>0.326829268292683</c:v>
                </c:pt>
                <c:pt idx="1">
                  <c:v>0.652824427480916</c:v>
                </c:pt>
                <c:pt idx="2">
                  <c:v>0.724035866631845</c:v>
                </c:pt>
                <c:pt idx="3">
                  <c:v>0.613891764010055</c:v>
                </c:pt>
              </c:numCache>
            </c:numRef>
          </c:val>
        </c:ser>
        <c:gapWidth val="150"/>
        <c:axId val="72994536"/>
        <c:axId val="53753653"/>
      </c:barChart>
      <c:catAx>
        <c:axId val="729945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3753653"/>
        <c:crossesAt val="0"/>
        <c:auto val="1"/>
        <c:lblAlgn val="ctr"/>
        <c:lblOffset val="100"/>
      </c:catAx>
      <c:valAx>
        <c:axId val="5375365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2994536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Sheet1!$L$6</c:f>
              <c:strCache>
                <c:ptCount val="1"/>
                <c:pt idx="0">
                  <c:v>SuperMikeII (32GBMem+1HDD): 15DN [BaseLine]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</c:spPr>
          <c:cat>
            <c:strRef>
              <c:f>Sheet1!$M$5:$P$5</c:f>
              <c:strCache>
                <c:ptCount val="4"/>
                <c:pt idx="0">
                  <c:v>GraphConstruction</c:v>
                </c:pt>
                <c:pt idx="1">
                  <c:v>GraphSimplification</c:v>
                </c:pt>
                <c:pt idx="2">
                  <c:v>Scaffolding</c:v>
                </c:pt>
                <c:pt idx="3">
                  <c:v>EntirePipeline</c:v>
                </c:pt>
              </c:strCache>
            </c:strRef>
          </c:cat>
          <c:val>
            <c:numRef>
              <c:f>Sheet1!$R$6,Sheet1!$S$6,Sheet1!$T$6,Sheet1!$U$6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Sheet1!$L$10</c:f>
              <c:strCache>
                <c:ptCount val="1"/>
                <c:pt idx="0">
                  <c:v>SwatIII-FullScaleup-SSD (256GBMemory+7SSD): 2DN</c:v>
                </c:pt>
              </c:strCache>
            </c:strRef>
          </c:tx>
          <c:spPr>
            <a:solidFill>
              <a:srgbClr val="808080"/>
            </a:solidFill>
            <a:ln>
              <a:noFill/>
            </a:ln>
          </c:spPr>
          <c:cat>
            <c:strRef>
              <c:f>Sheet1!$M$5:$P$5</c:f>
              <c:strCache>
                <c:ptCount val="4"/>
                <c:pt idx="0">
                  <c:v>GraphConstruction</c:v>
                </c:pt>
                <c:pt idx="1">
                  <c:v>GraphSimplification</c:v>
                </c:pt>
                <c:pt idx="2">
                  <c:v>Scaffolding</c:v>
                </c:pt>
                <c:pt idx="3">
                  <c:v>EntirePipeline</c:v>
                </c:pt>
              </c:strCache>
            </c:strRef>
          </c:cat>
          <c:val>
            <c:numRef>
              <c:f>Sheet1!$R$10,Sheet1!$S$10,Sheet1!$T$10,Sheet1!$U$10</c:f>
              <c:numCache>
                <c:formatCode>General</c:formatCode>
                <c:ptCount val="4"/>
                <c:pt idx="0">
                  <c:v>1.85766550522648</c:v>
                </c:pt>
                <c:pt idx="1">
                  <c:v>1.41811704834606</c:v>
                </c:pt>
                <c:pt idx="2">
                  <c:v>1.26543048663707</c:v>
                </c:pt>
                <c:pt idx="3">
                  <c:v>1.26543048663707</c:v>
                </c:pt>
              </c:numCache>
            </c:numRef>
          </c:val>
        </c:ser>
        <c:ser>
          <c:idx val="2"/>
          <c:order val="2"/>
          <c:tx>
            <c:strRef>
              <c:f>Sheet1!$L$11</c:f>
              <c:strCache>
                <c:ptCount val="1"/>
                <c:pt idx="0">
                  <c:v>SwatIII-FullScaleup-HDD (256GBMemory+7HDD): 2DN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</c:spPr>
          <c:cat>
            <c:strRef>
              <c:f>Sheet1!$M$5:$P$5</c:f>
              <c:strCache>
                <c:ptCount val="4"/>
                <c:pt idx="0">
                  <c:v>GraphConstruction</c:v>
                </c:pt>
                <c:pt idx="1">
                  <c:v>GraphSimplification</c:v>
                </c:pt>
                <c:pt idx="2">
                  <c:v>Scaffolding</c:v>
                </c:pt>
                <c:pt idx="3">
                  <c:v>EntirePipeline</c:v>
                </c:pt>
              </c:strCache>
            </c:strRef>
          </c:cat>
          <c:val>
            <c:numRef>
              <c:f>Sheet1!$R$11,Sheet1!$S$11,Sheet1!$T$11,Sheet1!$U$11</c:f>
              <c:numCache>
                <c:formatCode>General</c:formatCode>
                <c:ptCount val="4"/>
                <c:pt idx="0">
                  <c:v>1.92839721254355</c:v>
                </c:pt>
                <c:pt idx="1">
                  <c:v>1.52732824427481</c:v>
                </c:pt>
                <c:pt idx="2">
                  <c:v>1.36441194393662</c:v>
                </c:pt>
                <c:pt idx="3">
                  <c:v>1.36441194393662</c:v>
                </c:pt>
              </c:numCache>
            </c:numRef>
          </c:val>
        </c:ser>
        <c:gapWidth val="150"/>
        <c:axId val="64143626"/>
        <c:axId val="68256915"/>
      </c:barChart>
      <c:catAx>
        <c:axId val="6414362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8256915"/>
        <c:crossesAt val="0"/>
        <c:auto val="1"/>
        <c:lblAlgn val="ctr"/>
        <c:lblOffset val="100"/>
      </c:catAx>
      <c:valAx>
        <c:axId val="6825691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4143626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Sheet1!$L$15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</c:spPr>
          <c:cat>
            <c:strRef>
              <c:f>Sheet1!$M$14:$O$14</c:f>
              <c:strCache>
                <c:ptCount val="3"/>
                <c:pt idx="0">
                  <c:v>GraphConstruction</c:v>
                </c:pt>
                <c:pt idx="1">
                  <c:v>GraphSimplification</c:v>
                </c:pt>
                <c:pt idx="2">
                  <c:v>Scaffolding</c:v>
                </c:pt>
              </c:strCache>
            </c:strRef>
          </c:cat>
          <c:val>
            <c:numRef>
              <c:f>Sheet1!$P$15:$S$15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/>
                </c:pt>
              </c:numCache>
            </c:numRef>
          </c:val>
        </c:ser>
        <c:ser>
          <c:idx val="1"/>
          <c:order val="1"/>
          <c:tx>
            <c:strRef>
              <c:f>Sheet1!$L$16</c:f>
              <c:strCache>
                <c:ptCount val="1"/>
                <c:pt idx="0">
                  <c:v>2HDD+32GBMem</c:v>
                </c:pt>
              </c:strCache>
            </c:strRef>
          </c:tx>
          <c:spPr>
            <a:solidFill>
              <a:srgbClr val="808080"/>
            </a:solidFill>
            <a:ln>
              <a:noFill/>
            </a:ln>
          </c:spPr>
          <c:cat>
            <c:strRef>
              <c:f>Sheet1!$M$14:$O$14</c:f>
              <c:strCache>
                <c:ptCount val="3"/>
                <c:pt idx="0">
                  <c:v>GraphConstruction</c:v>
                </c:pt>
                <c:pt idx="1">
                  <c:v>GraphSimplification</c:v>
                </c:pt>
                <c:pt idx="2">
                  <c:v>Scaffolding</c:v>
                </c:pt>
              </c:strCache>
            </c:strRef>
          </c:cat>
          <c:val>
            <c:numRef>
              <c:f>Sheet1!$P$16:$S$16</c:f>
              <c:numCache>
                <c:formatCode>General</c:formatCode>
                <c:ptCount val="4"/>
                <c:pt idx="0">
                  <c:v>0.771602787456446</c:v>
                </c:pt>
                <c:pt idx="1">
                  <c:v>0.970381679389313</c:v>
                </c:pt>
                <c:pt idx="2">
                  <c:v>0.980586750239401</c:v>
                </c:pt>
                <c:pt idx="3">
                  <c:v/>
                </c:pt>
              </c:numCache>
            </c:numRef>
          </c:val>
        </c:ser>
        <c:ser>
          <c:idx val="2"/>
          <c:order val="2"/>
          <c:tx>
            <c:strRef>
              <c:f>Sheet1!$L$17</c:f>
              <c:strCache>
                <c:ptCount val="1"/>
                <c:pt idx="0">
                  <c:v>4HDD+32GBMem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</c:spPr>
          <c:cat>
            <c:strRef>
              <c:f>Sheet1!$M$14:$O$14</c:f>
              <c:strCache>
                <c:ptCount val="3"/>
                <c:pt idx="0">
                  <c:v>GraphConstruction</c:v>
                </c:pt>
                <c:pt idx="1">
                  <c:v>GraphSimplification</c:v>
                </c:pt>
                <c:pt idx="2">
                  <c:v>Scaffolding</c:v>
                </c:pt>
              </c:strCache>
            </c:strRef>
          </c:cat>
          <c:val>
            <c:numRef>
              <c:f>Sheet1!$P$17:$S$17</c:f>
              <c:numCache>
                <c:formatCode>General</c:formatCode>
                <c:ptCount val="4"/>
                <c:pt idx="0">
                  <c:v>0.580662020905923</c:v>
                </c:pt>
                <c:pt idx="1">
                  <c:v>0.97882951653944</c:v>
                </c:pt>
                <c:pt idx="2">
                  <c:v>0.904326630103595</c:v>
                </c:pt>
                <c:pt idx="3">
                  <c:v/>
                </c:pt>
              </c:numCache>
            </c:numRef>
          </c:val>
        </c:ser>
        <c:ser>
          <c:idx val="3"/>
          <c:order val="3"/>
          <c:tx>
            <c:strRef>
              <c:f>Sheet1!$L$18</c:f>
              <c:strCache>
                <c:ptCount val="1"/>
                <c:pt idx="0">
                  <c:v>1SSD+32GBMem</c:v>
                </c:pt>
              </c:strCache>
            </c:strRef>
          </c:tx>
          <c:spPr>
            <a:solidFill>
              <a:srgbClr val="558ed5"/>
            </a:solidFill>
            <a:ln>
              <a:noFill/>
            </a:ln>
          </c:spPr>
          <c:cat>
            <c:strRef>
              <c:f>Sheet1!$M$14:$O$14</c:f>
              <c:strCache>
                <c:ptCount val="3"/>
                <c:pt idx="0">
                  <c:v>GraphConstruction</c:v>
                </c:pt>
                <c:pt idx="1">
                  <c:v>GraphSimplification</c:v>
                </c:pt>
                <c:pt idx="2">
                  <c:v>Scaffolding</c:v>
                </c:pt>
              </c:strCache>
            </c:strRef>
          </c:cat>
          <c:val>
            <c:numRef>
              <c:f>Sheet1!$P$18:$S$18</c:f>
              <c:numCache>
                <c:formatCode>General</c:formatCode>
                <c:ptCount val="4"/>
                <c:pt idx="0">
                  <c:v>0.512020905923345</c:v>
                </c:pt>
                <c:pt idx="1">
                  <c:v>0.96264631043257</c:v>
                </c:pt>
                <c:pt idx="2">
                  <c:v>0.898929224340559</c:v>
                </c:pt>
                <c:pt idx="3">
                  <c:v/>
                </c:pt>
              </c:numCache>
            </c:numRef>
          </c:val>
        </c:ser>
        <c:gapWidth val="150"/>
        <c:axId val="38643398"/>
        <c:axId val="92756968"/>
      </c:barChart>
      <c:catAx>
        <c:axId val="3864339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2756968"/>
        <c:crossesAt val="0"/>
        <c:auto val="1"/>
        <c:lblAlgn val="ctr"/>
        <c:lblOffset val="100"/>
      </c:catAx>
      <c:valAx>
        <c:axId val="9275696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8643398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Sheet1!$L$74</c:f>
              <c:strCache>
                <c:ptCount val="1"/>
                <c:pt idx="0">
                  <c:v>SuperMikeII (32GBMem+1HDD): 15DN [Baseline]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cat>
            <c:strRef>
              <c:f>Sheet1!$M$73:$P$73</c:f>
              <c:strCache>
                <c:ptCount val="4"/>
                <c:pt idx="0">
                  <c:v>GraphConstr.</c:v>
                </c:pt>
                <c:pt idx="1">
                  <c:v>GraphSimpli.</c:v>
                </c:pt>
                <c:pt idx="2">
                  <c:v>Scaff.</c:v>
                </c:pt>
                <c:pt idx="3">
                  <c:v>EntirePipeline</c:v>
                </c:pt>
              </c:strCache>
            </c:strRef>
          </c:cat>
          <c:val>
            <c:numRef>
              <c:f>Sheet1!$Q$73:$V$73</c:f>
              <c:numCache>
                <c:formatCode>General</c:formatCode>
                <c:ptCount val="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</c:numCache>
            </c:numRef>
          </c:val>
        </c:ser>
        <c:ser>
          <c:idx val="1"/>
          <c:order val="1"/>
          <c:tx>
            <c:strRef>
              <c:f>Sheet1!$L$75</c:f>
              <c:strCache>
                <c:ptCount val="1"/>
                <c:pt idx="0">
                  <c:v>SwatIII-Storage (32GBMem+1SSD): 15DN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cat>
            <c:strRef>
              <c:f>Sheet1!$M$73:$P$73</c:f>
              <c:strCache>
                <c:ptCount val="4"/>
                <c:pt idx="0">
                  <c:v>GraphConstr.</c:v>
                </c:pt>
                <c:pt idx="1">
                  <c:v>GraphSimpli.</c:v>
                </c:pt>
                <c:pt idx="2">
                  <c:v>Scaff.</c:v>
                </c:pt>
                <c:pt idx="3">
                  <c:v>EntirePipeline</c:v>
                </c:pt>
              </c:strCache>
            </c:strRef>
          </c:cat>
          <c:val>
            <c:numRef>
              <c:f>Sheet1!$Q$74:$V$74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/>
                </c:pt>
                <c:pt idx="5">
                  <c:v/>
                </c:pt>
              </c:numCache>
            </c:numRef>
          </c:val>
        </c:ser>
        <c:ser>
          <c:idx val="2"/>
          <c:order val="2"/>
          <c:tx>
            <c:strRef>
              <c:f>Sheet1!$L$76</c:f>
              <c:strCache>
                <c:ptCount val="1"/>
                <c:pt idx="0">
                  <c:v>SwatIII-Memory (256GBMem+1SSD): 15DN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cat>
            <c:strRef>
              <c:f>Sheet1!$M$73:$P$73</c:f>
              <c:strCache>
                <c:ptCount val="4"/>
                <c:pt idx="0">
                  <c:v>GraphConstr.</c:v>
                </c:pt>
                <c:pt idx="1">
                  <c:v>GraphSimpli.</c:v>
                </c:pt>
                <c:pt idx="2">
                  <c:v>Scaff.</c:v>
                </c:pt>
                <c:pt idx="3">
                  <c:v>EntirePipeline</c:v>
                </c:pt>
              </c:strCache>
            </c:strRef>
          </c:cat>
          <c:val>
            <c:numRef>
              <c:f>Sheet1!$Q$75:$V$75</c:f>
              <c:numCache>
                <c:formatCode>General</c:formatCode>
                <c:ptCount val="6"/>
                <c:pt idx="0">
                  <c:v>1.89159360077487</c:v>
                </c:pt>
                <c:pt idx="1">
                  <c:v>1.00611767646243</c:v>
                </c:pt>
                <c:pt idx="2">
                  <c:v>1.07743239721465</c:v>
                </c:pt>
                <c:pt idx="3">
                  <c:v>1.15305292040213</c:v>
                </c:pt>
                <c:pt idx="4">
                  <c:v/>
                </c:pt>
                <c:pt idx="5">
                  <c:v/>
                </c:pt>
              </c:numCache>
            </c:numRef>
          </c:val>
        </c:ser>
        <c:ser>
          <c:idx val="3"/>
          <c:order val="3"/>
          <c:tx>
            <c:strRef>
              <c:f>Sheet1!$L$77</c:f>
              <c:strCache>
                <c:ptCount val="1"/>
                <c:pt idx="0">
                  <c:v>SwatIII-Storage-v2 (32GBMem+7SSD+1SSD_asVM): 2DN 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cat>
            <c:strRef>
              <c:f>Sheet1!$M$73:$P$73</c:f>
              <c:strCache>
                <c:ptCount val="4"/>
                <c:pt idx="0">
                  <c:v>GraphConstr.</c:v>
                </c:pt>
                <c:pt idx="1">
                  <c:v>GraphSimpli.</c:v>
                </c:pt>
                <c:pt idx="2">
                  <c:v>Scaff.</c:v>
                </c:pt>
                <c:pt idx="3">
                  <c:v>EntirePipeline</c:v>
                </c:pt>
              </c:strCache>
            </c:strRef>
          </c:cat>
          <c:val>
            <c:numRef>
              <c:f>Sheet1!$Q$76:$V$76</c:f>
              <c:numCache>
                <c:formatCode>General</c:formatCode>
                <c:ptCount val="6"/>
                <c:pt idx="0">
                  <c:v>1.90129367842381</c:v>
                </c:pt>
                <c:pt idx="1">
                  <c:v>0.951861473882919</c:v>
                </c:pt>
                <c:pt idx="2">
                  <c:v>0.858242595935823</c:v>
                </c:pt>
                <c:pt idx="3">
                  <c:v>1.01222798245357</c:v>
                </c:pt>
                <c:pt idx="4">
                  <c:v/>
                </c:pt>
                <c:pt idx="5">
                  <c:v/>
                </c:pt>
              </c:numCache>
            </c:numRef>
          </c:val>
        </c:ser>
        <c:ser>
          <c:idx val="4"/>
          <c:order val="4"/>
          <c:tx>
            <c:strRef>
              <c:f>Sheet1!$L$78</c:f>
              <c:strCache>
                <c:ptCount val="1"/>
                <c:pt idx="0">
                  <c:v>SwatIII-FullScaleupSSD (256GBMemory+7SSD): 2DN</c:v>
                </c:pt>
              </c:strCache>
            </c:strRef>
          </c:tx>
          <c:spPr>
            <a:solidFill>
              <a:srgbClr val="4bacc6"/>
            </a:solidFill>
            <a:ln>
              <a:noFill/>
            </a:ln>
          </c:spPr>
          <c:cat>
            <c:strRef>
              <c:f>Sheet1!$M$73:$P$73</c:f>
              <c:strCache>
                <c:ptCount val="4"/>
                <c:pt idx="0">
                  <c:v>GraphConstr.</c:v>
                </c:pt>
                <c:pt idx="1">
                  <c:v>GraphSimpli.</c:v>
                </c:pt>
                <c:pt idx="2">
                  <c:v>Scaff.</c:v>
                </c:pt>
                <c:pt idx="3">
                  <c:v>EntirePipeline</c:v>
                </c:pt>
              </c:strCache>
            </c:strRef>
          </c:cat>
          <c:val>
            <c:numRef>
              <c:f>Sheet1!$Q$77:$V$77</c:f>
              <c:numCache>
                <c:formatCode>General</c:formatCode>
                <c:ptCount val="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</c:numCache>
            </c:numRef>
          </c:val>
        </c:ser>
        <c:ser>
          <c:idx val="5"/>
          <c:order val="5"/>
          <c:tx>
            <c:strRef>
              <c:f>Sheet1!$L$79</c:f>
              <c:strCache>
                <c:ptCount val="1"/>
                <c:pt idx="0">
                  <c:v>SwatIII-FullScaleupHDD (256GBMemory+7SSD): 2DN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</c:spPr>
          <c:cat>
            <c:strRef>
              <c:f>Sheet1!$M$73:$P$73</c:f>
              <c:strCache>
                <c:ptCount val="4"/>
                <c:pt idx="0">
                  <c:v>GraphConstr.</c:v>
                </c:pt>
                <c:pt idx="1">
                  <c:v>GraphSimpli.</c:v>
                </c:pt>
                <c:pt idx="2">
                  <c:v>Scaff.</c:v>
                </c:pt>
                <c:pt idx="3">
                  <c:v>EntirePipeline</c:v>
                </c:pt>
              </c:strCache>
            </c:strRef>
          </c:cat>
          <c:val>
            <c:numRef>
              <c:f>Sheet1!$Q$78:$V$78</c:f>
              <c:numCache>
                <c:formatCode>General</c:formatCode>
                <c:ptCount val="6"/>
                <c:pt idx="0">
                  <c:v>2.09958279363415</c:v>
                </c:pt>
                <c:pt idx="1">
                  <c:v>2.67770727888124</c:v>
                </c:pt>
                <c:pt idx="2">
                  <c:v>3.08221002440559</c:v>
                </c:pt>
                <c:pt idx="3">
                  <c:v>2.67050177452164</c:v>
                </c:pt>
                <c:pt idx="4">
                  <c:v/>
                </c:pt>
                <c:pt idx="5">
                  <c:v/>
                </c:pt>
              </c:numCache>
            </c:numRef>
          </c:val>
        </c:ser>
        <c:gapWidth val="150"/>
        <c:axId val="74640551"/>
        <c:axId val="43648856"/>
      </c:barChart>
      <c:catAx>
        <c:axId val="7464055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3648856"/>
        <c:crossesAt val="0"/>
        <c:auto val="1"/>
        <c:lblAlgn val="ctr"/>
        <c:lblOffset val="100"/>
      </c:catAx>
      <c:valAx>
        <c:axId val="4364885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4640551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Perf/$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label 0</c:f>
              <c:strCache>
                <c:ptCount val="1"/>
                <c:pt idx="0">
                  <c:v>GraphConstr.</c:v>
                </c:pt>
              </c:strCache>
            </c:strRef>
          </c:tx>
          <c:spPr>
            <a:solidFill>
              <a:srgbClr val="4672a8"/>
            </a:solidFill>
            <a:ln>
              <a:noFill/>
            </a:ln>
          </c:spPr>
          <c:cat>
            <c:strRef>
              <c:f>categories</c:f>
              <c:strCache>
                <c:ptCount val="7"/>
                <c:pt idx="0">
                  <c:v>SuperMikeII (32GBMem+1HDD): 15DN [Baseline]</c:v>
                </c:pt>
                <c:pt idx="1">
                  <c:v>SwatIII-Storage (32GBMem+1SSD): 15DN</c:v>
                </c:pt>
                <c:pt idx="2">
                  <c:v>SwatIII-Memory (256GBMem+1SSD): 15DN</c:v>
                </c:pt>
                <c:pt idx="3">
                  <c:v>.</c:v>
                </c:pt>
                <c:pt idx="4">
                  <c:v>SwatIII-FullScaleupSSD (256GBMemory+7SSD): 2DN</c:v>
                </c:pt>
                <c:pt idx="5">
                  <c:v>SwatIII-FullScaleupHDD (256GBMemory+7SSD): 2DN</c:v>
                </c:pt>
                <c:pt idx="6">
                  <c:v>SwatIII-(64GBMemory+2SSD): 7DN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7"/>
                <c:pt idx="0">
                  <c:v>1</c:v>
                </c:pt>
                <c:pt idx="1">
                  <c:v>1.89159360077487</c:v>
                </c:pt>
                <c:pt idx="2">
                  <c:v>1.90129367842381</c:v>
                </c:pt>
                <c:pt idx="3">
                  <c:v/>
                </c:pt>
                <c:pt idx="4">
                  <c:v>2.09958279363415</c:v>
                </c:pt>
                <c:pt idx="5">
                  <c:v>2.2938455646045</c:v>
                </c:pt>
                <c:pt idx="6">
                  <c:v>2.10979197821303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GraphSimpli.</c:v>
                </c:pt>
              </c:strCache>
            </c:strRef>
          </c:tx>
          <c:spPr>
            <a:solidFill>
              <a:srgbClr val="ab4744"/>
            </a:solidFill>
            <a:ln>
              <a:noFill/>
            </a:ln>
          </c:spPr>
          <c:cat>
            <c:strRef>
              <c:f>categories</c:f>
              <c:strCache>
                <c:ptCount val="7"/>
                <c:pt idx="0">
                  <c:v>SuperMikeII (32GBMem+1HDD): 15DN [Baseline]</c:v>
                </c:pt>
                <c:pt idx="1">
                  <c:v>SwatIII-Storage (32GBMem+1SSD): 15DN</c:v>
                </c:pt>
                <c:pt idx="2">
                  <c:v>SwatIII-Memory (256GBMem+1SSD): 15DN</c:v>
                </c:pt>
                <c:pt idx="3">
                  <c:v>.</c:v>
                </c:pt>
                <c:pt idx="4">
                  <c:v>SwatIII-FullScaleupSSD (256GBMemory+7SSD): 2DN</c:v>
                </c:pt>
                <c:pt idx="5">
                  <c:v>SwatIII-FullScaleupHDD (256GBMemory+7SSD): 2DN</c:v>
                </c:pt>
                <c:pt idx="6">
                  <c:v>SwatIII-(64GBMemory+2SSD): 7DN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7"/>
                <c:pt idx="0">
                  <c:v>1</c:v>
                </c:pt>
                <c:pt idx="1">
                  <c:v>1.00611767646243</c:v>
                </c:pt>
                <c:pt idx="2">
                  <c:v>0.951861473882919</c:v>
                </c:pt>
                <c:pt idx="3">
                  <c:v/>
                </c:pt>
                <c:pt idx="4">
                  <c:v>2.67770727888124</c:v>
                </c:pt>
                <c:pt idx="5">
                  <c:v>2.89619825297542</c:v>
                </c:pt>
                <c:pt idx="6">
                  <c:v>2.07432243666008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Scaff.</c:v>
                </c:pt>
              </c:strCache>
            </c:strRef>
          </c:tx>
          <c:spPr>
            <a:solidFill>
              <a:srgbClr val="8aa64f"/>
            </a:solidFill>
            <a:ln>
              <a:noFill/>
            </a:ln>
          </c:spPr>
          <c:cat>
            <c:strRef>
              <c:f>categories</c:f>
              <c:strCache>
                <c:ptCount val="7"/>
                <c:pt idx="0">
                  <c:v>SuperMikeII (32GBMem+1HDD): 15DN [Baseline]</c:v>
                </c:pt>
                <c:pt idx="1">
                  <c:v>SwatIII-Storage (32GBMem+1SSD): 15DN</c:v>
                </c:pt>
                <c:pt idx="2">
                  <c:v>SwatIII-Memory (256GBMem+1SSD): 15DN</c:v>
                </c:pt>
                <c:pt idx="3">
                  <c:v>.</c:v>
                </c:pt>
                <c:pt idx="4">
                  <c:v>SwatIII-FullScaleupSSD (256GBMemory+7SSD): 2DN</c:v>
                </c:pt>
                <c:pt idx="5">
                  <c:v>SwatIII-FullScaleupHDD (256GBMemory+7SSD): 2DN</c:v>
                </c:pt>
                <c:pt idx="6">
                  <c:v>SwatIII-(64GBMemory+2SSD): 7DN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7"/>
                <c:pt idx="0">
                  <c:v>1</c:v>
                </c:pt>
                <c:pt idx="1">
                  <c:v>1.07743239721465</c:v>
                </c:pt>
                <c:pt idx="2">
                  <c:v>0.858242595935823</c:v>
                </c:pt>
                <c:pt idx="3">
                  <c:v/>
                </c:pt>
                <c:pt idx="4">
                  <c:v>3.08221002440559</c:v>
                </c:pt>
                <c:pt idx="5">
                  <c:v>3.24201602928373</c:v>
                </c:pt>
                <c:pt idx="6">
                  <c:v>2.29512771761746</c:v>
                </c:pt>
              </c:numCache>
            </c:numRef>
          </c:val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EntirePipeline</c:v>
                </c:pt>
              </c:strCache>
            </c:strRef>
          </c:tx>
          <c:spPr>
            <a:solidFill>
              <a:srgbClr val="725990"/>
            </a:solidFill>
            <a:ln>
              <a:noFill/>
            </a:ln>
          </c:spPr>
          <c:cat>
            <c:strRef>
              <c:f>categories</c:f>
              <c:strCache>
                <c:ptCount val="7"/>
                <c:pt idx="0">
                  <c:v>SuperMikeII (32GBMem+1HDD): 15DN [Baseline]</c:v>
                </c:pt>
                <c:pt idx="1">
                  <c:v>SwatIII-Storage (32GBMem+1SSD): 15DN</c:v>
                </c:pt>
                <c:pt idx="2">
                  <c:v>SwatIII-Memory (256GBMem+1SSD): 15DN</c:v>
                </c:pt>
                <c:pt idx="3">
                  <c:v>.</c:v>
                </c:pt>
                <c:pt idx="4">
                  <c:v>SwatIII-FullScaleupSSD (256GBMemory+7SSD): 2DN</c:v>
                </c:pt>
                <c:pt idx="5">
                  <c:v>SwatIII-FullScaleupHDD (256GBMemory+7SSD): 2DN</c:v>
                </c:pt>
                <c:pt idx="6">
                  <c:v>SwatIII-(64GBMemory+2SSD): 7DN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7"/>
                <c:pt idx="0">
                  <c:v>1</c:v>
                </c:pt>
                <c:pt idx="1">
                  <c:v>1.15305292040213</c:v>
                </c:pt>
                <c:pt idx="2">
                  <c:v>1.01222798245357</c:v>
                </c:pt>
                <c:pt idx="3">
                  <c:v/>
                </c:pt>
                <c:pt idx="4">
                  <c:v>2.67050177452164</c:v>
                </c:pt>
                <c:pt idx="5">
                  <c:v>2.86631802159912</c:v>
                </c:pt>
                <c:pt idx="6">
                  <c:v>2.17074447627608</c:v>
                </c:pt>
              </c:numCache>
            </c:numRef>
          </c:val>
        </c:ser>
        <c:ser>
          <c:idx val="4"/>
          <c:order val="4"/>
          <c:tx>
            <c:strRef>
              <c:f>label 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299b0"/>
            </a:solidFill>
            <a:ln>
              <a:noFill/>
            </a:ln>
          </c:spPr>
          <c:cat>
            <c:strRef>
              <c:f>categories</c:f>
              <c:strCache>
                <c:ptCount val="7"/>
                <c:pt idx="0">
                  <c:v>SuperMikeII (32GBMem+1HDD): 15DN [Baseline]</c:v>
                </c:pt>
                <c:pt idx="1">
                  <c:v>SwatIII-Storage (32GBMem+1SSD): 15DN</c:v>
                </c:pt>
                <c:pt idx="2">
                  <c:v>SwatIII-Memory (256GBMem+1SSD): 15DN</c:v>
                </c:pt>
                <c:pt idx="3">
                  <c:v>.</c:v>
                </c:pt>
                <c:pt idx="4">
                  <c:v>SwatIII-FullScaleupSSD (256GBMemory+7SSD): 2DN</c:v>
                </c:pt>
                <c:pt idx="5">
                  <c:v>SwatIII-FullScaleupHDD (256GBMemory+7SSD): 2DN</c:v>
                </c:pt>
                <c:pt idx="6">
                  <c:v>SwatIII-(64GBMemory+2SSD): 7DN</c:v>
                </c:pt>
              </c:strCache>
            </c:strRef>
          </c:cat>
          <c:val>
            <c:numRef>
              <c:f>4</c:f>
              <c:numCache>
                <c:formatCode>General</c:formatCode>
                <c:ptCount val="0"/>
              </c:numCache>
            </c:numRef>
          </c:val>
        </c:ser>
        <c:ser>
          <c:idx val="5"/>
          <c:order val="5"/>
          <c:tx>
            <c:strRef>
              <c:f>label 5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dc853e"/>
            </a:solidFill>
            <a:ln>
              <a:noFill/>
            </a:ln>
          </c:spPr>
          <c:cat>
            <c:strRef>
              <c:f>categories</c:f>
              <c:strCache>
                <c:ptCount val="7"/>
                <c:pt idx="0">
                  <c:v>SuperMikeII (32GBMem+1HDD): 15DN [Baseline]</c:v>
                </c:pt>
                <c:pt idx="1">
                  <c:v>SwatIII-Storage (32GBMem+1SSD): 15DN</c:v>
                </c:pt>
                <c:pt idx="2">
                  <c:v>SwatIII-Memory (256GBMem+1SSD): 15DN</c:v>
                </c:pt>
                <c:pt idx="3">
                  <c:v>.</c:v>
                </c:pt>
                <c:pt idx="4">
                  <c:v>SwatIII-FullScaleupSSD (256GBMemory+7SSD): 2DN</c:v>
                </c:pt>
                <c:pt idx="5">
                  <c:v>SwatIII-FullScaleupHDD (256GBMemory+7SSD): 2DN</c:v>
                </c:pt>
                <c:pt idx="6">
                  <c:v>SwatIII-(64GBMemory+2SSD): 7DN</c:v>
                </c:pt>
              </c:strCache>
            </c:strRef>
          </c:cat>
          <c:val>
            <c:numRef>
              <c:f>5</c:f>
              <c:numCache>
                <c:formatCode>General</c:formatCode>
                <c:ptCount val="0"/>
              </c:numCache>
            </c:numRef>
          </c:val>
        </c:ser>
        <c:ser>
          <c:idx val="6"/>
          <c:order val="6"/>
          <c:tx>
            <c:strRef>
              <c:f>label 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93a9ce"/>
            </a:solidFill>
            <a:ln>
              <a:noFill/>
            </a:ln>
          </c:spPr>
          <c:cat>
            <c:strRef>
              <c:f>categories</c:f>
              <c:strCache>
                <c:ptCount val="7"/>
                <c:pt idx="0">
                  <c:v>SuperMikeII (32GBMem+1HDD): 15DN [Baseline]</c:v>
                </c:pt>
                <c:pt idx="1">
                  <c:v>SwatIII-Storage (32GBMem+1SSD): 15DN</c:v>
                </c:pt>
                <c:pt idx="2">
                  <c:v>SwatIII-Memory (256GBMem+1SSD): 15DN</c:v>
                </c:pt>
                <c:pt idx="3">
                  <c:v>.</c:v>
                </c:pt>
                <c:pt idx="4">
                  <c:v>SwatIII-FullScaleupSSD (256GBMemory+7SSD): 2DN</c:v>
                </c:pt>
                <c:pt idx="5">
                  <c:v>SwatIII-FullScaleupHDD (256GBMemory+7SSD): 2DN</c:v>
                </c:pt>
                <c:pt idx="6">
                  <c:v>SwatIII-(64GBMemory+2SSD): 7DN</c:v>
                </c:pt>
              </c:strCache>
            </c:strRef>
          </c:cat>
          <c:val>
            <c:numRef>
              <c:f>6</c:f>
              <c:numCache>
                <c:formatCode>General</c:formatCode>
                <c:ptCount val="0"/>
              </c:numCache>
            </c:numRef>
          </c:val>
        </c:ser>
        <c:gapWidth val="150"/>
        <c:axId val="91492609"/>
        <c:axId val="66333730"/>
      </c:barChart>
      <c:catAx>
        <c:axId val="914926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6333730"/>
        <c:crossesAt val="0"/>
        <c:auto val="1"/>
        <c:lblAlgn val="ctr"/>
        <c:lblOffset val="100"/>
      </c:catAx>
      <c:valAx>
        <c:axId val="6633373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1492609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Normalized performance including Ceres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label 0</c:f>
              <c:strCache>
                <c:ptCount val="1"/>
                <c:pt idx="0">
                  <c:v>GraphConstruction</c:v>
                </c:pt>
              </c:strCache>
            </c:strRef>
          </c:tx>
          <c:spPr>
            <a:solidFill>
              <a:srgbClr val="4672a8"/>
            </a:solidFill>
            <a:ln>
              <a:noFill/>
            </a:ln>
          </c:spPr>
          <c:cat>
            <c:strRef>
              <c:f>categories</c:f>
              <c:strCache>
                <c:ptCount val="8"/>
                <c:pt idx="0">
                  <c:v>SuperMikeII (32GBMem+1HDD): 15DN [BaseLine]</c:v>
                </c:pt>
                <c:pt idx="1">
                  <c:v>SwatIII-Storage (32GBMem+1SSD): 15DN</c:v>
                </c:pt>
                <c:pt idx="2">
                  <c:v>SwatIII-Memory (256GBMem+1SSD): 15DN</c:v>
                </c:pt>
                <c:pt idx="3">
                  <c:v>----------------------------------------------</c:v>
                </c:pt>
                <c:pt idx="4">
                  <c:v>SwatIII-FullScaleup-HDD (256GBMemory+7HDD): 2DN</c:v>
                </c:pt>
                <c:pt idx="5">
                  <c:v>SwatIII-FullScaleup-HDD (256GBMemory+7HDD): 2DN</c:v>
                </c:pt>
                <c:pt idx="6">
                  <c:v>SwatIII-(64GBMem+2SSDs): 7DN</c:v>
                </c:pt>
                <c:pt idx="7">
                  <c:v>CeresII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8"/>
                <c:pt idx="0">
                  <c:v>1</c:v>
                </c:pt>
                <c:pt idx="1">
                  <c:v>0.512020905923345</c:v>
                </c:pt>
                <c:pt idx="2">
                  <c:v>0.326829268292683</c:v>
                </c:pt>
                <c:pt idx="3">
                  <c:v>0</c:v>
                </c:pt>
                <c:pt idx="4">
                  <c:v>1.85766550522648</c:v>
                </c:pt>
                <c:pt idx="5">
                  <c:v>1.92839721254355</c:v>
                </c:pt>
                <c:pt idx="6">
                  <c:v>0.87020905923345</c:v>
                </c:pt>
                <c:pt idx="7">
                  <c:v>0.929268292682927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GraphSimplification</c:v>
                </c:pt>
              </c:strCache>
            </c:strRef>
          </c:tx>
          <c:spPr>
            <a:solidFill>
              <a:srgbClr val="ab4744"/>
            </a:solidFill>
            <a:ln>
              <a:noFill/>
            </a:ln>
          </c:spPr>
          <c:cat>
            <c:strRef>
              <c:f>categories</c:f>
              <c:strCache>
                <c:ptCount val="8"/>
                <c:pt idx="0">
                  <c:v>SuperMikeII (32GBMem+1HDD): 15DN [BaseLine]</c:v>
                </c:pt>
                <c:pt idx="1">
                  <c:v>SwatIII-Storage (32GBMem+1SSD): 15DN</c:v>
                </c:pt>
                <c:pt idx="2">
                  <c:v>SwatIII-Memory (256GBMem+1SSD): 15DN</c:v>
                </c:pt>
                <c:pt idx="3">
                  <c:v>----------------------------------------------</c:v>
                </c:pt>
                <c:pt idx="4">
                  <c:v>SwatIII-FullScaleup-HDD (256GBMemory+7HDD): 2DN</c:v>
                </c:pt>
                <c:pt idx="5">
                  <c:v>SwatIII-FullScaleup-HDD (256GBMemory+7HDD): 2DN</c:v>
                </c:pt>
                <c:pt idx="6">
                  <c:v>SwatIII-(64GBMem+2SSDs): 7DN</c:v>
                </c:pt>
                <c:pt idx="7">
                  <c:v>CeresII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8"/>
                <c:pt idx="0">
                  <c:v>1</c:v>
                </c:pt>
                <c:pt idx="1">
                  <c:v>0.96264631043257</c:v>
                </c:pt>
                <c:pt idx="2">
                  <c:v>0.652824427480916</c:v>
                </c:pt>
                <c:pt idx="3">
                  <c:v>0</c:v>
                </c:pt>
                <c:pt idx="4">
                  <c:v>1.41811704834606</c:v>
                </c:pt>
                <c:pt idx="5">
                  <c:v>1.52732824427481</c:v>
                </c:pt>
                <c:pt idx="6">
                  <c:v>0.885089058524173</c:v>
                </c:pt>
                <c:pt idx="7">
                  <c:v>0.893027989821883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Scaffolding</c:v>
                </c:pt>
              </c:strCache>
            </c:strRef>
          </c:tx>
          <c:spPr>
            <a:solidFill>
              <a:srgbClr val="8aa64f"/>
            </a:solidFill>
            <a:ln>
              <a:noFill/>
            </a:ln>
          </c:spPr>
          <c:cat>
            <c:strRef>
              <c:f>categories</c:f>
              <c:strCache>
                <c:ptCount val="8"/>
                <c:pt idx="0">
                  <c:v>SuperMikeII (32GBMem+1HDD): 15DN [BaseLine]</c:v>
                </c:pt>
                <c:pt idx="1">
                  <c:v>SwatIII-Storage (32GBMem+1SSD): 15DN</c:v>
                </c:pt>
                <c:pt idx="2">
                  <c:v>SwatIII-Memory (256GBMem+1SSD): 15DN</c:v>
                </c:pt>
                <c:pt idx="3">
                  <c:v>----------------------------------------------</c:v>
                </c:pt>
                <c:pt idx="4">
                  <c:v>SwatIII-FullScaleup-HDD (256GBMemory+7HDD): 2DN</c:v>
                </c:pt>
                <c:pt idx="5">
                  <c:v>SwatIII-FullScaleup-HDD (256GBMemory+7HDD): 2DN</c:v>
                </c:pt>
                <c:pt idx="6">
                  <c:v>SwatIII-(64GBMem+2SSDs): 7DN</c:v>
                </c:pt>
                <c:pt idx="7">
                  <c:v>CeresII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8"/>
                <c:pt idx="0">
                  <c:v>1</c:v>
                </c:pt>
                <c:pt idx="1">
                  <c:v>0.898929224340559</c:v>
                </c:pt>
                <c:pt idx="2">
                  <c:v>0.724035866631845</c:v>
                </c:pt>
                <c:pt idx="3">
                  <c:v>0</c:v>
                </c:pt>
                <c:pt idx="4">
                  <c:v>1.26543048663707</c:v>
                </c:pt>
                <c:pt idx="5">
                  <c:v>1.36441194393662</c:v>
                </c:pt>
                <c:pt idx="6">
                  <c:v>0.799938094270818</c:v>
                </c:pt>
                <c:pt idx="7">
                  <c:v>0.989031078610603</c:v>
                </c:pt>
              </c:numCache>
            </c:numRef>
          </c:val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EntirePipeline</c:v>
                </c:pt>
              </c:strCache>
            </c:strRef>
          </c:tx>
          <c:spPr>
            <a:solidFill>
              <a:srgbClr val="725990"/>
            </a:solidFill>
            <a:ln>
              <a:noFill/>
            </a:ln>
          </c:spPr>
          <c:cat>
            <c:strRef>
              <c:f>categories</c:f>
              <c:strCache>
                <c:ptCount val="8"/>
                <c:pt idx="0">
                  <c:v>SuperMikeII (32GBMem+1HDD): 15DN [BaseLine]</c:v>
                </c:pt>
                <c:pt idx="1">
                  <c:v>SwatIII-Storage (32GBMem+1SSD): 15DN</c:v>
                </c:pt>
                <c:pt idx="2">
                  <c:v>SwatIII-Memory (256GBMem+1SSD): 15DN</c:v>
                </c:pt>
                <c:pt idx="3">
                  <c:v>----------------------------------------------</c:v>
                </c:pt>
                <c:pt idx="4">
                  <c:v>SwatIII-FullScaleup-HDD (256GBMemory+7HDD): 2DN</c:v>
                </c:pt>
                <c:pt idx="5">
                  <c:v>SwatIII-FullScaleup-HDD (256GBMemory+7HDD): 2DN</c:v>
                </c:pt>
                <c:pt idx="6">
                  <c:v>SwatIII-(64GBMem+2SSDs): 7DN</c:v>
                </c:pt>
                <c:pt idx="7">
                  <c:v>CeresII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8"/>
                <c:pt idx="0">
                  <c:v>1</c:v>
                </c:pt>
                <c:pt idx="1">
                  <c:v>0.839974863226379</c:v>
                </c:pt>
                <c:pt idx="2">
                  <c:v>0.613891764010055</c:v>
                </c:pt>
                <c:pt idx="3">
                  <c:v>0</c:v>
                </c:pt>
                <c:pt idx="4">
                  <c:v>1.26543048663707</c:v>
                </c:pt>
                <c:pt idx="5">
                  <c:v>1.36441194393662</c:v>
                </c:pt>
                <c:pt idx="6">
                  <c:v>0.845774393349434</c:v>
                </c:pt>
                <c:pt idx="7">
                  <c:v>0.941483069643649</c:v>
                </c:pt>
              </c:numCache>
            </c:numRef>
          </c:val>
        </c:ser>
        <c:ser>
          <c:idx val="4"/>
          <c:order val="4"/>
          <c:tx>
            <c:strRef>
              <c:f>label 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299b0"/>
            </a:solidFill>
            <a:ln>
              <a:noFill/>
            </a:ln>
          </c:spPr>
          <c:cat>
            <c:strRef>
              <c:f>categories</c:f>
              <c:strCache>
                <c:ptCount val="8"/>
                <c:pt idx="0">
                  <c:v>SuperMikeII (32GBMem+1HDD): 15DN [BaseLine]</c:v>
                </c:pt>
                <c:pt idx="1">
                  <c:v>SwatIII-Storage (32GBMem+1SSD): 15DN</c:v>
                </c:pt>
                <c:pt idx="2">
                  <c:v>SwatIII-Memory (256GBMem+1SSD): 15DN</c:v>
                </c:pt>
                <c:pt idx="3">
                  <c:v>----------------------------------------------</c:v>
                </c:pt>
                <c:pt idx="4">
                  <c:v>SwatIII-FullScaleup-HDD (256GBMemory+7HDD): 2DN</c:v>
                </c:pt>
                <c:pt idx="5">
                  <c:v>SwatIII-FullScaleup-HDD (256GBMemory+7HDD): 2DN</c:v>
                </c:pt>
                <c:pt idx="6">
                  <c:v>SwatIII-(64GBMem+2SSDs): 7DN</c:v>
                </c:pt>
                <c:pt idx="7">
                  <c:v>CeresII</c:v>
                </c:pt>
              </c:strCache>
            </c:strRef>
          </c:cat>
          <c:val>
            <c:numRef>
              <c:f>4</c:f>
              <c:numCache>
                <c:formatCode>General</c:formatCode>
                <c:ptCount val="0"/>
              </c:numCache>
            </c:numRef>
          </c:val>
        </c:ser>
        <c:ser>
          <c:idx val="5"/>
          <c:order val="5"/>
          <c:tx>
            <c:strRef>
              <c:f>label 5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dc853e"/>
            </a:solidFill>
            <a:ln>
              <a:noFill/>
            </a:ln>
          </c:spPr>
          <c:cat>
            <c:strRef>
              <c:f>categories</c:f>
              <c:strCache>
                <c:ptCount val="8"/>
                <c:pt idx="0">
                  <c:v>SuperMikeII (32GBMem+1HDD): 15DN [BaseLine]</c:v>
                </c:pt>
                <c:pt idx="1">
                  <c:v>SwatIII-Storage (32GBMem+1SSD): 15DN</c:v>
                </c:pt>
                <c:pt idx="2">
                  <c:v>SwatIII-Memory (256GBMem+1SSD): 15DN</c:v>
                </c:pt>
                <c:pt idx="3">
                  <c:v>----------------------------------------------</c:v>
                </c:pt>
                <c:pt idx="4">
                  <c:v>SwatIII-FullScaleup-HDD (256GBMemory+7HDD): 2DN</c:v>
                </c:pt>
                <c:pt idx="5">
                  <c:v>SwatIII-FullScaleup-HDD (256GBMemory+7HDD): 2DN</c:v>
                </c:pt>
                <c:pt idx="6">
                  <c:v>SwatIII-(64GBMem+2SSDs): 7DN</c:v>
                </c:pt>
                <c:pt idx="7">
                  <c:v>CeresII</c:v>
                </c:pt>
              </c:strCache>
            </c:strRef>
          </c:cat>
          <c:val>
            <c:numRef>
              <c:f>5</c:f>
              <c:numCache>
                <c:formatCode>General</c:formatCode>
                <c:ptCount val="0"/>
              </c:numCache>
            </c:numRef>
          </c:val>
        </c:ser>
        <c:ser>
          <c:idx val="6"/>
          <c:order val="6"/>
          <c:tx>
            <c:strRef>
              <c:f>label 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93a9ce"/>
            </a:solidFill>
            <a:ln>
              <a:noFill/>
            </a:ln>
          </c:spPr>
          <c:cat>
            <c:strRef>
              <c:f>categories</c:f>
              <c:strCache>
                <c:ptCount val="8"/>
                <c:pt idx="0">
                  <c:v>SuperMikeII (32GBMem+1HDD): 15DN [BaseLine]</c:v>
                </c:pt>
                <c:pt idx="1">
                  <c:v>SwatIII-Storage (32GBMem+1SSD): 15DN</c:v>
                </c:pt>
                <c:pt idx="2">
                  <c:v>SwatIII-Memory (256GBMem+1SSD): 15DN</c:v>
                </c:pt>
                <c:pt idx="3">
                  <c:v>----------------------------------------------</c:v>
                </c:pt>
                <c:pt idx="4">
                  <c:v>SwatIII-FullScaleup-HDD (256GBMemory+7HDD): 2DN</c:v>
                </c:pt>
                <c:pt idx="5">
                  <c:v>SwatIII-FullScaleup-HDD (256GBMemory+7HDD): 2DN</c:v>
                </c:pt>
                <c:pt idx="6">
                  <c:v>SwatIII-(64GBMem+2SSDs): 7DN</c:v>
                </c:pt>
                <c:pt idx="7">
                  <c:v>CeresII</c:v>
                </c:pt>
              </c:strCache>
            </c:strRef>
          </c:cat>
          <c:val>
            <c:numRef>
              <c:f>6</c:f>
              <c:numCache>
                <c:formatCode>General</c:formatCode>
                <c:ptCount val="0"/>
              </c:numCache>
            </c:numRef>
          </c:val>
        </c:ser>
        <c:ser>
          <c:idx val="7"/>
          <c:order val="7"/>
          <c:tx>
            <c:strRef>
              <c:f>label 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d09493"/>
            </a:solidFill>
            <a:ln>
              <a:noFill/>
            </a:ln>
          </c:spPr>
          <c:cat>
            <c:strRef>
              <c:f>categories</c:f>
              <c:strCache>
                <c:ptCount val="8"/>
                <c:pt idx="0">
                  <c:v>SuperMikeII (32GBMem+1HDD): 15DN [BaseLine]</c:v>
                </c:pt>
                <c:pt idx="1">
                  <c:v>SwatIII-Storage (32GBMem+1SSD): 15DN</c:v>
                </c:pt>
                <c:pt idx="2">
                  <c:v>SwatIII-Memory (256GBMem+1SSD): 15DN</c:v>
                </c:pt>
                <c:pt idx="3">
                  <c:v>----------------------------------------------</c:v>
                </c:pt>
                <c:pt idx="4">
                  <c:v>SwatIII-FullScaleup-HDD (256GBMemory+7HDD): 2DN</c:v>
                </c:pt>
                <c:pt idx="5">
                  <c:v>SwatIII-FullScaleup-HDD (256GBMemory+7HDD): 2DN</c:v>
                </c:pt>
                <c:pt idx="6">
                  <c:v>SwatIII-(64GBMem+2SSDs): 7DN</c:v>
                </c:pt>
                <c:pt idx="7">
                  <c:v>CeresII</c:v>
                </c:pt>
              </c:strCache>
            </c:strRef>
          </c:cat>
          <c:val>
            <c:numRef>
              <c:f>7</c:f>
              <c:numCache>
                <c:formatCode>General</c:formatCode>
                <c:ptCount val="0"/>
              </c:numCache>
            </c:numRef>
          </c:val>
        </c:ser>
        <c:gapWidth val="150"/>
        <c:axId val="28738686"/>
        <c:axId val="22800878"/>
      </c:barChart>
      <c:catAx>
        <c:axId val="2873868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800878"/>
        <c:crossesAt val="0"/>
        <c:auto val="1"/>
        <c:lblAlgn val="ctr"/>
        <c:lblOffset val="100"/>
      </c:catAx>
      <c:valAx>
        <c:axId val="2280087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8738686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Perf/$ including Ceres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label 0</c:f>
              <c:strCache>
                <c:ptCount val="1"/>
                <c:pt idx="0">
                  <c:v>GraphConstr.</c:v>
                </c:pt>
              </c:strCache>
            </c:strRef>
          </c:tx>
          <c:spPr>
            <a:solidFill>
              <a:srgbClr val="4672a8"/>
            </a:solidFill>
            <a:ln>
              <a:noFill/>
            </a:ln>
          </c:spPr>
          <c:cat>
            <c:strRef>
              <c:f>categories</c:f>
              <c:strCache>
                <c:ptCount val="8"/>
                <c:pt idx="0">
                  <c:v>SuperMikeII (32GBMem+1HDD): 15DN [Baseline]</c:v>
                </c:pt>
                <c:pt idx="1">
                  <c:v>SwatIII-Storage (32GBMem+1SSD): 15DN</c:v>
                </c:pt>
                <c:pt idx="2">
                  <c:v>SwatIII-Memory (256GBMem+1SSD): 15DN</c:v>
                </c:pt>
                <c:pt idx="3">
                  <c:v>------------------------</c:v>
                </c:pt>
                <c:pt idx="4">
                  <c:v>SwatIII-FullScaleupSSD (256GBMemory+7SSD): 2DN</c:v>
                </c:pt>
                <c:pt idx="5">
                  <c:v>SwatIII-FullScaleupHDD (256GBMemory+7SSD): 2DN</c:v>
                </c:pt>
                <c:pt idx="6">
                  <c:v>SwatIII-(64GBMemory+2SSD): 7DN</c:v>
                </c:pt>
                <c:pt idx="7">
                  <c:v>CeresII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8"/>
                <c:pt idx="0">
                  <c:v>1</c:v>
                </c:pt>
                <c:pt idx="1">
                  <c:v>1.89159360077487</c:v>
                </c:pt>
                <c:pt idx="2">
                  <c:v>1.90129367842381</c:v>
                </c:pt>
                <c:pt idx="3">
                  <c:v/>
                </c:pt>
                <c:pt idx="4">
                  <c:v>2.09958279363415</c:v>
                </c:pt>
                <c:pt idx="5">
                  <c:v>2.2938455646045</c:v>
                </c:pt>
                <c:pt idx="6">
                  <c:v>2.10979197821303</c:v>
                </c:pt>
                <c:pt idx="7">
                  <c:v>2.24441136300144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GraphSimpli.</c:v>
                </c:pt>
              </c:strCache>
            </c:strRef>
          </c:tx>
          <c:spPr>
            <a:solidFill>
              <a:srgbClr val="ab4744"/>
            </a:solidFill>
            <a:ln>
              <a:noFill/>
            </a:ln>
          </c:spPr>
          <c:cat>
            <c:strRef>
              <c:f>categories</c:f>
              <c:strCache>
                <c:ptCount val="8"/>
                <c:pt idx="0">
                  <c:v>SuperMikeII (32GBMem+1HDD): 15DN [Baseline]</c:v>
                </c:pt>
                <c:pt idx="1">
                  <c:v>SwatIII-Storage (32GBMem+1SSD): 15DN</c:v>
                </c:pt>
                <c:pt idx="2">
                  <c:v>SwatIII-Memory (256GBMem+1SSD): 15DN</c:v>
                </c:pt>
                <c:pt idx="3">
                  <c:v>------------------------</c:v>
                </c:pt>
                <c:pt idx="4">
                  <c:v>SwatIII-FullScaleupSSD (256GBMemory+7SSD): 2DN</c:v>
                </c:pt>
                <c:pt idx="5">
                  <c:v>SwatIII-FullScaleupHDD (256GBMemory+7SSD): 2DN</c:v>
                </c:pt>
                <c:pt idx="6">
                  <c:v>SwatIII-(64GBMemory+2SSD): 7DN</c:v>
                </c:pt>
                <c:pt idx="7">
                  <c:v>CeresII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8"/>
                <c:pt idx="0">
                  <c:v>1</c:v>
                </c:pt>
                <c:pt idx="1">
                  <c:v>1.00611767646243</c:v>
                </c:pt>
                <c:pt idx="2">
                  <c:v>0.951861473882919</c:v>
                </c:pt>
                <c:pt idx="3">
                  <c:v/>
                </c:pt>
                <c:pt idx="4">
                  <c:v>2.67770727888124</c:v>
                </c:pt>
                <c:pt idx="5">
                  <c:v>2.89619825297542</c:v>
                </c:pt>
                <c:pt idx="6">
                  <c:v>2.07432243666008</c:v>
                </c:pt>
                <c:pt idx="7">
                  <c:v>2.33549265996746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Scaff.</c:v>
                </c:pt>
              </c:strCache>
            </c:strRef>
          </c:tx>
          <c:spPr>
            <a:solidFill>
              <a:srgbClr val="8aa64f"/>
            </a:solidFill>
            <a:ln>
              <a:noFill/>
            </a:ln>
          </c:spPr>
          <c:cat>
            <c:strRef>
              <c:f>categories</c:f>
              <c:strCache>
                <c:ptCount val="8"/>
                <c:pt idx="0">
                  <c:v>SuperMikeII (32GBMem+1HDD): 15DN [Baseline]</c:v>
                </c:pt>
                <c:pt idx="1">
                  <c:v>SwatIII-Storage (32GBMem+1SSD): 15DN</c:v>
                </c:pt>
                <c:pt idx="2">
                  <c:v>SwatIII-Memory (256GBMem+1SSD): 15DN</c:v>
                </c:pt>
                <c:pt idx="3">
                  <c:v>------------------------</c:v>
                </c:pt>
                <c:pt idx="4">
                  <c:v>SwatIII-FullScaleupSSD (256GBMemory+7SSD): 2DN</c:v>
                </c:pt>
                <c:pt idx="5">
                  <c:v>SwatIII-FullScaleupHDD (256GBMemory+7SSD): 2DN</c:v>
                </c:pt>
                <c:pt idx="6">
                  <c:v>SwatIII-(64GBMemory+2SSD): 7DN</c:v>
                </c:pt>
                <c:pt idx="7">
                  <c:v>CeresII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8"/>
                <c:pt idx="0">
                  <c:v>1</c:v>
                </c:pt>
                <c:pt idx="1">
                  <c:v>1.07743239721465</c:v>
                </c:pt>
                <c:pt idx="2">
                  <c:v>0.858242595935823</c:v>
                </c:pt>
                <c:pt idx="3">
                  <c:v/>
                </c:pt>
                <c:pt idx="4">
                  <c:v>3.08221002440559</c:v>
                </c:pt>
                <c:pt idx="5">
                  <c:v>3.24201602928373</c:v>
                </c:pt>
                <c:pt idx="6">
                  <c:v>2.29512771761746</c:v>
                </c:pt>
                <c:pt idx="7">
                  <c:v>2.10879148338236</c:v>
                </c:pt>
              </c:numCache>
            </c:numRef>
          </c:val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EntirePipeline</c:v>
                </c:pt>
              </c:strCache>
            </c:strRef>
          </c:tx>
          <c:spPr>
            <a:solidFill>
              <a:srgbClr val="725990"/>
            </a:solidFill>
            <a:ln>
              <a:noFill/>
            </a:ln>
          </c:spPr>
          <c:cat>
            <c:strRef>
              <c:f>categories</c:f>
              <c:strCache>
                <c:ptCount val="8"/>
                <c:pt idx="0">
                  <c:v>SuperMikeII (32GBMem+1HDD): 15DN [Baseline]</c:v>
                </c:pt>
                <c:pt idx="1">
                  <c:v>SwatIII-Storage (32GBMem+1SSD): 15DN</c:v>
                </c:pt>
                <c:pt idx="2">
                  <c:v>SwatIII-Memory (256GBMem+1SSD): 15DN</c:v>
                </c:pt>
                <c:pt idx="3">
                  <c:v>------------------------</c:v>
                </c:pt>
                <c:pt idx="4">
                  <c:v>SwatIII-FullScaleupSSD (256GBMemory+7SSD): 2DN</c:v>
                </c:pt>
                <c:pt idx="5">
                  <c:v>SwatIII-FullScaleupHDD (256GBMemory+7SSD): 2DN</c:v>
                </c:pt>
                <c:pt idx="6">
                  <c:v>SwatIII-(64GBMemory+2SSD): 7DN</c:v>
                </c:pt>
                <c:pt idx="7">
                  <c:v>CeresII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8"/>
                <c:pt idx="0">
                  <c:v>1</c:v>
                </c:pt>
                <c:pt idx="1">
                  <c:v>1.15305292040213</c:v>
                </c:pt>
                <c:pt idx="2">
                  <c:v>1.01222798245357</c:v>
                </c:pt>
                <c:pt idx="3">
                  <c:v/>
                </c:pt>
                <c:pt idx="4">
                  <c:v>2.67050177452164</c:v>
                </c:pt>
                <c:pt idx="5">
                  <c:v>2.86631802159912</c:v>
                </c:pt>
                <c:pt idx="6">
                  <c:v>2.17074447627608</c:v>
                </c:pt>
                <c:pt idx="7">
                  <c:v>2.21529242810912</c:v>
                </c:pt>
              </c:numCache>
            </c:numRef>
          </c:val>
        </c:ser>
        <c:ser>
          <c:idx val="4"/>
          <c:order val="4"/>
          <c:tx>
            <c:strRef>
              <c:f>label 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299b0"/>
            </a:solidFill>
            <a:ln>
              <a:noFill/>
            </a:ln>
          </c:spPr>
          <c:cat>
            <c:strRef>
              <c:f>categories</c:f>
              <c:strCache>
                <c:ptCount val="8"/>
                <c:pt idx="0">
                  <c:v>SuperMikeII (32GBMem+1HDD): 15DN [Baseline]</c:v>
                </c:pt>
                <c:pt idx="1">
                  <c:v>SwatIII-Storage (32GBMem+1SSD): 15DN</c:v>
                </c:pt>
                <c:pt idx="2">
                  <c:v>SwatIII-Memory (256GBMem+1SSD): 15DN</c:v>
                </c:pt>
                <c:pt idx="3">
                  <c:v>------------------------</c:v>
                </c:pt>
                <c:pt idx="4">
                  <c:v>SwatIII-FullScaleupSSD (256GBMemory+7SSD): 2DN</c:v>
                </c:pt>
                <c:pt idx="5">
                  <c:v>SwatIII-FullScaleupHDD (256GBMemory+7SSD): 2DN</c:v>
                </c:pt>
                <c:pt idx="6">
                  <c:v>SwatIII-(64GBMemory+2SSD): 7DN</c:v>
                </c:pt>
                <c:pt idx="7">
                  <c:v>CeresII</c:v>
                </c:pt>
              </c:strCache>
            </c:strRef>
          </c:cat>
          <c:val>
            <c:numRef>
              <c:f>4</c:f>
              <c:numCache>
                <c:formatCode>General</c:formatCode>
                <c:ptCount val="0"/>
              </c:numCache>
            </c:numRef>
          </c:val>
        </c:ser>
        <c:ser>
          <c:idx val="5"/>
          <c:order val="5"/>
          <c:tx>
            <c:strRef>
              <c:f>label 5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dc853e"/>
            </a:solidFill>
            <a:ln>
              <a:noFill/>
            </a:ln>
          </c:spPr>
          <c:cat>
            <c:strRef>
              <c:f>categories</c:f>
              <c:strCache>
                <c:ptCount val="8"/>
                <c:pt idx="0">
                  <c:v>SuperMikeII (32GBMem+1HDD): 15DN [Baseline]</c:v>
                </c:pt>
                <c:pt idx="1">
                  <c:v>SwatIII-Storage (32GBMem+1SSD): 15DN</c:v>
                </c:pt>
                <c:pt idx="2">
                  <c:v>SwatIII-Memory (256GBMem+1SSD): 15DN</c:v>
                </c:pt>
                <c:pt idx="3">
                  <c:v>------------------------</c:v>
                </c:pt>
                <c:pt idx="4">
                  <c:v>SwatIII-FullScaleupSSD (256GBMemory+7SSD): 2DN</c:v>
                </c:pt>
                <c:pt idx="5">
                  <c:v>SwatIII-FullScaleupHDD (256GBMemory+7SSD): 2DN</c:v>
                </c:pt>
                <c:pt idx="6">
                  <c:v>SwatIII-(64GBMemory+2SSD): 7DN</c:v>
                </c:pt>
                <c:pt idx="7">
                  <c:v>CeresII</c:v>
                </c:pt>
              </c:strCache>
            </c:strRef>
          </c:cat>
          <c:val>
            <c:numRef>
              <c:f>5</c:f>
              <c:numCache>
                <c:formatCode>General</c:formatCode>
                <c:ptCount val="0"/>
              </c:numCache>
            </c:numRef>
          </c:val>
        </c:ser>
        <c:ser>
          <c:idx val="6"/>
          <c:order val="6"/>
          <c:tx>
            <c:strRef>
              <c:f>label 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93a9ce"/>
            </a:solidFill>
            <a:ln>
              <a:noFill/>
            </a:ln>
          </c:spPr>
          <c:cat>
            <c:strRef>
              <c:f>categories</c:f>
              <c:strCache>
                <c:ptCount val="8"/>
                <c:pt idx="0">
                  <c:v>SuperMikeII (32GBMem+1HDD): 15DN [Baseline]</c:v>
                </c:pt>
                <c:pt idx="1">
                  <c:v>SwatIII-Storage (32GBMem+1SSD): 15DN</c:v>
                </c:pt>
                <c:pt idx="2">
                  <c:v>SwatIII-Memory (256GBMem+1SSD): 15DN</c:v>
                </c:pt>
                <c:pt idx="3">
                  <c:v>------------------------</c:v>
                </c:pt>
                <c:pt idx="4">
                  <c:v>SwatIII-FullScaleupSSD (256GBMemory+7SSD): 2DN</c:v>
                </c:pt>
                <c:pt idx="5">
                  <c:v>SwatIII-FullScaleupHDD (256GBMemory+7SSD): 2DN</c:v>
                </c:pt>
                <c:pt idx="6">
                  <c:v>SwatIII-(64GBMemory+2SSD): 7DN</c:v>
                </c:pt>
                <c:pt idx="7">
                  <c:v>CeresII</c:v>
                </c:pt>
              </c:strCache>
            </c:strRef>
          </c:cat>
          <c:val>
            <c:numRef>
              <c:f>6</c:f>
              <c:numCache>
                <c:formatCode>General</c:formatCode>
                <c:ptCount val="0"/>
              </c:numCache>
            </c:numRef>
          </c:val>
        </c:ser>
        <c:ser>
          <c:idx val="7"/>
          <c:order val="7"/>
          <c:tx>
            <c:strRef>
              <c:f>label 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d09493"/>
            </a:solidFill>
            <a:ln>
              <a:noFill/>
            </a:ln>
          </c:spPr>
          <c:cat>
            <c:strRef>
              <c:f>categories</c:f>
              <c:strCache>
                <c:ptCount val="8"/>
                <c:pt idx="0">
                  <c:v>SuperMikeII (32GBMem+1HDD): 15DN [Baseline]</c:v>
                </c:pt>
                <c:pt idx="1">
                  <c:v>SwatIII-Storage (32GBMem+1SSD): 15DN</c:v>
                </c:pt>
                <c:pt idx="2">
                  <c:v>SwatIII-Memory (256GBMem+1SSD): 15DN</c:v>
                </c:pt>
                <c:pt idx="3">
                  <c:v>------------------------</c:v>
                </c:pt>
                <c:pt idx="4">
                  <c:v>SwatIII-FullScaleupSSD (256GBMemory+7SSD): 2DN</c:v>
                </c:pt>
                <c:pt idx="5">
                  <c:v>SwatIII-FullScaleupHDD (256GBMemory+7SSD): 2DN</c:v>
                </c:pt>
                <c:pt idx="6">
                  <c:v>SwatIII-(64GBMemory+2SSD): 7DN</c:v>
                </c:pt>
                <c:pt idx="7">
                  <c:v>CeresII</c:v>
                </c:pt>
              </c:strCache>
            </c:strRef>
          </c:cat>
          <c:val>
            <c:numRef>
              <c:f>7</c:f>
              <c:numCache>
                <c:formatCode>General</c:formatCode>
                <c:ptCount val="0"/>
              </c:numCache>
            </c:numRef>
          </c:val>
        </c:ser>
        <c:gapWidth val="150"/>
        <c:axId val="62027595"/>
        <c:axId val="52755662"/>
      </c:barChart>
      <c:catAx>
        <c:axId val="620275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2755662"/>
        <c:crossesAt val="0"/>
        <c:auto val="1"/>
        <c:lblAlgn val="ctr"/>
        <c:lblOffset val="100"/>
      </c:catAx>
      <c:valAx>
        <c:axId val="5275566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2027595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Normalized performance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label 0</c:f>
              <c:strCache>
                <c:ptCount val="1"/>
                <c:pt idx="0">
                  <c:v>GraphConstruction</c:v>
                </c:pt>
              </c:strCache>
            </c:strRef>
          </c:tx>
          <c:spPr>
            <a:solidFill>
              <a:srgbClr val="4672a8"/>
            </a:solidFill>
            <a:ln>
              <a:noFill/>
            </a:ln>
          </c:spPr>
          <c:cat>
            <c:strRef>
              <c:f>categories</c:f>
              <c:strCache>
                <c:ptCount val="7"/>
                <c:pt idx="0">
                  <c:v>SuperMikeII (32GBMem+1HDD): 15DN [BaseLine]</c:v>
                </c:pt>
                <c:pt idx="1">
                  <c:v>SwatIII-Storage (32GBMem+1SSD): 15DN</c:v>
                </c:pt>
                <c:pt idx="2">
                  <c:v>SwatIII-Memory (256GBMem+1SSD): 15DN</c:v>
                </c:pt>
                <c:pt idx="3">
                  <c:v>-----------------------</c:v>
                </c:pt>
                <c:pt idx="4">
                  <c:v>SwatIII-FullScaleup-SSD (256GBMemory+7SSD): 2DN</c:v>
                </c:pt>
                <c:pt idx="5">
                  <c:v>SwatIII-FullScaleup-HDD (256GBMemory+7HDD): 2DN</c:v>
                </c:pt>
                <c:pt idx="6">
                  <c:v>SwatIII-(64GBMem+2SSDs): 7DN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7"/>
                <c:pt idx="0">
                  <c:v>1</c:v>
                </c:pt>
                <c:pt idx="1">
                  <c:v>0.512020905923345</c:v>
                </c:pt>
                <c:pt idx="2">
                  <c:v>0.326829268292683</c:v>
                </c:pt>
                <c:pt idx="3">
                  <c:v>0</c:v>
                </c:pt>
                <c:pt idx="4">
                  <c:v>1.85766550522648</c:v>
                </c:pt>
                <c:pt idx="5">
                  <c:v>1.92839721254355</c:v>
                </c:pt>
                <c:pt idx="6">
                  <c:v>0.87020905923345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GraphSimplification</c:v>
                </c:pt>
              </c:strCache>
            </c:strRef>
          </c:tx>
          <c:spPr>
            <a:solidFill>
              <a:srgbClr val="ab4744"/>
            </a:solidFill>
            <a:ln>
              <a:noFill/>
            </a:ln>
          </c:spPr>
          <c:cat>
            <c:strRef>
              <c:f>categories</c:f>
              <c:strCache>
                <c:ptCount val="7"/>
                <c:pt idx="0">
                  <c:v>SuperMikeII (32GBMem+1HDD): 15DN [BaseLine]</c:v>
                </c:pt>
                <c:pt idx="1">
                  <c:v>SwatIII-Storage (32GBMem+1SSD): 15DN</c:v>
                </c:pt>
                <c:pt idx="2">
                  <c:v>SwatIII-Memory (256GBMem+1SSD): 15DN</c:v>
                </c:pt>
                <c:pt idx="3">
                  <c:v>-----------------------</c:v>
                </c:pt>
                <c:pt idx="4">
                  <c:v>SwatIII-FullScaleup-SSD (256GBMemory+7SSD): 2DN</c:v>
                </c:pt>
                <c:pt idx="5">
                  <c:v>SwatIII-FullScaleup-HDD (256GBMemory+7HDD): 2DN</c:v>
                </c:pt>
                <c:pt idx="6">
                  <c:v>SwatIII-(64GBMem+2SSDs): 7DN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7"/>
                <c:pt idx="0">
                  <c:v>1</c:v>
                </c:pt>
                <c:pt idx="1">
                  <c:v>0.96264631043257</c:v>
                </c:pt>
                <c:pt idx="2">
                  <c:v>0.652824427480916</c:v>
                </c:pt>
                <c:pt idx="3">
                  <c:v>0</c:v>
                </c:pt>
                <c:pt idx="4">
                  <c:v>1.41811704834606</c:v>
                </c:pt>
                <c:pt idx="5">
                  <c:v>1.52732824427481</c:v>
                </c:pt>
                <c:pt idx="6">
                  <c:v>0.885089058524173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Scaffolding</c:v>
                </c:pt>
              </c:strCache>
            </c:strRef>
          </c:tx>
          <c:spPr>
            <a:solidFill>
              <a:srgbClr val="8aa64f"/>
            </a:solidFill>
            <a:ln>
              <a:noFill/>
            </a:ln>
          </c:spPr>
          <c:cat>
            <c:strRef>
              <c:f>categories</c:f>
              <c:strCache>
                <c:ptCount val="7"/>
                <c:pt idx="0">
                  <c:v>SuperMikeII (32GBMem+1HDD): 15DN [BaseLine]</c:v>
                </c:pt>
                <c:pt idx="1">
                  <c:v>SwatIII-Storage (32GBMem+1SSD): 15DN</c:v>
                </c:pt>
                <c:pt idx="2">
                  <c:v>SwatIII-Memory (256GBMem+1SSD): 15DN</c:v>
                </c:pt>
                <c:pt idx="3">
                  <c:v>-----------------------</c:v>
                </c:pt>
                <c:pt idx="4">
                  <c:v>SwatIII-FullScaleup-SSD (256GBMemory+7SSD): 2DN</c:v>
                </c:pt>
                <c:pt idx="5">
                  <c:v>SwatIII-FullScaleup-HDD (256GBMemory+7HDD): 2DN</c:v>
                </c:pt>
                <c:pt idx="6">
                  <c:v>SwatIII-(64GBMem+2SSDs): 7DN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7"/>
                <c:pt idx="0">
                  <c:v>1</c:v>
                </c:pt>
                <c:pt idx="1">
                  <c:v>0.898929224340559</c:v>
                </c:pt>
                <c:pt idx="2">
                  <c:v>0.724035866631845</c:v>
                </c:pt>
                <c:pt idx="3">
                  <c:v>0</c:v>
                </c:pt>
                <c:pt idx="4">
                  <c:v>1.26543048663707</c:v>
                </c:pt>
                <c:pt idx="5">
                  <c:v>1.36441194393662</c:v>
                </c:pt>
                <c:pt idx="6">
                  <c:v>0.799938094270818</c:v>
                </c:pt>
              </c:numCache>
            </c:numRef>
          </c:val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EntirePipeline</c:v>
                </c:pt>
              </c:strCache>
            </c:strRef>
          </c:tx>
          <c:spPr>
            <a:solidFill>
              <a:srgbClr val="725990"/>
            </a:solidFill>
            <a:ln>
              <a:noFill/>
            </a:ln>
          </c:spPr>
          <c:cat>
            <c:strRef>
              <c:f>categories</c:f>
              <c:strCache>
                <c:ptCount val="7"/>
                <c:pt idx="0">
                  <c:v>SuperMikeII (32GBMem+1HDD): 15DN [BaseLine]</c:v>
                </c:pt>
                <c:pt idx="1">
                  <c:v>SwatIII-Storage (32GBMem+1SSD): 15DN</c:v>
                </c:pt>
                <c:pt idx="2">
                  <c:v>SwatIII-Memory (256GBMem+1SSD): 15DN</c:v>
                </c:pt>
                <c:pt idx="3">
                  <c:v>-----------------------</c:v>
                </c:pt>
                <c:pt idx="4">
                  <c:v>SwatIII-FullScaleup-SSD (256GBMemory+7SSD): 2DN</c:v>
                </c:pt>
                <c:pt idx="5">
                  <c:v>SwatIII-FullScaleup-HDD (256GBMemory+7HDD): 2DN</c:v>
                </c:pt>
                <c:pt idx="6">
                  <c:v>SwatIII-(64GBMem+2SSDs): 7DN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7"/>
                <c:pt idx="0">
                  <c:v>1</c:v>
                </c:pt>
                <c:pt idx="1">
                  <c:v>0.839974863226379</c:v>
                </c:pt>
                <c:pt idx="2">
                  <c:v>0.613891764010055</c:v>
                </c:pt>
                <c:pt idx="3">
                  <c:v>0</c:v>
                </c:pt>
                <c:pt idx="4">
                  <c:v>1.26543048663707</c:v>
                </c:pt>
                <c:pt idx="5">
                  <c:v>1.36441194393662</c:v>
                </c:pt>
                <c:pt idx="6">
                  <c:v>0.845774393349434</c:v>
                </c:pt>
              </c:numCache>
            </c:numRef>
          </c:val>
        </c:ser>
        <c:ser>
          <c:idx val="4"/>
          <c:order val="4"/>
          <c:tx>
            <c:strRef>
              <c:f>label 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299b0"/>
            </a:solidFill>
            <a:ln>
              <a:noFill/>
            </a:ln>
          </c:spPr>
          <c:cat>
            <c:strRef>
              <c:f>categories</c:f>
              <c:strCache>
                <c:ptCount val="7"/>
                <c:pt idx="0">
                  <c:v>SuperMikeII (32GBMem+1HDD): 15DN [BaseLine]</c:v>
                </c:pt>
                <c:pt idx="1">
                  <c:v>SwatIII-Storage (32GBMem+1SSD): 15DN</c:v>
                </c:pt>
                <c:pt idx="2">
                  <c:v>SwatIII-Memory (256GBMem+1SSD): 15DN</c:v>
                </c:pt>
                <c:pt idx="3">
                  <c:v>-----------------------</c:v>
                </c:pt>
                <c:pt idx="4">
                  <c:v>SwatIII-FullScaleup-SSD (256GBMemory+7SSD): 2DN</c:v>
                </c:pt>
                <c:pt idx="5">
                  <c:v>SwatIII-FullScaleup-HDD (256GBMemory+7HDD): 2DN</c:v>
                </c:pt>
                <c:pt idx="6">
                  <c:v>SwatIII-(64GBMem+2SSDs): 7DN</c:v>
                </c:pt>
              </c:strCache>
            </c:strRef>
          </c:cat>
          <c:val>
            <c:numRef>
              <c:f>4</c:f>
              <c:numCache>
                <c:formatCode>General</c:formatCode>
                <c:ptCount val="0"/>
              </c:numCache>
            </c:numRef>
          </c:val>
        </c:ser>
        <c:ser>
          <c:idx val="5"/>
          <c:order val="5"/>
          <c:tx>
            <c:strRef>
              <c:f>label 5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dc853e"/>
            </a:solidFill>
            <a:ln>
              <a:noFill/>
            </a:ln>
          </c:spPr>
          <c:cat>
            <c:strRef>
              <c:f>categories</c:f>
              <c:strCache>
                <c:ptCount val="7"/>
                <c:pt idx="0">
                  <c:v>SuperMikeII (32GBMem+1HDD): 15DN [BaseLine]</c:v>
                </c:pt>
                <c:pt idx="1">
                  <c:v>SwatIII-Storage (32GBMem+1SSD): 15DN</c:v>
                </c:pt>
                <c:pt idx="2">
                  <c:v>SwatIII-Memory (256GBMem+1SSD): 15DN</c:v>
                </c:pt>
                <c:pt idx="3">
                  <c:v>-----------------------</c:v>
                </c:pt>
                <c:pt idx="4">
                  <c:v>SwatIII-FullScaleup-SSD (256GBMemory+7SSD): 2DN</c:v>
                </c:pt>
                <c:pt idx="5">
                  <c:v>SwatIII-FullScaleup-HDD (256GBMemory+7HDD): 2DN</c:v>
                </c:pt>
                <c:pt idx="6">
                  <c:v>SwatIII-(64GBMem+2SSDs): 7DN</c:v>
                </c:pt>
              </c:strCache>
            </c:strRef>
          </c:cat>
          <c:val>
            <c:numRef>
              <c:f>5</c:f>
              <c:numCache>
                <c:formatCode>General</c:formatCode>
                <c:ptCount val="0"/>
              </c:numCache>
            </c:numRef>
          </c:val>
        </c:ser>
        <c:ser>
          <c:idx val="6"/>
          <c:order val="6"/>
          <c:tx>
            <c:strRef>
              <c:f>label 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93a9ce"/>
            </a:solidFill>
            <a:ln>
              <a:noFill/>
            </a:ln>
          </c:spPr>
          <c:cat>
            <c:strRef>
              <c:f>categories</c:f>
              <c:strCache>
                <c:ptCount val="7"/>
                <c:pt idx="0">
                  <c:v>SuperMikeII (32GBMem+1HDD): 15DN [BaseLine]</c:v>
                </c:pt>
                <c:pt idx="1">
                  <c:v>SwatIII-Storage (32GBMem+1SSD): 15DN</c:v>
                </c:pt>
                <c:pt idx="2">
                  <c:v>SwatIII-Memory (256GBMem+1SSD): 15DN</c:v>
                </c:pt>
                <c:pt idx="3">
                  <c:v>-----------------------</c:v>
                </c:pt>
                <c:pt idx="4">
                  <c:v>SwatIII-FullScaleup-SSD (256GBMemory+7SSD): 2DN</c:v>
                </c:pt>
                <c:pt idx="5">
                  <c:v>SwatIII-FullScaleup-HDD (256GBMemory+7HDD): 2DN</c:v>
                </c:pt>
                <c:pt idx="6">
                  <c:v>SwatIII-(64GBMem+2SSDs): 7DN</c:v>
                </c:pt>
              </c:strCache>
            </c:strRef>
          </c:cat>
          <c:val>
            <c:numRef>
              <c:f>6</c:f>
              <c:numCache>
                <c:formatCode>General</c:formatCode>
                <c:ptCount val="0"/>
              </c:numCache>
            </c:numRef>
          </c:val>
        </c:ser>
        <c:gapWidth val="150"/>
        <c:axId val="75060499"/>
        <c:axId val="13156978"/>
      </c:barChart>
      <c:catAx>
        <c:axId val="750604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3156978"/>
        <c:crossesAt val="0"/>
        <c:auto val="1"/>
        <c:lblAlgn val="ctr"/>
        <c:lblOffset val="100"/>
      </c:catAx>
      <c:valAx>
        <c:axId val="13156978"/>
        <c:scaling>
          <c:orientation val="minMax"/>
          <c:max val="2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5060499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Sheet2!$G$6</c:f>
              <c:strCache>
                <c:ptCount val="1"/>
                <c:pt idx="0">
                  <c:v>SuperMikeII (32GBMem+1HDD):127DN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</c:spPr>
          <c:cat>
            <c:strRef>
              <c:f>Sheet2!$H$5:$J$5</c:f>
              <c:strCache>
                <c:ptCount val="3"/>
                <c:pt idx="0">
                  <c:v>GraphConstruction</c:v>
                </c:pt>
                <c:pt idx="1">
                  <c:v>GraphSimplification</c:v>
                </c:pt>
                <c:pt idx="2">
                  <c:v>EntirePipeline</c:v>
                </c:pt>
              </c:strCache>
            </c:strRef>
          </c:cat>
          <c:val>
            <c:numRef>
              <c:f>Sheet2!$H$6:$J$6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Sheet2!$G$7</c:f>
              <c:strCache>
                <c:ptCount val="1"/>
                <c:pt idx="0">
                  <c:v>SwatIII-FullScaleupSSD (256GBMem+4SSD):15DN</c:v>
                </c:pt>
              </c:strCache>
            </c:strRef>
          </c:tx>
          <c:spPr>
            <a:solidFill>
              <a:srgbClr val="808080"/>
            </a:solidFill>
            <a:ln>
              <a:noFill/>
            </a:ln>
          </c:spPr>
          <c:cat>
            <c:strRef>
              <c:f>Sheet2!$H$5:$J$5</c:f>
              <c:strCache>
                <c:ptCount val="3"/>
                <c:pt idx="0">
                  <c:v>GraphConstruction</c:v>
                </c:pt>
                <c:pt idx="1">
                  <c:v>GraphSimplification</c:v>
                </c:pt>
                <c:pt idx="2">
                  <c:v>EntirePipeline</c:v>
                </c:pt>
              </c:strCache>
            </c:strRef>
          </c:cat>
          <c:val>
            <c:numRef>
              <c:f>Sheet2!$H$7:$J$7</c:f>
              <c:numCache>
                <c:formatCode>General</c:formatCode>
                <c:ptCount val="3"/>
                <c:pt idx="0">
                  <c:v>1.10065851364064</c:v>
                </c:pt>
                <c:pt idx="1">
                  <c:v>0.898417372101583</c:v>
                </c:pt>
                <c:pt idx="2">
                  <c:v>0.960227454237613</c:v>
                </c:pt>
              </c:numCache>
            </c:numRef>
          </c:val>
        </c:ser>
        <c:ser>
          <c:idx val="2"/>
          <c:order val="2"/>
          <c:tx>
            <c:strRef>
              <c:f>Sheet2!$G$8</c:f>
              <c:strCache>
                <c:ptCount val="1"/>
                <c:pt idx="0">
                  <c:v>SwatIII-FullScaleupHDD (256GBMem+4HDD):15DN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</c:spPr>
          <c:cat>
            <c:strRef>
              <c:f>Sheet2!$H$5:$J$5</c:f>
              <c:strCache>
                <c:ptCount val="3"/>
                <c:pt idx="0">
                  <c:v>GraphConstruction</c:v>
                </c:pt>
                <c:pt idx="1">
                  <c:v>GraphSimplification</c:v>
                </c:pt>
                <c:pt idx="2">
                  <c:v>EntirePipeline</c:v>
                </c:pt>
              </c:strCache>
            </c:strRef>
          </c:cat>
          <c:val>
            <c:numRef>
              <c:f>Sheet2!$H$8:$J$8</c:f>
              <c:numCache>
                <c:formatCode>General</c:formatCode>
                <c:ptCount val="3"/>
                <c:pt idx="0">
                  <c:v>1.12814884498798</c:v>
                </c:pt>
                <c:pt idx="1">
                  <c:v>1.02686786897313</c:v>
                </c:pt>
                <c:pt idx="2">
                  <c:v>1.05782193399994</c:v>
                </c:pt>
              </c:numCache>
            </c:numRef>
          </c:val>
        </c:ser>
        <c:gapWidth val="150"/>
        <c:axId val="56162130"/>
        <c:axId val="29153634"/>
      </c:barChart>
      <c:catAx>
        <c:axId val="5616213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9153634"/>
        <c:crossesAt val="0"/>
        <c:auto val="1"/>
        <c:lblAlgn val="ctr"/>
        <c:lblOffset val="100"/>
      </c:catAx>
      <c:valAx>
        <c:axId val="2915363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6162130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Sheet2!$G$14</c:f>
              <c:strCache>
                <c:ptCount val="1"/>
                <c:pt idx="0">
                  <c:v>SuperMikeII (32GBMem+1HDD):127DN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</c:spPr>
          <c:cat>
            <c:strRef>
              <c:f>Sheet2!$H$5:$J$5</c:f>
              <c:strCache>
                <c:ptCount val="3"/>
                <c:pt idx="0">
                  <c:v>GraphConstruction</c:v>
                </c:pt>
                <c:pt idx="1">
                  <c:v>GraphSimplification</c:v>
                </c:pt>
                <c:pt idx="2">
                  <c:v>EntirePipeline</c:v>
                </c:pt>
              </c:strCache>
            </c:strRef>
          </c:cat>
          <c:val>
            <c:numRef>
              <c:f>Sheet2!$H$17:$J$17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Sheet2!$G$15</c:f>
              <c:strCache>
                <c:ptCount val="1"/>
                <c:pt idx="0">
                  <c:v>SwatIII-FullScaleupSSD (256GBMem+4SSD):15DN</c:v>
                </c:pt>
              </c:strCache>
            </c:strRef>
          </c:tx>
          <c:spPr>
            <a:solidFill>
              <a:srgbClr val="808080"/>
            </a:solidFill>
            <a:ln>
              <a:noFill/>
            </a:ln>
          </c:spPr>
          <c:cat>
            <c:strRef>
              <c:f>Sheet2!$H$5:$J$5</c:f>
              <c:strCache>
                <c:ptCount val="3"/>
                <c:pt idx="0">
                  <c:v>GraphConstruction</c:v>
                </c:pt>
                <c:pt idx="1">
                  <c:v>GraphSimplification</c:v>
                </c:pt>
                <c:pt idx="2">
                  <c:v>EntirePipeline</c:v>
                </c:pt>
              </c:strCache>
            </c:strRef>
          </c:cat>
          <c:val>
            <c:numRef>
              <c:f>Sheet2!$H$18:$J$18</c:f>
              <c:numCache>
                <c:formatCode>General</c:formatCode>
                <c:ptCount val="3"/>
                <c:pt idx="0">
                  <c:v>4.3555763847202</c:v>
                </c:pt>
                <c:pt idx="1">
                  <c:v>5.33605246127448</c:v>
                </c:pt>
                <c:pt idx="2">
                  <c:v>4.99256942560622</c:v>
                </c:pt>
              </c:numCache>
            </c:numRef>
          </c:val>
        </c:ser>
        <c:ser>
          <c:idx val="2"/>
          <c:order val="2"/>
          <c:tx>
            <c:strRef>
              <c:f>Sheet2!$G$16</c:f>
              <c:strCache>
                <c:ptCount val="1"/>
                <c:pt idx="0">
                  <c:v>SwatIII-FullScaleupHDD (256GBMem+4HDD):15DN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</c:spPr>
          <c:cat>
            <c:strRef>
              <c:f>Sheet2!$H$5:$J$5</c:f>
              <c:strCache>
                <c:ptCount val="3"/>
                <c:pt idx="0">
                  <c:v>GraphConstruction</c:v>
                </c:pt>
                <c:pt idx="1">
                  <c:v>GraphSimplification</c:v>
                </c:pt>
                <c:pt idx="2">
                  <c:v>EntirePipeline</c:v>
                </c:pt>
              </c:strCache>
            </c:strRef>
          </c:cat>
          <c:val>
            <c:numRef>
              <c:f>Sheet2!$H$19:$J$19</c:f>
              <c:numCache>
                <c:formatCode>General</c:formatCode>
                <c:ptCount val="3"/>
                <c:pt idx="0">
                  <c:v>4.58694199108193</c:v>
                </c:pt>
                <c:pt idx="1">
                  <c:v>5.0393565380916</c:v>
                </c:pt>
                <c:pt idx="2">
                  <c:v>4.89189450789575</c:v>
                </c:pt>
              </c:numCache>
            </c:numRef>
          </c:val>
        </c:ser>
        <c:gapWidth val="150"/>
        <c:axId val="8647471"/>
        <c:axId val="15541939"/>
      </c:barChart>
      <c:catAx>
        <c:axId val="864747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5541939"/>
        <c:crossesAt val="0"/>
        <c:auto val="1"/>
        <c:lblAlgn val="ctr"/>
        <c:lblOffset val="100"/>
      </c:catAx>
      <c:valAx>
        <c:axId val="1554193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647471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Relationship Id="rId6" Type="http://schemas.openxmlformats.org/officeDocument/2006/relationships/chart" Target="../charts/chart17.xml"/><Relationship Id="rId7" Type="http://schemas.openxmlformats.org/officeDocument/2006/relationships/chart" Target="../charts/chart18.xml"/><Relationship Id="rId8" Type="http://schemas.openxmlformats.org/officeDocument/2006/relationships/chart" Target="../charts/chart19.xml"/><Relationship Id="rId9" Type="http://schemas.openxmlformats.org/officeDocument/2006/relationships/chart" Target="../charts/chart20.xml"/><Relationship Id="rId10" Type="http://schemas.openxmlformats.org/officeDocument/2006/relationships/chart" Target="../charts/chart21.xml"/><Relationship Id="rId11" Type="http://schemas.openxmlformats.org/officeDocument/2006/relationships/chart" Target="../charts/chart2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20</xdr:col>
      <xdr:colOff>328680</xdr:colOff>
      <xdr:row>27</xdr:row>
      <xdr:rowOff>70920</xdr:rowOff>
    </xdr:from>
    <xdr:to>
      <xdr:col>28</xdr:col>
      <xdr:colOff>74880</xdr:colOff>
      <xdr:row>35</xdr:row>
      <xdr:rowOff>23040</xdr:rowOff>
    </xdr:to>
    <xdr:graphicFrame>
      <xdr:nvGraphicFramePr>
        <xdr:cNvPr id="0" name="차트 17"/>
        <xdr:cNvGraphicFramePr/>
      </xdr:nvGraphicFramePr>
      <xdr:xfrm>
        <a:off x="18169560" y="7052400"/>
        <a:ext cx="5847120" cy="1628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264960</xdr:colOff>
      <xdr:row>35</xdr:row>
      <xdr:rowOff>96480</xdr:rowOff>
    </xdr:from>
    <xdr:to>
      <xdr:col>28</xdr:col>
      <xdr:colOff>503280</xdr:colOff>
      <xdr:row>47</xdr:row>
      <xdr:rowOff>38880</xdr:rowOff>
    </xdr:to>
    <xdr:graphicFrame>
      <xdr:nvGraphicFramePr>
        <xdr:cNvPr id="1" name="차트 18"/>
        <xdr:cNvGraphicFramePr/>
      </xdr:nvGraphicFramePr>
      <xdr:xfrm>
        <a:off x="18105840" y="8754480"/>
        <a:ext cx="6339240" cy="245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264960</xdr:colOff>
      <xdr:row>42</xdr:row>
      <xdr:rowOff>6840</xdr:rowOff>
    </xdr:from>
    <xdr:to>
      <xdr:col>10</xdr:col>
      <xdr:colOff>613800</xdr:colOff>
      <xdr:row>50</xdr:row>
      <xdr:rowOff>29520</xdr:rowOff>
    </xdr:to>
    <xdr:graphicFrame>
      <xdr:nvGraphicFramePr>
        <xdr:cNvPr id="2" name="차트 4"/>
        <xdr:cNvGraphicFramePr/>
      </xdr:nvGraphicFramePr>
      <xdr:xfrm>
        <a:off x="2552760" y="10131840"/>
        <a:ext cx="5687280" cy="169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338760</xdr:colOff>
      <xdr:row>0</xdr:row>
      <xdr:rowOff>368280</xdr:rowOff>
    </xdr:from>
    <xdr:to>
      <xdr:col>35</xdr:col>
      <xdr:colOff>111600</xdr:colOff>
      <xdr:row>12</xdr:row>
      <xdr:rowOff>48240</xdr:rowOff>
    </xdr:to>
    <xdr:graphicFrame>
      <xdr:nvGraphicFramePr>
        <xdr:cNvPr id="3" name="차트 7"/>
        <xdr:cNvGraphicFramePr/>
      </xdr:nvGraphicFramePr>
      <xdr:xfrm>
        <a:off x="19704960" y="368280"/>
        <a:ext cx="9686880" cy="2423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21</xdr:col>
      <xdr:colOff>396360</xdr:colOff>
      <xdr:row>47</xdr:row>
      <xdr:rowOff>19800</xdr:rowOff>
    </xdr:from>
    <xdr:to>
      <xdr:col>36</xdr:col>
      <xdr:colOff>253080</xdr:colOff>
      <xdr:row>64</xdr:row>
      <xdr:rowOff>137520</xdr:rowOff>
    </xdr:to>
    <xdr:graphicFrame>
      <xdr:nvGraphicFramePr>
        <xdr:cNvPr id="4" name="차트 10"/>
        <xdr:cNvGraphicFramePr/>
      </xdr:nvGraphicFramePr>
      <xdr:xfrm>
        <a:off x="18999720" y="11192400"/>
        <a:ext cx="11296440" cy="3680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21</xdr:col>
      <xdr:colOff>138960</xdr:colOff>
      <xdr:row>12</xdr:row>
      <xdr:rowOff>175320</xdr:rowOff>
    </xdr:from>
    <xdr:to>
      <xdr:col>32</xdr:col>
      <xdr:colOff>58680</xdr:colOff>
      <xdr:row>25</xdr:row>
      <xdr:rowOff>140760</xdr:rowOff>
    </xdr:to>
    <xdr:graphicFrame>
      <xdr:nvGraphicFramePr>
        <xdr:cNvPr id="5" name="차트 11"/>
        <xdr:cNvGraphicFramePr/>
      </xdr:nvGraphicFramePr>
      <xdr:xfrm>
        <a:off x="18742320" y="2918520"/>
        <a:ext cx="8308800" cy="369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21</xdr:col>
      <xdr:colOff>488160</xdr:colOff>
      <xdr:row>65</xdr:row>
      <xdr:rowOff>16560</xdr:rowOff>
    </xdr:from>
    <xdr:to>
      <xdr:col>36</xdr:col>
      <xdr:colOff>516600</xdr:colOff>
      <xdr:row>79</xdr:row>
      <xdr:rowOff>92520</xdr:rowOff>
    </xdr:to>
    <xdr:graphicFrame>
      <xdr:nvGraphicFramePr>
        <xdr:cNvPr id="6" name="차트 1"/>
        <xdr:cNvGraphicFramePr/>
      </xdr:nvGraphicFramePr>
      <xdr:xfrm>
        <a:off x="19091520" y="14961240"/>
        <a:ext cx="11468160" cy="300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21</xdr:col>
      <xdr:colOff>476640</xdr:colOff>
      <xdr:row>80</xdr:row>
      <xdr:rowOff>167760</xdr:rowOff>
    </xdr:from>
    <xdr:to>
      <xdr:col>36</xdr:col>
      <xdr:colOff>597960</xdr:colOff>
      <xdr:row>94</xdr:row>
      <xdr:rowOff>59400</xdr:rowOff>
    </xdr:to>
    <xdr:graphicFrame>
      <xdr:nvGraphicFramePr>
        <xdr:cNvPr id="7" name="차트 13"/>
        <xdr:cNvGraphicFramePr/>
      </xdr:nvGraphicFramePr>
      <xdr:xfrm>
        <a:off x="19080000" y="18255600"/>
        <a:ext cx="11561040" cy="282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21</xdr:col>
      <xdr:colOff>66240</xdr:colOff>
      <xdr:row>19</xdr:row>
      <xdr:rowOff>348840</xdr:rowOff>
    </xdr:from>
    <xdr:to>
      <xdr:col>34</xdr:col>
      <xdr:colOff>600120</xdr:colOff>
      <xdr:row>33</xdr:row>
      <xdr:rowOff>88200</xdr:rowOff>
    </xdr:to>
    <xdr:graphicFrame>
      <xdr:nvGraphicFramePr>
        <xdr:cNvPr id="8" name="차트 15"/>
        <xdr:cNvGraphicFramePr/>
      </xdr:nvGraphicFramePr>
      <xdr:xfrm>
        <a:off x="18669600" y="4558680"/>
        <a:ext cx="10448280" cy="3768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21</xdr:col>
      <xdr:colOff>487080</xdr:colOff>
      <xdr:row>95</xdr:row>
      <xdr:rowOff>32400</xdr:rowOff>
    </xdr:from>
    <xdr:to>
      <xdr:col>35</xdr:col>
      <xdr:colOff>340920</xdr:colOff>
      <xdr:row>111</xdr:row>
      <xdr:rowOff>88200</xdr:rowOff>
    </xdr:to>
    <xdr:graphicFrame>
      <xdr:nvGraphicFramePr>
        <xdr:cNvPr id="9" name="차트 16"/>
        <xdr:cNvGraphicFramePr/>
      </xdr:nvGraphicFramePr>
      <xdr:xfrm>
        <a:off x="19090440" y="21263400"/>
        <a:ext cx="10530720" cy="3408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11</xdr:col>
      <xdr:colOff>227880</xdr:colOff>
      <xdr:row>21</xdr:row>
      <xdr:rowOff>81720</xdr:rowOff>
    </xdr:from>
    <xdr:to>
      <xdr:col>23</xdr:col>
      <xdr:colOff>43200</xdr:colOff>
      <xdr:row>36</xdr:row>
      <xdr:rowOff>19440</xdr:rowOff>
    </xdr:to>
    <xdr:graphicFrame>
      <xdr:nvGraphicFramePr>
        <xdr:cNvPr id="10" name="차트 19"/>
        <xdr:cNvGraphicFramePr/>
      </xdr:nvGraphicFramePr>
      <xdr:xfrm>
        <a:off x="8616600" y="5720400"/>
        <a:ext cx="11555280" cy="3166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264960</xdr:colOff>
      <xdr:row>0</xdr:row>
      <xdr:rowOff>114840</xdr:rowOff>
    </xdr:from>
    <xdr:to>
      <xdr:col>20</xdr:col>
      <xdr:colOff>626400</xdr:colOff>
      <xdr:row>10</xdr:row>
      <xdr:rowOff>162720</xdr:rowOff>
    </xdr:to>
    <xdr:graphicFrame>
      <xdr:nvGraphicFramePr>
        <xdr:cNvPr id="11" name="차트 1"/>
        <xdr:cNvGraphicFramePr/>
      </xdr:nvGraphicFramePr>
      <xdr:xfrm>
        <a:off x="9566280" y="114840"/>
        <a:ext cx="7225200" cy="2143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255600</xdr:colOff>
      <xdr:row>13</xdr:row>
      <xdr:rowOff>133920</xdr:rowOff>
    </xdr:from>
    <xdr:to>
      <xdr:col>20</xdr:col>
      <xdr:colOff>626760</xdr:colOff>
      <xdr:row>25</xdr:row>
      <xdr:rowOff>114480</xdr:rowOff>
    </xdr:to>
    <xdr:graphicFrame>
      <xdr:nvGraphicFramePr>
        <xdr:cNvPr id="12" name="차트 2"/>
        <xdr:cNvGraphicFramePr/>
      </xdr:nvGraphicFramePr>
      <xdr:xfrm>
        <a:off x="9556920" y="2858040"/>
        <a:ext cx="7234920" cy="249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6"/>
  <sheetViews>
    <sheetView windowProtection="false" showFormulas="false" showGridLines="true" showRowColHeaders="true" showZeros="true" rightToLeft="false" tabSelected="true" showOutlineSymbols="true" defaultGridColor="true" view="normal" topLeftCell="H1" colorId="64" zoomScale="70" zoomScaleNormal="70" zoomScalePageLayoutView="100" workbookViewId="0">
      <selection pane="topLeft" activeCell="AG1" activeCellId="0" sqref="AG1"/>
    </sheetView>
  </sheetViews>
  <sheetFormatPr defaultRowHeight="16.5"/>
  <cols>
    <col collapsed="false" hidden="false" max="11" min="1" style="0" width="8.5748987854251"/>
    <col collapsed="false" hidden="false" max="12" min="12" style="0" width="14.3765182186235"/>
    <col collapsed="false" hidden="false" max="14" min="13" style="0" width="14.7449392712551"/>
    <col collapsed="false" hidden="false" max="15" min="15" style="0" width="13.3765182186235"/>
    <col collapsed="false" hidden="false" max="16" min="16" style="0" width="14.7449392712551"/>
    <col collapsed="false" hidden="false" max="1025" min="17" style="0" width="8.5748987854251"/>
  </cols>
  <sheetData>
    <row r="1" customFormat="false" ht="34.5" hidden="false" customHeight="true" outlineLevel="0" collapsed="false">
      <c r="A1" s="1"/>
      <c r="B1" s="1"/>
      <c r="C1" s="1"/>
      <c r="D1" s="2"/>
      <c r="E1" s="3" t="s">
        <v>0</v>
      </c>
      <c r="F1" s="3"/>
      <c r="G1" s="3"/>
      <c r="H1" s="4" t="s">
        <v>1</v>
      </c>
      <c r="I1" s="4"/>
      <c r="J1" s="4"/>
    </row>
    <row r="2" customFormat="false" ht="16.5" hidden="false" customHeight="false" outlineLevel="0" collapsed="false">
      <c r="A2" s="1"/>
      <c r="B2" s="1"/>
      <c r="C2" s="1"/>
      <c r="D2" s="2"/>
      <c r="E2" s="5" t="s">
        <v>2</v>
      </c>
      <c r="F2" s="5" t="s">
        <v>3</v>
      </c>
      <c r="G2" s="5" t="s">
        <v>4</v>
      </c>
      <c r="H2" s="6" t="s">
        <v>2</v>
      </c>
      <c r="I2" s="6" t="s">
        <v>3</v>
      </c>
      <c r="J2" s="6" t="s">
        <v>4</v>
      </c>
    </row>
    <row r="3" customFormat="false" ht="16.5" hidden="false" customHeight="false" outlineLevel="0" collapsed="false">
      <c r="A3" s="7" t="s">
        <v>5</v>
      </c>
      <c r="B3" s="7" t="s">
        <v>6</v>
      </c>
      <c r="C3" s="7" t="s">
        <v>7</v>
      </c>
      <c r="D3" s="8" t="s">
        <v>8</v>
      </c>
      <c r="E3" s="3"/>
      <c r="F3" s="3"/>
      <c r="G3" s="3"/>
      <c r="H3" s="4"/>
      <c r="I3" s="4"/>
      <c r="J3" s="4"/>
    </row>
    <row r="4" customFormat="false" ht="16.5" hidden="false" customHeight="false" outlineLevel="0" collapsed="false">
      <c r="A4" s="7"/>
      <c r="B4" s="7"/>
      <c r="C4" s="7"/>
      <c r="D4" s="8" t="s">
        <v>9</v>
      </c>
      <c r="E4" s="9" t="n">
        <v>11058</v>
      </c>
      <c r="F4" s="9" t="n">
        <v>15624</v>
      </c>
      <c r="G4" s="9" t="n">
        <v>16040</v>
      </c>
      <c r="H4" s="4"/>
      <c r="I4" s="4"/>
      <c r="J4" s="4"/>
    </row>
    <row r="5" customFormat="false" ht="16.5" hidden="false" customHeight="false" outlineLevel="0" collapsed="false">
      <c r="L5" s="10" t="s">
        <v>10</v>
      </c>
      <c r="M5" s="0" t="s">
        <v>11</v>
      </c>
      <c r="N5" s="0" t="s">
        <v>12</v>
      </c>
      <c r="O5" s="0" t="s">
        <v>13</v>
      </c>
      <c r="P5" s="0" t="s">
        <v>14</v>
      </c>
    </row>
    <row r="6" customFormat="false" ht="16.5" hidden="false" customHeight="false" outlineLevel="0" collapsed="false">
      <c r="A6" s="11" t="s">
        <v>15</v>
      </c>
      <c r="B6" s="7" t="s">
        <v>6</v>
      </c>
      <c r="C6" s="7" t="s">
        <v>7</v>
      </c>
      <c r="D6" s="8" t="s">
        <v>8</v>
      </c>
      <c r="E6" s="5" t="n">
        <v>5740</v>
      </c>
      <c r="F6" s="5" t="n">
        <v>9825</v>
      </c>
      <c r="G6" s="5" t="n">
        <v>11487</v>
      </c>
      <c r="H6" s="6" t="n">
        <v>6650</v>
      </c>
      <c r="I6" s="6" t="n">
        <v>10455</v>
      </c>
      <c r="J6" s="6" t="n">
        <v>10244</v>
      </c>
      <c r="L6" s="0" t="s">
        <v>16</v>
      </c>
      <c r="M6" s="12" t="n">
        <v>5740</v>
      </c>
      <c r="N6" s="12" t="n">
        <v>9825</v>
      </c>
      <c r="O6" s="12" t="n">
        <v>11487</v>
      </c>
      <c r="P6" s="13" t="n">
        <f aca="false">SUM(M6:O6)</f>
        <v>27052</v>
      </c>
      <c r="R6" s="0" t="n">
        <f aca="false">M6/M6</f>
        <v>1</v>
      </c>
      <c r="S6" s="0" t="n">
        <f aca="false">N6/N6</f>
        <v>1</v>
      </c>
      <c r="T6" s="0" t="n">
        <f aca="false">O6/O6</f>
        <v>1</v>
      </c>
      <c r="U6" s="0" t="n">
        <f aca="false">P6/P6</f>
        <v>1</v>
      </c>
    </row>
    <row r="7" customFormat="false" ht="16.5" hidden="false" customHeight="false" outlineLevel="0" collapsed="false">
      <c r="A7" s="11"/>
      <c r="B7" s="11"/>
      <c r="C7" s="11"/>
      <c r="D7" s="8" t="s">
        <v>9</v>
      </c>
      <c r="E7" s="14" t="n">
        <v>5458</v>
      </c>
      <c r="F7" s="14" t="n">
        <v>9436</v>
      </c>
      <c r="G7" s="14" t="n">
        <v>10242</v>
      </c>
      <c r="H7" s="6"/>
      <c r="I7" s="6"/>
      <c r="J7" s="6"/>
      <c r="L7" s="0" t="s">
        <v>17</v>
      </c>
      <c r="M7" s="15" t="n">
        <v>2939</v>
      </c>
      <c r="N7" s="16" t="n">
        <v>9458</v>
      </c>
      <c r="O7" s="16" t="n">
        <v>10326</v>
      </c>
      <c r="P7" s="13" t="n">
        <f aca="false">SUM(M7:O7)</f>
        <v>22723</v>
      </c>
      <c r="R7" s="0" t="n">
        <f aca="false">M7/M6</f>
        <v>0.512020905923345</v>
      </c>
      <c r="S7" s="0" t="n">
        <f aca="false">N7/N6</f>
        <v>0.96264631043257</v>
      </c>
      <c r="T7" s="0" t="n">
        <f aca="false">O7/O6</f>
        <v>0.898929224340559</v>
      </c>
      <c r="U7" s="0" t="n">
        <f aca="false">P7/P6</f>
        <v>0.839974863226379</v>
      </c>
    </row>
    <row r="8" customFormat="false" ht="16.5" hidden="false" customHeight="false" outlineLevel="0" collapsed="false">
      <c r="L8" s="0" t="s">
        <v>18</v>
      </c>
      <c r="M8" s="17" t="n">
        <v>1876</v>
      </c>
      <c r="N8" s="18" t="n">
        <v>6414</v>
      </c>
      <c r="O8" s="18" t="n">
        <v>8317</v>
      </c>
      <c r="P8" s="13" t="n">
        <f aca="false">SUM(M8:O8)</f>
        <v>16607</v>
      </c>
      <c r="R8" s="0" t="n">
        <f aca="false">M8/M6</f>
        <v>0.326829268292683</v>
      </c>
      <c r="S8" s="0" t="n">
        <f aca="false">N8/N6</f>
        <v>0.652824427480916</v>
      </c>
      <c r="T8" s="0" t="n">
        <f aca="false">O8/O6</f>
        <v>0.724035866631845</v>
      </c>
      <c r="U8" s="0" t="n">
        <f aca="false">P8/P6</f>
        <v>0.613891764010055</v>
      </c>
    </row>
    <row r="9" customFormat="false" ht="16.5" hidden="false" customHeight="false" outlineLevel="0" collapsed="false">
      <c r="L9" s="0" t="s">
        <v>19</v>
      </c>
      <c r="M9" s="17" t="n">
        <v>0</v>
      </c>
      <c r="N9" s="18" t="n">
        <v>0</v>
      </c>
      <c r="O9" s="18" t="n">
        <v>0</v>
      </c>
      <c r="P9" s="13" t="n">
        <f aca="false">SUM(M9:O9)</f>
        <v>0</v>
      </c>
      <c r="R9" s="0" t="n">
        <f aca="false">M9/M6</f>
        <v>0</v>
      </c>
      <c r="S9" s="0" t="n">
        <f aca="false">N9/N6</f>
        <v>0</v>
      </c>
      <c r="T9" s="0" t="n">
        <f aca="false">O9/O6</f>
        <v>0</v>
      </c>
      <c r="U9" s="0" t="n">
        <f aca="false">O9/O6</f>
        <v>0</v>
      </c>
    </row>
    <row r="10" customFormat="false" ht="16.5" hidden="false" customHeight="false" outlineLevel="0" collapsed="false">
      <c r="L10" s="19" t="s">
        <v>20</v>
      </c>
      <c r="M10" s="17" t="n">
        <v>10663</v>
      </c>
      <c r="N10" s="18" t="n">
        <v>13933</v>
      </c>
      <c r="O10" s="18" t="n">
        <v>14536</v>
      </c>
      <c r="P10" s="13" t="n">
        <f aca="false">SUM(M10:O10)</f>
        <v>39132</v>
      </c>
      <c r="R10" s="0" t="n">
        <f aca="false">M10/M6</f>
        <v>1.85766550522648</v>
      </c>
      <c r="S10" s="0" t="n">
        <f aca="false">N10/N6</f>
        <v>1.41811704834606</v>
      </c>
      <c r="T10" s="0" t="n">
        <f aca="false">O10/O6</f>
        <v>1.26543048663707</v>
      </c>
      <c r="U10" s="0" t="n">
        <f aca="false">O10/O6</f>
        <v>1.26543048663707</v>
      </c>
    </row>
    <row r="11" customFormat="false" ht="16.5" hidden="false" customHeight="false" outlineLevel="0" collapsed="false">
      <c r="L11" s="19" t="s">
        <v>21</v>
      </c>
      <c r="M11" s="17" t="n">
        <v>11069</v>
      </c>
      <c r="N11" s="18" t="n">
        <v>15006</v>
      </c>
      <c r="O11" s="18" t="n">
        <v>15673</v>
      </c>
      <c r="P11" s="13" t="n">
        <f aca="false">SUM(M11:O11)</f>
        <v>41748</v>
      </c>
      <c r="R11" s="0" t="n">
        <f aca="false">M11/M6</f>
        <v>1.92839721254355</v>
      </c>
      <c r="S11" s="0" t="n">
        <f aca="false">N11/N6</f>
        <v>1.52732824427481</v>
      </c>
      <c r="T11" s="0" t="n">
        <f aca="false">O11/O6</f>
        <v>1.36441194393662</v>
      </c>
      <c r="U11" s="0" t="n">
        <f aca="false">O11/O6</f>
        <v>1.36441194393662</v>
      </c>
    </row>
    <row r="12" customFormat="false" ht="16.5" hidden="false" customHeight="true" outlineLevel="0" collapsed="false">
      <c r="A12" s="20" t="s">
        <v>22</v>
      </c>
      <c r="B12" s="7" t="s">
        <v>6</v>
      </c>
      <c r="C12" s="21" t="s">
        <v>7</v>
      </c>
      <c r="D12" s="21" t="s">
        <v>8</v>
      </c>
      <c r="E12" s="5" t="n">
        <v>5687</v>
      </c>
      <c r="F12" s="5" t="n">
        <v>9794</v>
      </c>
      <c r="G12" s="5" t="n">
        <v>11479</v>
      </c>
      <c r="H12" s="22" t="n">
        <v>6267</v>
      </c>
      <c r="I12" s="22" t="n">
        <v>11372</v>
      </c>
      <c r="J12" s="22" t="n">
        <v>12102</v>
      </c>
      <c r="L12" s="23" t="s">
        <v>23</v>
      </c>
      <c r="M12" s="24" t="n">
        <v>4995</v>
      </c>
      <c r="N12" s="25" t="n">
        <v>8696</v>
      </c>
      <c r="O12" s="26" t="n">
        <f aca="false">5789/63*100</f>
        <v>9188.88888888889</v>
      </c>
      <c r="P12" s="27" t="n">
        <f aca="false">SUM(M12:O12)</f>
        <v>22879.8888888889</v>
      </c>
      <c r="R12" s="0" t="n">
        <f aca="false">M12/M6</f>
        <v>0.870209059233449</v>
      </c>
      <c r="S12" s="0" t="n">
        <f aca="false">N12/N6</f>
        <v>0.885089058524173</v>
      </c>
      <c r="T12" s="0" t="n">
        <f aca="false">O12/O6</f>
        <v>0.799938094270818</v>
      </c>
      <c r="U12" s="0" t="n">
        <f aca="false">P12/P6</f>
        <v>0.845774393349434</v>
      </c>
    </row>
    <row r="13" customFormat="false" ht="16.5" hidden="false" customHeight="false" outlineLevel="0" collapsed="false">
      <c r="A13" s="20"/>
      <c r="B13" s="7"/>
      <c r="C13" s="21" t="s">
        <v>24</v>
      </c>
      <c r="D13" s="21" t="s">
        <v>8</v>
      </c>
      <c r="E13" s="5" t="n">
        <v>4010</v>
      </c>
      <c r="F13" s="5" t="n">
        <v>9534</v>
      </c>
      <c r="G13" s="5" t="n">
        <v>11264</v>
      </c>
      <c r="H13" s="6" t="n">
        <v>4429</v>
      </c>
      <c r="I13" s="6" t="n">
        <v>10334</v>
      </c>
      <c r="J13" s="6" t="n">
        <v>11637</v>
      </c>
      <c r="L13" s="23" t="s">
        <v>25</v>
      </c>
      <c r="M13" s="17" t="n">
        <v>5334</v>
      </c>
      <c r="N13" s="18" t="n">
        <v>8774</v>
      </c>
      <c r="O13" s="26" t="n">
        <v>11361</v>
      </c>
      <c r="P13" s="28" t="n">
        <f aca="false">SUM(M13:O13)</f>
        <v>25469</v>
      </c>
      <c r="R13" s="0" t="n">
        <f aca="false">M13/M6</f>
        <v>0.929268292682927</v>
      </c>
      <c r="S13" s="0" t="n">
        <f aca="false">N13/N6</f>
        <v>0.893027989821883</v>
      </c>
      <c r="T13" s="0" t="n">
        <f aca="false">O13/O6</f>
        <v>0.989031078610603</v>
      </c>
      <c r="U13" s="0" t="n">
        <f aca="false">P13/P6</f>
        <v>0.941483069643649</v>
      </c>
    </row>
    <row r="14" customFormat="false" ht="16.5" hidden="false" customHeight="false" outlineLevel="0" collapsed="false">
      <c r="A14" s="20"/>
      <c r="B14" s="7"/>
      <c r="C14" s="21" t="s">
        <v>26</v>
      </c>
      <c r="D14" s="21" t="s">
        <v>8</v>
      </c>
      <c r="E14" s="5" t="n">
        <v>4220</v>
      </c>
      <c r="F14" s="5" t="n">
        <v>9617</v>
      </c>
      <c r="G14" s="5" t="n">
        <v>10388</v>
      </c>
      <c r="H14" s="6" t="n">
        <v>3333</v>
      </c>
      <c r="I14" s="6" t="n">
        <v>11047</v>
      </c>
      <c r="J14" s="6" t="n">
        <v>11747</v>
      </c>
      <c r="L14" s="10" t="s">
        <v>27</v>
      </c>
      <c r="M14" s="0" t="s">
        <v>11</v>
      </c>
      <c r="N14" s="0" t="s">
        <v>12</v>
      </c>
      <c r="O14" s="0" t="s">
        <v>13</v>
      </c>
    </row>
    <row r="15" customFormat="false" ht="16.5" hidden="false" customHeight="false" outlineLevel="0" collapsed="false">
      <c r="A15" s="20"/>
      <c r="B15" s="7"/>
      <c r="C15" s="21" t="s">
        <v>28</v>
      </c>
      <c r="D15" s="21" t="s">
        <v>8</v>
      </c>
      <c r="E15" s="29" t="n">
        <v>3573</v>
      </c>
      <c r="F15" s="29" t="n">
        <v>9458</v>
      </c>
      <c r="G15" s="29" t="n">
        <v>10326</v>
      </c>
      <c r="H15" s="22" t="n">
        <v>2939</v>
      </c>
      <c r="I15" s="22" t="n">
        <v>9837</v>
      </c>
      <c r="J15" s="22" t="n">
        <v>10029</v>
      </c>
      <c r="L15" s="0" t="s">
        <v>29</v>
      </c>
      <c r="M15" s="5" t="n">
        <v>5740</v>
      </c>
      <c r="N15" s="5" t="n">
        <v>9825</v>
      </c>
      <c r="O15" s="5" t="n">
        <v>11487</v>
      </c>
      <c r="P15" s="0" t="n">
        <f aca="false">M15/M15</f>
        <v>1</v>
      </c>
      <c r="Q15" s="0" t="n">
        <f aca="false">N15/N15</f>
        <v>1</v>
      </c>
      <c r="R15" s="0" t="n">
        <f aca="false">O15/O15</f>
        <v>1</v>
      </c>
    </row>
    <row r="16" customFormat="false" ht="16.5" hidden="false" customHeight="false" outlineLevel="0" collapsed="false">
      <c r="A16" s="20"/>
      <c r="B16" s="7"/>
      <c r="C16" s="21"/>
      <c r="D16" s="21"/>
      <c r="E16" s="29"/>
      <c r="F16" s="29"/>
      <c r="G16" s="29"/>
      <c r="H16" s="30"/>
      <c r="I16" s="30"/>
      <c r="J16" s="30"/>
      <c r="L16" s="0" t="s">
        <v>30</v>
      </c>
      <c r="M16" s="6" t="n">
        <v>4429</v>
      </c>
      <c r="N16" s="5" t="n">
        <v>9534</v>
      </c>
      <c r="O16" s="5" t="n">
        <v>11264</v>
      </c>
      <c r="P16" s="0" t="n">
        <f aca="false">M16/M15</f>
        <v>0.771602787456446</v>
      </c>
      <c r="Q16" s="0" t="n">
        <f aca="false">N16/N15</f>
        <v>0.970381679389313</v>
      </c>
      <c r="R16" s="0" t="n">
        <f aca="false">O16/O15</f>
        <v>0.980586750239401</v>
      </c>
    </row>
    <row r="17" customFormat="false" ht="16.5" hidden="false" customHeight="false" outlineLevel="0" collapsed="false">
      <c r="A17" s="20"/>
      <c r="B17" s="7"/>
      <c r="C17" s="21"/>
      <c r="D17" s="21"/>
      <c r="E17" s="29"/>
      <c r="F17" s="29"/>
      <c r="G17" s="29"/>
      <c r="H17" s="30"/>
      <c r="I17" s="30"/>
      <c r="J17" s="30"/>
      <c r="L17" s="0" t="s">
        <v>31</v>
      </c>
      <c r="M17" s="6" t="n">
        <v>3333</v>
      </c>
      <c r="N17" s="5" t="n">
        <v>9617</v>
      </c>
      <c r="O17" s="5" t="n">
        <v>10388</v>
      </c>
      <c r="P17" s="0" t="n">
        <f aca="false">M17/M15</f>
        <v>0.580662020905923</v>
      </c>
      <c r="Q17" s="0" t="n">
        <f aca="false">N17/N15</f>
        <v>0.97882951653944</v>
      </c>
      <c r="R17" s="0" t="n">
        <f aca="false">O17/O15</f>
        <v>0.904326630103595</v>
      </c>
    </row>
    <row r="18" customFormat="false" ht="16.5" hidden="false" customHeight="false" outlineLevel="0" collapsed="false">
      <c r="A18" s="20"/>
      <c r="B18" s="7"/>
      <c r="C18" s="21"/>
      <c r="D18" s="21"/>
      <c r="E18" s="29"/>
      <c r="F18" s="29"/>
      <c r="G18" s="29"/>
      <c r="H18" s="30"/>
      <c r="I18" s="30"/>
      <c r="J18" s="30"/>
      <c r="L18" s="0" t="s">
        <v>32</v>
      </c>
      <c r="M18" s="22" t="n">
        <v>2939</v>
      </c>
      <c r="N18" s="29" t="n">
        <v>9458</v>
      </c>
      <c r="O18" s="29" t="n">
        <v>10326</v>
      </c>
      <c r="P18" s="0" t="n">
        <f aca="false">M18/M15</f>
        <v>0.512020905923345</v>
      </c>
      <c r="Q18" s="0" t="n">
        <f aca="false">N18/N15</f>
        <v>0.96264631043257</v>
      </c>
      <c r="R18" s="0" t="n">
        <f aca="false">O18/O15</f>
        <v>0.898929224340559</v>
      </c>
    </row>
    <row r="19" customFormat="false" ht="16.5" hidden="false" customHeight="false" outlineLevel="0" collapsed="false">
      <c r="L19" s="10" t="s">
        <v>33</v>
      </c>
      <c r="M19" s="0" t="s">
        <v>11</v>
      </c>
      <c r="N19" s="0" t="s">
        <v>12</v>
      </c>
      <c r="O19" s="0" t="s">
        <v>13</v>
      </c>
    </row>
    <row r="20" customFormat="false" ht="96" hidden="false" customHeight="true" outlineLevel="0" collapsed="false">
      <c r="E20" s="3" t="s">
        <v>34</v>
      </c>
      <c r="F20" s="3"/>
      <c r="G20" s="3"/>
      <c r="H20" s="4" t="s">
        <v>35</v>
      </c>
      <c r="I20" s="4"/>
      <c r="J20" s="4"/>
      <c r="L20" s="0" t="s">
        <v>29</v>
      </c>
      <c r="M20" s="5" t="n">
        <v>5740</v>
      </c>
      <c r="N20" s="5" t="n">
        <v>9825</v>
      </c>
      <c r="O20" s="5" t="n">
        <v>11487</v>
      </c>
      <c r="P20" s="0" t="n">
        <f aca="false">M20/M20</f>
        <v>1</v>
      </c>
      <c r="Q20" s="0" t="n">
        <f aca="false">N20/N20</f>
        <v>1</v>
      </c>
      <c r="R20" s="0" t="n">
        <f aca="false">O20/O20</f>
        <v>1</v>
      </c>
    </row>
    <row r="21" customFormat="false" ht="16.5" hidden="false" customHeight="true" outlineLevel="0" collapsed="false">
      <c r="A21" s="31" t="s">
        <v>36</v>
      </c>
      <c r="B21" s="7" t="s">
        <v>37</v>
      </c>
      <c r="C21" s="21" t="s">
        <v>6</v>
      </c>
      <c r="D21" s="21" t="s">
        <v>8</v>
      </c>
      <c r="E21" s="32" t="n">
        <v>3398</v>
      </c>
      <c r="F21" s="32" t="n">
        <v>6331</v>
      </c>
      <c r="G21" s="32" t="n">
        <v>8347</v>
      </c>
      <c r="H21" s="22" t="n">
        <v>2446</v>
      </c>
      <c r="I21" s="22" t="n">
        <v>6540</v>
      </c>
      <c r="J21" s="22" t="n">
        <v>9676</v>
      </c>
      <c r="L21" s="0" t="s">
        <v>31</v>
      </c>
      <c r="M21" s="6" t="n">
        <v>3333</v>
      </c>
      <c r="N21" s="5" t="n">
        <v>9617</v>
      </c>
      <c r="O21" s="5" t="n">
        <v>10388</v>
      </c>
      <c r="P21" s="0" t="n">
        <f aca="false">M21/M20</f>
        <v>0.580662020905923</v>
      </c>
      <c r="Q21" s="0" t="n">
        <f aca="false">N21/N20</f>
        <v>0.97882951653944</v>
      </c>
      <c r="R21" s="0" t="n">
        <f aca="false">O21/O20</f>
        <v>0.904326630103595</v>
      </c>
    </row>
    <row r="22" customFormat="false" ht="16.5" hidden="false" customHeight="false" outlineLevel="0" collapsed="false">
      <c r="A22" s="31"/>
      <c r="B22" s="7"/>
      <c r="C22" s="21" t="s">
        <v>38</v>
      </c>
      <c r="D22" s="21" t="s">
        <v>8</v>
      </c>
      <c r="E22" s="32" t="n">
        <v>3384</v>
      </c>
      <c r="F22" s="32" t="n">
        <v>6042</v>
      </c>
      <c r="G22" s="32" t="n">
        <v>7552</v>
      </c>
      <c r="H22" s="33" t="s">
        <v>39</v>
      </c>
      <c r="I22" s="33" t="s">
        <v>39</v>
      </c>
      <c r="J22" s="33" t="s">
        <v>39</v>
      </c>
      <c r="L22" s="0" t="s">
        <v>32</v>
      </c>
      <c r="M22" s="22" t="n">
        <v>2939</v>
      </c>
      <c r="N22" s="29" t="n">
        <v>9458</v>
      </c>
      <c r="O22" s="29" t="n">
        <v>10326</v>
      </c>
      <c r="P22" s="0" t="n">
        <f aca="false">M22/M20</f>
        <v>0.512020905923345</v>
      </c>
      <c r="Q22" s="0" t="n">
        <f aca="false">N22/N20</f>
        <v>0.96264631043257</v>
      </c>
      <c r="R22" s="0" t="n">
        <f aca="false">O22/O20</f>
        <v>0.898929224340559</v>
      </c>
    </row>
    <row r="23" customFormat="false" ht="16.5" hidden="false" customHeight="false" outlineLevel="0" collapsed="false">
      <c r="A23" s="31"/>
      <c r="B23" s="7"/>
      <c r="C23" s="21" t="s">
        <v>40</v>
      </c>
      <c r="D23" s="21" t="s">
        <v>8</v>
      </c>
      <c r="E23" s="34" t="n">
        <v>3640</v>
      </c>
      <c r="F23" s="34" t="n">
        <v>6730</v>
      </c>
      <c r="G23" s="34" t="s">
        <v>39</v>
      </c>
      <c r="H23" s="33" t="s">
        <v>39</v>
      </c>
      <c r="I23" s="33" t="s">
        <v>39</v>
      </c>
      <c r="J23" s="33" t="s">
        <v>39</v>
      </c>
    </row>
    <row r="24" customFormat="false" ht="16.5" hidden="false" customHeight="false" outlineLevel="0" collapsed="false">
      <c r="A24" s="31"/>
      <c r="B24" s="7"/>
      <c r="C24" s="21" t="s">
        <v>41</v>
      </c>
      <c r="D24" s="21" t="s">
        <v>8</v>
      </c>
      <c r="E24" s="32" t="n">
        <v>3474</v>
      </c>
      <c r="F24" s="32" t="n">
        <v>6145</v>
      </c>
      <c r="G24" s="32" t="n">
        <v>8517</v>
      </c>
      <c r="H24" s="35" t="n">
        <v>2240</v>
      </c>
      <c r="I24" s="35" t="n">
        <v>6534</v>
      </c>
      <c r="J24" s="35" t="n">
        <v>8230</v>
      </c>
    </row>
    <row r="26" customFormat="false" ht="23.25" hidden="false" customHeight="true" outlineLevel="0" collapsed="false">
      <c r="E26" s="36"/>
      <c r="F26" s="36"/>
      <c r="G26" s="36"/>
      <c r="H26" s="4" t="s">
        <v>42</v>
      </c>
      <c r="I26" s="4"/>
      <c r="J26" s="4"/>
      <c r="K26" s="37" t="s">
        <v>43</v>
      </c>
      <c r="L26" s="37"/>
      <c r="M26" s="37"/>
    </row>
    <row r="27" customFormat="false" ht="16.5" hidden="false" customHeight="true" outlineLevel="0" collapsed="false">
      <c r="A27" s="31" t="s">
        <v>44</v>
      </c>
      <c r="B27" s="21"/>
      <c r="C27" s="21"/>
      <c r="D27" s="21"/>
      <c r="E27" s="1"/>
      <c r="F27" s="1"/>
      <c r="G27" s="1"/>
      <c r="H27" s="33"/>
      <c r="I27" s="33"/>
      <c r="J27" s="33"/>
      <c r="K27" s="38"/>
      <c r="L27" s="38"/>
      <c r="M27" s="38"/>
    </row>
    <row r="28" customFormat="false" ht="16.5" hidden="false" customHeight="false" outlineLevel="0" collapsed="false">
      <c r="A28" s="31"/>
      <c r="B28" s="21" t="s">
        <v>45</v>
      </c>
      <c r="C28" s="21" t="s">
        <v>41</v>
      </c>
      <c r="D28" s="21" t="s">
        <v>8</v>
      </c>
      <c r="E28" s="1"/>
      <c r="F28" s="1"/>
      <c r="G28" s="1"/>
      <c r="H28" s="33" t="n">
        <v>2132</v>
      </c>
      <c r="I28" s="33" t="n">
        <v>6414</v>
      </c>
      <c r="J28" s="33" t="n">
        <v>8317</v>
      </c>
      <c r="K28" s="38" t="n">
        <v>1876</v>
      </c>
      <c r="L28" s="38" t="n">
        <v>7496</v>
      </c>
      <c r="M28" s="38" t="n">
        <v>11013</v>
      </c>
    </row>
    <row r="30" customFormat="false" ht="16.5" hidden="false" customHeight="false" outlineLevel="0" collapsed="false">
      <c r="L30" s="10" t="s">
        <v>46</v>
      </c>
      <c r="M30" s="0" t="s">
        <v>47</v>
      </c>
      <c r="N30" s="0" t="s">
        <v>48</v>
      </c>
    </row>
    <row r="31" customFormat="false" ht="16.5" hidden="false" customHeight="false" outlineLevel="0" collapsed="false">
      <c r="L31" s="39" t="s">
        <v>29</v>
      </c>
      <c r="M31" s="5" t="n">
        <v>5740</v>
      </c>
      <c r="N31" s="0" t="n">
        <v>0</v>
      </c>
      <c r="O31" s="0" t="n">
        <f aca="false">M31/M31</f>
        <v>1</v>
      </c>
      <c r="P31" s="0" t="n">
        <v>0</v>
      </c>
    </row>
    <row r="32" customFormat="false" ht="16.5" hidden="false" customHeight="false" outlineLevel="0" collapsed="false">
      <c r="L32" s="0" t="s">
        <v>7</v>
      </c>
      <c r="M32" s="5" t="n">
        <v>5687</v>
      </c>
      <c r="N32" s="30" t="n">
        <v>6267</v>
      </c>
      <c r="O32" s="0" t="n">
        <f aca="false">M32/M31</f>
        <v>0.990766550522648</v>
      </c>
      <c r="P32" s="0" t="n">
        <f aca="false">N32/M31</f>
        <v>1.0918118466899</v>
      </c>
    </row>
    <row r="33" customFormat="false" ht="16.5" hidden="false" customHeight="false" outlineLevel="0" collapsed="false">
      <c r="L33" s="0" t="s">
        <v>24</v>
      </c>
      <c r="M33" s="5" t="n">
        <v>4010</v>
      </c>
      <c r="N33" s="6" t="n">
        <v>4429</v>
      </c>
      <c r="O33" s="0" t="n">
        <f aca="false">M33/M31</f>
        <v>0.698606271777004</v>
      </c>
      <c r="P33" s="0" t="n">
        <f aca="false">N33/M31</f>
        <v>0.771602787456446</v>
      </c>
    </row>
    <row r="34" customFormat="false" ht="16.5" hidden="false" customHeight="false" outlineLevel="0" collapsed="false">
      <c r="L34" s="0" t="s">
        <v>26</v>
      </c>
      <c r="M34" s="5" t="n">
        <v>4220</v>
      </c>
      <c r="N34" s="6" t="n">
        <v>3333</v>
      </c>
      <c r="O34" s="0" t="n">
        <f aca="false">M34/M31</f>
        <v>0.735191637630662</v>
      </c>
      <c r="P34" s="0" t="n">
        <f aca="false">N34/M31</f>
        <v>0.580662020905923</v>
      </c>
    </row>
    <row r="35" customFormat="false" ht="16.5" hidden="false" customHeight="false" outlineLevel="0" collapsed="false">
      <c r="L35" s="0" t="s">
        <v>28</v>
      </c>
      <c r="M35" s="29" t="n">
        <v>3573</v>
      </c>
      <c r="N35" s="22" t="n">
        <v>2939</v>
      </c>
      <c r="O35" s="0" t="n">
        <f aca="false">M35/M31</f>
        <v>0.622473867595819</v>
      </c>
      <c r="P35" s="0" t="n">
        <f aca="false">N35/M31</f>
        <v>0.512020905923345</v>
      </c>
    </row>
    <row r="38" customFormat="false" ht="16.5" hidden="false" customHeight="false" outlineLevel="0" collapsed="false">
      <c r="L38" s="10" t="s">
        <v>49</v>
      </c>
      <c r="M38" s="0" t="s">
        <v>11</v>
      </c>
      <c r="N38" s="0" t="s">
        <v>12</v>
      </c>
      <c r="O38" s="0" t="s">
        <v>13</v>
      </c>
    </row>
    <row r="39" customFormat="false" ht="16.5" hidden="false" customHeight="false" outlineLevel="0" collapsed="false">
      <c r="L39" s="0" t="s">
        <v>50</v>
      </c>
      <c r="M39" s="5" t="n">
        <v>5740</v>
      </c>
      <c r="N39" s="5" t="n">
        <v>9825</v>
      </c>
      <c r="O39" s="5" t="n">
        <v>11487</v>
      </c>
      <c r="P39" s="0" t="n">
        <f aca="false">M39/M39</f>
        <v>1</v>
      </c>
      <c r="Q39" s="0" t="n">
        <f aca="false">N39/N39</f>
        <v>1</v>
      </c>
      <c r="R39" s="0" t="n">
        <f aca="false">O39/O39</f>
        <v>1</v>
      </c>
    </row>
    <row r="40" customFormat="false" ht="16.5" hidden="false" customHeight="false" outlineLevel="0" collapsed="false">
      <c r="L40" s="19" t="s">
        <v>51</v>
      </c>
      <c r="M40" s="22" t="n">
        <v>2939</v>
      </c>
      <c r="N40" s="29" t="n">
        <v>9458</v>
      </c>
      <c r="O40" s="29" t="n">
        <v>10326</v>
      </c>
      <c r="P40" s="0" t="n">
        <f aca="false">M40/M39</f>
        <v>0.512020905923345</v>
      </c>
      <c r="Q40" s="0" t="n">
        <f aca="false">N40/N39</f>
        <v>0.96264631043257</v>
      </c>
      <c r="R40" s="0" t="n">
        <f aca="false">O40/O39</f>
        <v>0.898929224340559</v>
      </c>
    </row>
    <row r="41" customFormat="false" ht="16.5" hidden="false" customHeight="false" outlineLevel="0" collapsed="false">
      <c r="L41" s="19" t="s">
        <v>52</v>
      </c>
      <c r="M41" s="40" t="n">
        <v>1876</v>
      </c>
      <c r="N41" s="35" t="n">
        <v>6414</v>
      </c>
      <c r="O41" s="35" t="n">
        <v>8317</v>
      </c>
      <c r="P41" s="0" t="n">
        <f aca="false">M41/M39</f>
        <v>0.326829268292683</v>
      </c>
      <c r="Q41" s="0" t="n">
        <f aca="false">N41/N39</f>
        <v>0.652824427480916</v>
      </c>
      <c r="R41" s="0" t="n">
        <f aca="false">O41/O39</f>
        <v>0.724035866631845</v>
      </c>
    </row>
    <row r="42" customFormat="false" ht="16.5" hidden="false" customHeight="false" outlineLevel="0" collapsed="false">
      <c r="L42" s="19" t="s">
        <v>53</v>
      </c>
      <c r="M42" s="0" t="n">
        <v>4995</v>
      </c>
      <c r="N42" s="0" t="n">
        <v>8696</v>
      </c>
      <c r="O42" s="41" t="n">
        <f aca="false">5789/63*100</f>
        <v>9188.88888888889</v>
      </c>
      <c r="P42" s="0" t="n">
        <f aca="false">M42/M39</f>
        <v>0.870209059233449</v>
      </c>
      <c r="Q42" s="0" t="n">
        <f aca="false">N42/N39</f>
        <v>0.885089058524173</v>
      </c>
      <c r="R42" s="0" t="n">
        <f aca="false">O42/O39</f>
        <v>0.799938094270818</v>
      </c>
    </row>
    <row r="43" customFormat="false" ht="16.5" hidden="false" customHeight="false" outlineLevel="0" collapsed="false">
      <c r="L43" s="10" t="s">
        <v>54</v>
      </c>
      <c r="M43" s="0" t="s">
        <v>55</v>
      </c>
      <c r="N43" s="0" t="s">
        <v>56</v>
      </c>
    </row>
    <row r="44" customFormat="false" ht="16.5" hidden="false" customHeight="false" outlineLevel="0" collapsed="false">
      <c r="L44" s="0" t="s">
        <v>57</v>
      </c>
      <c r="M44" s="5" t="n">
        <v>9825</v>
      </c>
      <c r="N44" s="6" t="n">
        <v>10455</v>
      </c>
      <c r="O44" s="0" t="n">
        <f aca="false">M44/M44</f>
        <v>1</v>
      </c>
      <c r="P44" s="0" t="n">
        <f aca="false">N44/M44</f>
        <v>1.06412213740458</v>
      </c>
    </row>
    <row r="45" customFormat="false" ht="16.5" hidden="false" customHeight="false" outlineLevel="0" collapsed="false">
      <c r="L45" s="0" t="s">
        <v>58</v>
      </c>
      <c r="M45" s="5" t="n">
        <v>9794</v>
      </c>
      <c r="N45" s="6" t="n">
        <v>11372</v>
      </c>
      <c r="O45" s="0" t="n">
        <f aca="false">M45/M44</f>
        <v>0.996844783715013</v>
      </c>
      <c r="P45" s="0" t="n">
        <f aca="false">N45/N44</f>
        <v>1.08770923003348</v>
      </c>
    </row>
    <row r="49" customFormat="false" ht="16.5" hidden="false" customHeight="false" outlineLevel="0" collapsed="false">
      <c r="L49" s="10" t="s">
        <v>59</v>
      </c>
      <c r="M49" s="0" t="s">
        <v>60</v>
      </c>
      <c r="N49" s="0" t="s">
        <v>61</v>
      </c>
      <c r="O49" s="0" t="s">
        <v>62</v>
      </c>
      <c r="P49" s="0" t="s">
        <v>63</v>
      </c>
      <c r="Q49" s="0" t="s">
        <v>64</v>
      </c>
      <c r="R49" s="0" t="s">
        <v>65</v>
      </c>
      <c r="S49" s="0" t="s">
        <v>66</v>
      </c>
      <c r="T49" s="42" t="s">
        <v>25</v>
      </c>
    </row>
    <row r="50" customFormat="false" ht="16.5" hidden="false" customHeight="false" outlineLevel="0" collapsed="false">
      <c r="L50" s="0" t="s">
        <v>67</v>
      </c>
      <c r="M50" s="0" t="n">
        <v>3040</v>
      </c>
      <c r="N50" s="0" t="n">
        <v>3040</v>
      </c>
      <c r="O50" s="0" t="n">
        <v>3040</v>
      </c>
      <c r="P50" s="0" t="n">
        <v>3040</v>
      </c>
      <c r="Q50" s="0" t="n">
        <v>3040</v>
      </c>
      <c r="R50" s="0" t="n">
        <v>3040</v>
      </c>
      <c r="S50" s="0" t="n">
        <v>3040</v>
      </c>
      <c r="T50" s="42" t="n">
        <v>389</v>
      </c>
    </row>
    <row r="51" customFormat="false" ht="16.5" hidden="false" customHeight="false" outlineLevel="0" collapsed="false">
      <c r="L51" s="0" t="s">
        <v>68</v>
      </c>
      <c r="M51" s="0" t="n">
        <v>279</v>
      </c>
      <c r="N51" s="0" t="n">
        <v>279</v>
      </c>
      <c r="O51" s="0" t="n">
        <v>2232</v>
      </c>
      <c r="P51" s="0" t="n">
        <v>279</v>
      </c>
      <c r="Q51" s="0" t="n">
        <v>2232</v>
      </c>
      <c r="R51" s="0" t="n">
        <v>2232</v>
      </c>
      <c r="S51" s="0" t="n">
        <f aca="false">P51*2</f>
        <v>558</v>
      </c>
      <c r="T51" s="42" t="n">
        <v>232</v>
      </c>
    </row>
    <row r="52" customFormat="false" ht="16.5" hidden="false" customHeight="false" outlineLevel="0" collapsed="false">
      <c r="L52" s="0" t="s">
        <v>69</v>
      </c>
      <c r="M52" s="0" t="n">
        <v>67</v>
      </c>
      <c r="N52" s="0" t="n">
        <v>177</v>
      </c>
      <c r="O52" s="0" t="n">
        <v>177</v>
      </c>
      <c r="P52" s="0" t="n">
        <f aca="false">N52*8</f>
        <v>1416</v>
      </c>
      <c r="Q52" s="0" t="n">
        <f aca="false">O52*7</f>
        <v>1239</v>
      </c>
      <c r="R52" s="0" t="n">
        <f aca="false">M52*7</f>
        <v>469</v>
      </c>
      <c r="S52" s="0" t="n">
        <f aca="false">O52*2</f>
        <v>354</v>
      </c>
      <c r="T52" s="42" t="n">
        <v>140</v>
      </c>
      <c r="U52" s="0" t="n">
        <f aca="false">R50+R51+4*O52</f>
        <v>5980</v>
      </c>
    </row>
    <row r="53" customFormat="false" ht="16.5" hidden="false" customHeight="false" outlineLevel="0" collapsed="false">
      <c r="L53" s="0" t="s">
        <v>70</v>
      </c>
      <c r="M53" s="0" t="n">
        <f aca="false">SUM(M50:M52)</f>
        <v>3386</v>
      </c>
      <c r="N53" s="0" t="n">
        <f aca="false">SUM(N50:N52)</f>
        <v>3496</v>
      </c>
      <c r="O53" s="0" t="n">
        <f aca="false">SUM(O50:O52)</f>
        <v>5449</v>
      </c>
      <c r="P53" s="0" t="n">
        <f aca="false">SUM(P50:P52)</f>
        <v>4735</v>
      </c>
      <c r="Q53" s="0" t="n">
        <f aca="false">SUM(Q50:Q52)</f>
        <v>6511</v>
      </c>
      <c r="R53" s="0" t="n">
        <f aca="false">SUM(R50:R52)</f>
        <v>5741</v>
      </c>
      <c r="S53" s="0" t="n">
        <f aca="false">SUM(S50:S52)</f>
        <v>3952</v>
      </c>
      <c r="T53" s="42" t="n">
        <f aca="false">SUM(T50:T52)</f>
        <v>761</v>
      </c>
      <c r="U53" s="0" t="n">
        <f aca="false">R50+R51+4*M52</f>
        <v>5540</v>
      </c>
    </row>
    <row r="54" customFormat="false" ht="16.5" hidden="false" customHeight="false" outlineLevel="0" collapsed="false">
      <c r="L54" s="0" t="s">
        <v>71</v>
      </c>
      <c r="M54" s="0" t="n">
        <v>15</v>
      </c>
      <c r="N54" s="0" t="n">
        <v>15</v>
      </c>
      <c r="O54" s="0" t="n">
        <v>15</v>
      </c>
      <c r="P54" s="0" t="n">
        <v>1</v>
      </c>
      <c r="Q54" s="0" t="n">
        <v>2</v>
      </c>
      <c r="R54" s="0" t="n">
        <v>2</v>
      </c>
      <c r="S54" s="0" t="n">
        <v>7</v>
      </c>
      <c r="T54" s="42" t="n">
        <v>32</v>
      </c>
    </row>
    <row r="55" customFormat="false" ht="16.5" hidden="false" customHeight="false" outlineLevel="0" collapsed="false">
      <c r="L55" s="0" t="s">
        <v>72</v>
      </c>
      <c r="M55" s="0" t="n">
        <v>50790</v>
      </c>
      <c r="N55" s="0" t="n">
        <v>52240</v>
      </c>
      <c r="O55" s="43" t="n">
        <f aca="false">O53*(O54)</f>
        <v>81735</v>
      </c>
      <c r="P55" s="0" t="n">
        <v>10270</v>
      </c>
      <c r="Q55" s="43" t="n">
        <f aca="false">Q53*Q54</f>
        <v>13022</v>
      </c>
      <c r="R55" s="0" t="n">
        <v>11482</v>
      </c>
      <c r="S55" s="0" t="n">
        <f aca="false">S53*S54</f>
        <v>27664</v>
      </c>
      <c r="T55" s="42" t="n">
        <f aca="false">T53*T54</f>
        <v>24352</v>
      </c>
    </row>
    <row r="56" customFormat="false" ht="16.5" hidden="false" customHeight="false" outlineLevel="0" collapsed="false">
      <c r="K56" s="0" t="s">
        <v>71</v>
      </c>
      <c r="L56" s="10" t="s">
        <v>59</v>
      </c>
    </row>
    <row r="57" customFormat="false" ht="16.5" hidden="false" customHeight="false" outlineLevel="0" collapsed="false">
      <c r="K57" s="0" t="n">
        <v>15</v>
      </c>
      <c r="L57" s="0" t="s">
        <v>73</v>
      </c>
      <c r="M57" s="0" t="n">
        <f aca="false">M53*K57</f>
        <v>50790</v>
      </c>
      <c r="N57" s="0" t="n">
        <f aca="false">M53*K57</f>
        <v>50790</v>
      </c>
      <c r="O57" s="0" t="n">
        <f aca="false">M53*K57</f>
        <v>50790</v>
      </c>
      <c r="P57" s="0" t="n">
        <f aca="false">M53*K57</f>
        <v>50790</v>
      </c>
    </row>
    <row r="58" customFormat="false" ht="16.5" hidden="false" customHeight="false" outlineLevel="0" collapsed="false">
      <c r="K58" s="0" t="n">
        <v>15</v>
      </c>
      <c r="L58" s="0" t="s">
        <v>17</v>
      </c>
      <c r="M58" s="0" t="n">
        <f aca="false">N53*K58</f>
        <v>52440</v>
      </c>
      <c r="N58" s="0" t="n">
        <f aca="false">N53*K58</f>
        <v>52440</v>
      </c>
      <c r="O58" s="0" t="n">
        <f aca="false">N53*K58</f>
        <v>52440</v>
      </c>
      <c r="P58" s="0" t="n">
        <f aca="false">N53*K58</f>
        <v>52440</v>
      </c>
    </row>
    <row r="59" customFormat="false" ht="16.5" hidden="false" customHeight="false" outlineLevel="0" collapsed="false">
      <c r="K59" s="0" t="n">
        <v>15</v>
      </c>
      <c r="L59" s="0" t="s">
        <v>18</v>
      </c>
      <c r="M59" s="0" t="n">
        <f aca="false">O53*K59</f>
        <v>81735</v>
      </c>
      <c r="N59" s="0" t="n">
        <f aca="false">O53*K59</f>
        <v>81735</v>
      </c>
      <c r="O59" s="0" t="n">
        <f aca="false">O53*K59</f>
        <v>81735</v>
      </c>
      <c r="P59" s="0" t="n">
        <f aca="false">O53*K59</f>
        <v>81735</v>
      </c>
    </row>
    <row r="60" customFormat="false" ht="16.5" hidden="false" customHeight="false" outlineLevel="0" collapsed="false">
      <c r="K60" s="0" t="n">
        <v>2</v>
      </c>
      <c r="L60" s="0" t="s">
        <v>74</v>
      </c>
      <c r="M60" s="0" t="n">
        <f aca="false">P53*K60</f>
        <v>9470</v>
      </c>
      <c r="N60" s="0" t="n">
        <f aca="false">P53*K60</f>
        <v>9470</v>
      </c>
      <c r="O60" s="0" t="n">
        <f aca="false">P53*K60</f>
        <v>9470</v>
      </c>
      <c r="P60" s="0" t="n">
        <f aca="false">P53*K60</f>
        <v>9470</v>
      </c>
    </row>
    <row r="61" customFormat="false" ht="16.5" hidden="false" customHeight="false" outlineLevel="0" collapsed="false">
      <c r="K61" s="0" t="n">
        <v>2</v>
      </c>
      <c r="L61" s="19" t="s">
        <v>75</v>
      </c>
      <c r="M61" s="0" t="n">
        <f aca="false">Q53*K61</f>
        <v>13022</v>
      </c>
      <c r="N61" s="0" t="n">
        <f aca="false">Q53*K61</f>
        <v>13022</v>
      </c>
      <c r="O61" s="0" t="n">
        <f aca="false">Q53*K61</f>
        <v>13022</v>
      </c>
      <c r="P61" s="0" t="n">
        <f aca="false">Q53*K61</f>
        <v>13022</v>
      </c>
    </row>
    <row r="62" customFormat="false" ht="16.5" hidden="false" customHeight="false" outlineLevel="0" collapsed="false">
      <c r="K62" s="0" t="n">
        <v>2</v>
      </c>
      <c r="L62" s="19" t="s">
        <v>76</v>
      </c>
      <c r="M62" s="0" t="n">
        <f aca="false">R53*R54</f>
        <v>11482</v>
      </c>
      <c r="N62" s="0" t="n">
        <f aca="false">R53*R54</f>
        <v>11482</v>
      </c>
      <c r="O62" s="0" t="n">
        <f aca="false">R53*R54</f>
        <v>11482</v>
      </c>
      <c r="P62" s="0" t="n">
        <f aca="false">R53*R54</f>
        <v>11482</v>
      </c>
    </row>
    <row r="63" customFormat="false" ht="16.5" hidden="false" customHeight="false" outlineLevel="0" collapsed="false">
      <c r="K63" s="0" t="n">
        <v>8</v>
      </c>
      <c r="L63" s="19" t="s">
        <v>53</v>
      </c>
      <c r="M63" s="0" t="n">
        <f aca="false">S53*S54</f>
        <v>27664</v>
      </c>
      <c r="N63" s="0" t="n">
        <v>27664</v>
      </c>
      <c r="O63" s="0" t="n">
        <v>27664</v>
      </c>
      <c r="P63" s="0" t="n">
        <v>27664</v>
      </c>
    </row>
    <row r="64" customFormat="false" ht="16.5" hidden="false" customHeight="false" outlineLevel="0" collapsed="false">
      <c r="L64" s="10" t="s">
        <v>77</v>
      </c>
      <c r="M64" s="0" t="s">
        <v>11</v>
      </c>
      <c r="N64" s="0" t="s">
        <v>12</v>
      </c>
      <c r="O64" s="0" t="s">
        <v>13</v>
      </c>
      <c r="P64" s="0" t="s">
        <v>14</v>
      </c>
    </row>
    <row r="65" customFormat="false" ht="16.5" hidden="false" customHeight="false" outlineLevel="0" collapsed="false">
      <c r="L65" s="0" t="s">
        <v>78</v>
      </c>
      <c r="M65" s="0" t="n">
        <v>5740</v>
      </c>
      <c r="N65" s="0" t="n">
        <v>9825</v>
      </c>
      <c r="O65" s="0" t="n">
        <v>11487</v>
      </c>
      <c r="P65" s="0" t="n">
        <f aca="false">SUM(M65:O65)</f>
        <v>27052</v>
      </c>
    </row>
    <row r="66" customFormat="false" ht="16.5" hidden="false" customHeight="false" outlineLevel="0" collapsed="false">
      <c r="L66" s="0" t="s">
        <v>17</v>
      </c>
      <c r="M66" s="0" t="n">
        <v>2939</v>
      </c>
      <c r="N66" s="0" t="n">
        <v>9458</v>
      </c>
      <c r="O66" s="0" t="n">
        <v>10326</v>
      </c>
      <c r="P66" s="0" t="n">
        <f aca="false">SUM(M66:O66)</f>
        <v>22723</v>
      </c>
    </row>
    <row r="67" customFormat="false" ht="16.5" hidden="false" customHeight="false" outlineLevel="0" collapsed="false">
      <c r="L67" s="0" t="s">
        <v>18</v>
      </c>
      <c r="M67" s="0" t="n">
        <v>1876</v>
      </c>
      <c r="N67" s="0" t="n">
        <v>6414</v>
      </c>
      <c r="O67" s="0" t="n">
        <v>8317</v>
      </c>
      <c r="P67" s="0" t="n">
        <f aca="false">SUM(M67:O67)</f>
        <v>16607</v>
      </c>
    </row>
    <row r="68" customFormat="false" ht="16.5" hidden="false" customHeight="false" outlineLevel="0" collapsed="false">
      <c r="L68" s="0" t="s">
        <v>79</v>
      </c>
      <c r="M68" s="0" t="n">
        <v>0</v>
      </c>
      <c r="N68" s="0" t="n">
        <v>0</v>
      </c>
      <c r="O68" s="0" t="n">
        <v>0</v>
      </c>
      <c r="P68" s="0" t="n">
        <f aca="false">SUM(M68:O68)</f>
        <v>0</v>
      </c>
    </row>
    <row r="69" customFormat="false" ht="16.5" hidden="false" customHeight="false" outlineLevel="0" collapsed="false">
      <c r="L69" s="19" t="s">
        <v>75</v>
      </c>
      <c r="M69" s="0" t="n">
        <v>10663</v>
      </c>
      <c r="N69" s="0" t="n">
        <v>14311</v>
      </c>
      <c r="O69" s="0" t="n">
        <v>14536</v>
      </c>
      <c r="P69" s="0" t="n">
        <f aca="false">SUM(M69:O69)</f>
        <v>39510</v>
      </c>
    </row>
    <row r="70" customFormat="false" ht="16.5" hidden="false" customHeight="false" outlineLevel="0" collapsed="false">
      <c r="L70" s="19" t="s">
        <v>76</v>
      </c>
      <c r="M70" s="0" t="n">
        <v>11069</v>
      </c>
      <c r="N70" s="0" t="n">
        <v>15006</v>
      </c>
      <c r="O70" s="0" t="n">
        <v>15673</v>
      </c>
      <c r="P70" s="0" t="n">
        <f aca="false">SUM(M70:O70)</f>
        <v>41748</v>
      </c>
    </row>
    <row r="71" customFormat="false" ht="16.5" hidden="false" customHeight="false" outlineLevel="0" collapsed="false">
      <c r="L71" s="23" t="s">
        <v>80</v>
      </c>
      <c r="M71" s="0" t="n">
        <v>4995</v>
      </c>
      <c r="N71" s="0" t="n">
        <v>8696</v>
      </c>
      <c r="O71" s="41" t="n">
        <f aca="false">5789/63*100</f>
        <v>9188.88888888889</v>
      </c>
      <c r="P71" s="41" t="n">
        <f aca="false">SUM(M71:O71)</f>
        <v>22879.8888888889</v>
      </c>
    </row>
    <row r="73" customFormat="false" ht="16.5" hidden="false" customHeight="false" outlineLevel="0" collapsed="false">
      <c r="L73" s="10" t="s">
        <v>81</v>
      </c>
      <c r="M73" s="0" t="s">
        <v>82</v>
      </c>
      <c r="N73" s="0" t="s">
        <v>83</v>
      </c>
      <c r="O73" s="0" t="s">
        <v>84</v>
      </c>
      <c r="P73" s="0" t="s">
        <v>14</v>
      </c>
    </row>
    <row r="74" customFormat="false" ht="16.5" hidden="false" customHeight="false" outlineLevel="0" collapsed="false">
      <c r="L74" s="0" t="s">
        <v>78</v>
      </c>
      <c r="M74" s="0" t="n">
        <f aca="false">1/M65/M57</f>
        <v>3.43012458898532E-009</v>
      </c>
      <c r="N74" s="0" t="n">
        <f aca="false">1/N65/N57</f>
        <v>2.00396082857768E-009</v>
      </c>
      <c r="O74" s="0" t="n">
        <f aca="false">1/O65/O57</f>
        <v>1.71401716207676E-009</v>
      </c>
      <c r="P74" s="0" t="n">
        <f aca="false">1/P65/P57</f>
        <v>7.27817356970861E-010</v>
      </c>
      <c r="Q74" s="0" t="n">
        <f aca="false">M74/M74</f>
        <v>1</v>
      </c>
      <c r="R74" s="0" t="n">
        <f aca="false">N74/N74</f>
        <v>1</v>
      </c>
      <c r="S74" s="0" t="n">
        <f aca="false">O74/O74</f>
        <v>1</v>
      </c>
      <c r="T74" s="0" t="n">
        <f aca="false">P74/P74</f>
        <v>1</v>
      </c>
    </row>
    <row r="75" customFormat="false" ht="16.5" hidden="false" customHeight="false" outlineLevel="0" collapsed="false">
      <c r="L75" s="0" t="s">
        <v>17</v>
      </c>
      <c r="M75" s="0" t="n">
        <f aca="false">1/M66/M58</f>
        <v>6.48840172238517E-009</v>
      </c>
      <c r="N75" s="0" t="n">
        <f aca="false">1/N66/N58</f>
        <v>2.01622041257031E-009</v>
      </c>
      <c r="O75" s="0" t="n">
        <f aca="false">1/O66/O58</f>
        <v>1.84673761980341E-009</v>
      </c>
      <c r="P75" s="0" t="n">
        <f aca="false">1/P66/P58</f>
        <v>8.39211928974608E-010</v>
      </c>
      <c r="Q75" s="0" t="n">
        <f aca="false">M75/M74</f>
        <v>1.89159360077487</v>
      </c>
      <c r="R75" s="0" t="n">
        <f aca="false">N75/N74</f>
        <v>1.00611767646243</v>
      </c>
      <c r="S75" s="0" t="n">
        <f aca="false">O75/O74</f>
        <v>1.07743239721465</v>
      </c>
      <c r="T75" s="0" t="n">
        <f aca="false">P75/P74</f>
        <v>1.15305292040213</v>
      </c>
    </row>
    <row r="76" customFormat="false" ht="16.5" hidden="false" customHeight="false" outlineLevel="0" collapsed="false">
      <c r="L76" s="0" t="s">
        <v>18</v>
      </c>
      <c r="M76" s="0" t="n">
        <f aca="false">1/M67/M59</f>
        <v>6.52167419724386E-009</v>
      </c>
      <c r="N76" s="0" t="n">
        <f aca="false">1/N67/N59</f>
        <v>1.90749310789359E-009</v>
      </c>
      <c r="O76" s="0" t="n">
        <f aca="false">1/O67/O59</f>
        <v>1.47104253865931E-009</v>
      </c>
      <c r="P76" s="0" t="n">
        <f aca="false">1/P67/P59</f>
        <v>7.36717094841301E-010</v>
      </c>
      <c r="Q76" s="0" t="n">
        <f aca="false">M76/M74</f>
        <v>1.90129367842381</v>
      </c>
      <c r="R76" s="0" t="n">
        <f aca="false">N76/N74</f>
        <v>0.951861473882919</v>
      </c>
      <c r="S76" s="0" t="n">
        <f aca="false">O76/O74</f>
        <v>0.858242595935823</v>
      </c>
      <c r="T76" s="0" t="n">
        <f aca="false">P76/P74</f>
        <v>1.01222798245357</v>
      </c>
    </row>
    <row r="77" customFormat="false" ht="16.5" hidden="false" customHeight="false" outlineLevel="0" collapsed="false">
      <c r="L77" s="0" t="s">
        <v>79</v>
      </c>
      <c r="M77" s="0" t="e">
        <f aca="false">1/M68/M60</f>
        <v>#DIV/0!</v>
      </c>
      <c r="N77" s="0" t="e">
        <f aca="false">1/N68/N60</f>
        <v>#DIV/0!</v>
      </c>
      <c r="O77" s="0" t="e">
        <f aca="false">1/O68/O60</f>
        <v>#DIV/0!</v>
      </c>
      <c r="P77" s="0" t="e">
        <f aca="false">1/P68/P60</f>
        <v>#DIV/0!</v>
      </c>
      <c r="Q77" s="0" t="e">
        <f aca="false">M77/M74</f>
        <v>#DIV/0!</v>
      </c>
      <c r="R77" s="0" t="e">
        <f aca="false">N77/N74</f>
        <v>#DIV/0!</v>
      </c>
      <c r="S77" s="0" t="e">
        <f aca="false">O77/O74</f>
        <v>#DIV/0!</v>
      </c>
      <c r="T77" s="0" t="e">
        <f aca="false">P77/P74</f>
        <v>#DIV/0!</v>
      </c>
    </row>
    <row r="78" customFormat="false" ht="16.5" hidden="false" customHeight="false" outlineLevel="0" collapsed="false">
      <c r="L78" s="19" t="s">
        <v>75</v>
      </c>
      <c r="M78" s="0" t="n">
        <f aca="false">1/M69/M61</f>
        <v>7.201830567055E-009</v>
      </c>
      <c r="N78" s="0" t="n">
        <f aca="false">1/N69/N61</f>
        <v>5.36602049727534E-009</v>
      </c>
      <c r="O78" s="0" t="n">
        <f aca="false">1/O69/O61</f>
        <v>5.28296087895621E-009</v>
      </c>
      <c r="P78" s="0" t="n">
        <f aca="false">1/P69/P61</f>
        <v>1.94363754331834E-009</v>
      </c>
      <c r="Q78" s="0" t="n">
        <f aca="false">M78/M74</f>
        <v>2.09958279363415</v>
      </c>
      <c r="R78" s="0" t="n">
        <f aca="false">N78/N74</f>
        <v>2.67770727888124</v>
      </c>
      <c r="S78" s="0" t="n">
        <f aca="false">O78/O74</f>
        <v>3.08221002440559</v>
      </c>
      <c r="T78" s="0" t="n">
        <f aca="false">P78/P74</f>
        <v>2.67050177452164</v>
      </c>
    </row>
    <row r="79" customFormat="false" ht="16.5" hidden="false" customHeight="false" outlineLevel="0" collapsed="false">
      <c r="L79" s="19" t="s">
        <v>76</v>
      </c>
      <c r="M79" s="0" t="n">
        <f aca="false">1/M70/M62</f>
        <v>7.86817607448481E-009</v>
      </c>
      <c r="N79" s="0" t="n">
        <f aca="false">1/N70/N62</f>
        <v>5.80386785075786E-009</v>
      </c>
      <c r="O79" s="0" t="n">
        <f aca="false">1/O70/O62</f>
        <v>5.55687111392027E-009</v>
      </c>
      <c r="P79" s="0" t="n">
        <f aca="false">1/P70/P62</f>
        <v>2.08615600671822E-009</v>
      </c>
      <c r="Q79" s="0" t="n">
        <f aca="false">M79/M74</f>
        <v>2.2938455646045</v>
      </c>
      <c r="R79" s="0" t="n">
        <f aca="false">N79/N74</f>
        <v>2.89619825297542</v>
      </c>
      <c r="S79" s="0" t="n">
        <f aca="false">O79/O74</f>
        <v>3.24201602928373</v>
      </c>
      <c r="T79" s="0" t="n">
        <f aca="false">P79/P74</f>
        <v>2.86631802159912</v>
      </c>
    </row>
    <row r="80" customFormat="false" ht="16.5" hidden="false" customHeight="false" outlineLevel="0" collapsed="false">
      <c r="L80" s="23" t="s">
        <v>85</v>
      </c>
      <c r="M80" s="0" t="n">
        <f aca="false">1/M71/M63</f>
        <v>7.2368493421125E-009</v>
      </c>
      <c r="N80" s="0" t="n">
        <f aca="false">1/N71/N63</f>
        <v>4.15686090890662E-009</v>
      </c>
      <c r="O80" s="0" t="n">
        <f aca="false">1/O71/O63</f>
        <v>3.93388829715438E-009</v>
      </c>
      <c r="P80" s="0" t="n">
        <f aca="false">1/P71/P63</f>
        <v>1.57990550738236E-009</v>
      </c>
      <c r="Q80" s="0" t="n">
        <f aca="false">M80/M74</f>
        <v>2.10979197821303</v>
      </c>
      <c r="R80" s="0" t="n">
        <f aca="false">N80/N74</f>
        <v>2.07432243666008</v>
      </c>
      <c r="S80" s="0" t="n">
        <f aca="false">O80/O74</f>
        <v>2.29512771761745</v>
      </c>
      <c r="T80" s="0" t="n">
        <f aca="false">P80/P74</f>
        <v>2.17074447627608</v>
      </c>
    </row>
    <row r="81" customFormat="false" ht="16.5" hidden="false" customHeight="false" outlineLevel="0" collapsed="false">
      <c r="L81" s="19" t="s">
        <v>25</v>
      </c>
      <c r="M81" s="0" t="n">
        <f aca="false">1/M13/$T$55</f>
        <v>7.69861060402929E-009</v>
      </c>
      <c r="N81" s="0" t="n">
        <f aca="false">1/N13/$T$55</f>
        <v>4.6802358060055E-009</v>
      </c>
      <c r="O81" s="0" t="n">
        <f aca="false">1/O13/$T$55</f>
        <v>3.61450479375867E-009</v>
      </c>
      <c r="P81" s="0" t="n">
        <f aca="false">1/P13/$T$55</f>
        <v>1.61232827994394E-009</v>
      </c>
      <c r="Q81" s="0" t="n">
        <f aca="false">M81/M74</f>
        <v>2.24441136300144</v>
      </c>
      <c r="R81" s="0" t="n">
        <f aca="false">N81/N74</f>
        <v>2.33549265996746</v>
      </c>
      <c r="S81" s="0" t="n">
        <f aca="false">O81/O74</f>
        <v>2.10879148338236</v>
      </c>
      <c r="T81" s="0" t="n">
        <f aca="false">P81/P74</f>
        <v>2.21529242810912</v>
      </c>
    </row>
    <row r="106" customFormat="false" ht="16.5" hidden="false" customHeight="false" outlineLevel="0" collapsed="false">
      <c r="F106" s="0" t="s">
        <v>86</v>
      </c>
    </row>
  </sheetData>
  <mergeCells count="18">
    <mergeCell ref="E1:G1"/>
    <mergeCell ref="H1:J1"/>
    <mergeCell ref="A3:A4"/>
    <mergeCell ref="B3:B4"/>
    <mergeCell ref="C3:C4"/>
    <mergeCell ref="A6:A7"/>
    <mergeCell ref="B6:B7"/>
    <mergeCell ref="C6:C7"/>
    <mergeCell ref="A12:A18"/>
    <mergeCell ref="B12:B18"/>
    <mergeCell ref="E20:G20"/>
    <mergeCell ref="H20:J20"/>
    <mergeCell ref="A21:A24"/>
    <mergeCell ref="B21:B24"/>
    <mergeCell ref="E26:G26"/>
    <mergeCell ref="H26:J26"/>
    <mergeCell ref="K26:M26"/>
    <mergeCell ref="A27:A2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16" activeCellId="0" sqref="G16"/>
    </sheetView>
  </sheetViews>
  <sheetFormatPr defaultRowHeight="16.5"/>
  <cols>
    <col collapsed="false" hidden="false" max="7" min="1" style="0" width="8.5748987854251"/>
    <col collapsed="false" hidden="false" max="10" min="8" style="0" width="11.9959514170041"/>
    <col collapsed="false" hidden="false" max="1025" min="11" style="0" width="8.5748987854251"/>
  </cols>
  <sheetData>
    <row r="1" customFormat="false" ht="16.5" hidden="false" customHeight="false" outlineLevel="0" collapsed="false">
      <c r="A1" s="0" t="s">
        <v>15</v>
      </c>
      <c r="B1" s="0" t="s">
        <v>7</v>
      </c>
      <c r="C1" s="0" t="s">
        <v>6</v>
      </c>
      <c r="D1" s="0" t="s">
        <v>87</v>
      </c>
      <c r="H1" s="0" t="n">
        <v>9567</v>
      </c>
      <c r="I1" s="0" t="n">
        <v>21736</v>
      </c>
      <c r="J1" s="0" t="n">
        <f aca="false">H1+I1</f>
        <v>31303</v>
      </c>
    </row>
    <row r="2" customFormat="false" ht="16.5" hidden="false" customHeight="false" outlineLevel="0" collapsed="false">
      <c r="A2" s="0" t="s">
        <v>88</v>
      </c>
      <c r="H2" s="0" t="n">
        <v>10530</v>
      </c>
      <c r="I2" s="0" t="n">
        <v>19528</v>
      </c>
      <c r="J2" s="0" t="n">
        <f aca="false">H2+I2</f>
        <v>30058</v>
      </c>
    </row>
    <row r="3" customFormat="false" ht="16.5" hidden="false" customHeight="false" outlineLevel="0" collapsed="false">
      <c r="A3" s="0" t="s">
        <v>89</v>
      </c>
      <c r="H3" s="0" t="n">
        <v>10793</v>
      </c>
      <c r="I3" s="0" t="n">
        <v>22320</v>
      </c>
      <c r="J3" s="0" t="n">
        <f aca="false">H3+I3</f>
        <v>33113</v>
      </c>
    </row>
    <row r="5" customFormat="false" ht="16.5" hidden="false" customHeight="false" outlineLevel="0" collapsed="false">
      <c r="H5" s="0" t="s">
        <v>11</v>
      </c>
      <c r="I5" s="0" t="s">
        <v>12</v>
      </c>
      <c r="J5" s="0" t="s">
        <v>14</v>
      </c>
    </row>
    <row r="6" customFormat="false" ht="16.5" hidden="false" customHeight="false" outlineLevel="0" collapsed="false">
      <c r="G6" s="0" t="s">
        <v>90</v>
      </c>
      <c r="H6" s="0" t="n">
        <f aca="false">H1/H1</f>
        <v>1</v>
      </c>
      <c r="I6" s="0" t="n">
        <f aca="false">I1/I1</f>
        <v>1</v>
      </c>
      <c r="J6" s="0" t="n">
        <f aca="false">J1/J1</f>
        <v>1</v>
      </c>
    </row>
    <row r="7" customFormat="false" ht="16.5" hidden="false" customHeight="false" outlineLevel="0" collapsed="false">
      <c r="G7" s="0" t="s">
        <v>88</v>
      </c>
      <c r="H7" s="0" t="n">
        <f aca="false">H2/H1</f>
        <v>1.10065851364064</v>
      </c>
      <c r="I7" s="0" t="n">
        <f aca="false">I2/I1</f>
        <v>0.898417372101583</v>
      </c>
      <c r="J7" s="0" t="n">
        <f aca="false">J2/J1</f>
        <v>0.960227454237613</v>
      </c>
    </row>
    <row r="8" customFormat="false" ht="16.5" hidden="false" customHeight="false" outlineLevel="0" collapsed="false">
      <c r="G8" s="0" t="s">
        <v>89</v>
      </c>
      <c r="H8" s="0" t="n">
        <f aca="false">H3/H1</f>
        <v>1.12814884498798</v>
      </c>
      <c r="I8" s="0" t="n">
        <f aca="false">I3/I1</f>
        <v>1.02686786897313</v>
      </c>
      <c r="J8" s="0" t="n">
        <f aca="false">J3/J1</f>
        <v>1.05782193399994</v>
      </c>
    </row>
    <row r="10" customFormat="false" ht="16.5" hidden="false" customHeight="false" outlineLevel="0" collapsed="false">
      <c r="G10" s="0" t="s">
        <v>90</v>
      </c>
      <c r="H10" s="0" t="n">
        <v>3386</v>
      </c>
      <c r="I10" s="0" t="n">
        <v>127</v>
      </c>
      <c r="J10" s="0" t="n">
        <f aca="false">H10*I10</f>
        <v>430022</v>
      </c>
    </row>
    <row r="11" customFormat="false" ht="16.5" hidden="false" customHeight="false" outlineLevel="0" collapsed="false">
      <c r="B11" s="0" t="n">
        <v>5980</v>
      </c>
      <c r="C11" s="0" t="s">
        <v>91</v>
      </c>
      <c r="G11" s="0" t="s">
        <v>88</v>
      </c>
      <c r="H11" s="43" t="n">
        <v>5980</v>
      </c>
      <c r="I11" s="0" t="n">
        <v>15</v>
      </c>
      <c r="J11" s="0" t="n">
        <f aca="false">H11*I11</f>
        <v>89700</v>
      </c>
    </row>
    <row r="12" customFormat="false" ht="16.5" hidden="false" customHeight="false" outlineLevel="0" collapsed="false">
      <c r="G12" s="0" t="s">
        <v>89</v>
      </c>
      <c r="H12" s="43" t="n">
        <v>5540</v>
      </c>
      <c r="I12" s="0" t="n">
        <v>15</v>
      </c>
      <c r="J12" s="0" t="n">
        <f aca="false">H12*I12</f>
        <v>83100</v>
      </c>
    </row>
    <row r="14" customFormat="false" ht="16.5" hidden="false" customHeight="false" outlineLevel="0" collapsed="false">
      <c r="G14" s="0" t="s">
        <v>90</v>
      </c>
      <c r="H14" s="0" t="n">
        <f aca="false">1/H1/J10</f>
        <v>2.43071225901731E-010</v>
      </c>
      <c r="I14" s="0" t="n">
        <f aca="false">1/I1/J10</f>
        <v>1.06986677318819E-010</v>
      </c>
      <c r="J14" s="0" t="n">
        <f aca="false">1/J1/J10</f>
        <v>7.42888035716021E-011</v>
      </c>
    </row>
    <row r="15" customFormat="false" ht="16.5" hidden="false" customHeight="false" outlineLevel="0" collapsed="false">
      <c r="G15" s="0" t="s">
        <v>88</v>
      </c>
      <c r="H15" s="0" t="n">
        <f aca="false">1/H2/J11</f>
        <v>1.05871529134257E-009</v>
      </c>
      <c r="I15" s="0" t="n">
        <f aca="false">1/I2/J11</f>
        <v>5.70886522830666E-010</v>
      </c>
      <c r="J15" s="0" t="n">
        <f aca="false">1/J2/J11</f>
        <v>3.70892009376447E-010</v>
      </c>
    </row>
    <row r="16" customFormat="false" ht="16.5" hidden="false" customHeight="false" outlineLevel="0" collapsed="false">
      <c r="G16" s="0" t="s">
        <v>89</v>
      </c>
      <c r="H16" s="0" t="n">
        <f aca="false">1/H3/J12</f>
        <v>1.11495361291241E-009</v>
      </c>
      <c r="I16" s="0" t="n">
        <f aca="false">1/I3/J12</f>
        <v>5.39144011835289E-010</v>
      </c>
      <c r="J16" s="0" t="n">
        <f aca="false">1/J3/J12</f>
        <v>3.63412990190066E-010</v>
      </c>
    </row>
    <row r="17" customFormat="false" ht="16.5" hidden="false" customHeight="false" outlineLevel="0" collapsed="false">
      <c r="H17" s="0" t="n">
        <f aca="false">H14/H14</f>
        <v>1</v>
      </c>
      <c r="I17" s="0" t="n">
        <f aca="false">I14/I14</f>
        <v>1</v>
      </c>
      <c r="J17" s="0" t="n">
        <f aca="false">J14/J14</f>
        <v>1</v>
      </c>
    </row>
    <row r="18" customFormat="false" ht="16.5" hidden="false" customHeight="false" outlineLevel="0" collapsed="false">
      <c r="H18" s="0" t="n">
        <f aca="false">H15/H14</f>
        <v>4.3555763847202</v>
      </c>
      <c r="I18" s="0" t="n">
        <f aca="false">I15/I14</f>
        <v>5.33605246127448</v>
      </c>
      <c r="J18" s="0" t="n">
        <f aca="false">J15/J14</f>
        <v>4.99256942560622</v>
      </c>
    </row>
    <row r="19" customFormat="false" ht="16.5" hidden="false" customHeight="false" outlineLevel="0" collapsed="false">
      <c r="H19" s="0" t="n">
        <f aca="false">H16/H14</f>
        <v>4.58694199108193</v>
      </c>
      <c r="I19" s="0" t="n">
        <f aca="false">I16/I14</f>
        <v>5.0393565380916</v>
      </c>
      <c r="J19" s="0" t="n">
        <f aca="false">J16/J14</f>
        <v>4.89189450789575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H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6.5"/>
  <cols>
    <col collapsed="false" hidden="false" max="1" min="1" style="0" width="8.5748987854251"/>
    <col collapsed="false" hidden="false" max="2" min="2" style="0" width="16.7449392712551"/>
    <col collapsed="false" hidden="false" max="4" min="3" style="0" width="16.004048582996"/>
    <col collapsed="false" hidden="false" max="1025" min="5" style="0" width="8.5748987854251"/>
  </cols>
  <sheetData>
    <row r="5" customFormat="false" ht="16.5" hidden="false" customHeight="false" outlineLevel="0" collapsed="false">
      <c r="B5" s="0" t="s">
        <v>92</v>
      </c>
    </row>
    <row r="7" customFormat="false" ht="16.5" hidden="false" customHeight="false" outlineLevel="0" collapsed="false">
      <c r="B7" s="44" t="s">
        <v>93</v>
      </c>
      <c r="C7" s="44" t="s">
        <v>94</v>
      </c>
      <c r="D7" s="44" t="s">
        <v>95</v>
      </c>
      <c r="E7" s="44" t="s">
        <v>96</v>
      </c>
      <c r="H7" s="44" t="s">
        <v>97</v>
      </c>
    </row>
    <row r="8" customFormat="false" ht="16.5" hidden="false" customHeight="false" outlineLevel="0" collapsed="false">
      <c r="B8" s="0" t="s">
        <v>98</v>
      </c>
      <c r="C8" s="0" t="s">
        <v>99</v>
      </c>
      <c r="D8" s="0" t="s">
        <v>100</v>
      </c>
      <c r="E8" s="0" t="s">
        <v>101</v>
      </c>
    </row>
    <row r="9" customFormat="false" ht="16.5" hidden="false" customHeight="false" outlineLevel="0" collapsed="false">
      <c r="B9" s="0" t="s">
        <v>102</v>
      </c>
      <c r="C9" s="0" t="s">
        <v>103</v>
      </c>
      <c r="D9" s="0" t="s">
        <v>104</v>
      </c>
      <c r="E9" s="0" t="s">
        <v>105</v>
      </c>
    </row>
    <row r="10" customFormat="false" ht="16.5" hidden="false" customHeight="false" outlineLevel="0" collapsed="false">
      <c r="B10" s="0" t="s">
        <v>106</v>
      </c>
      <c r="C10" s="0" t="s">
        <v>107</v>
      </c>
      <c r="E10" s="0" t="s">
        <v>108</v>
      </c>
    </row>
    <row r="12" customFormat="false" ht="16.5" hidden="false" customHeight="false" outlineLevel="0" collapsed="false">
      <c r="A12" s="0" t="s">
        <v>109</v>
      </c>
      <c r="C12" s="0" t="s">
        <v>110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6.5"/>
  <cols>
    <col collapsed="false" hidden="false" max="5" min="1" style="0" width="8.5748987854251"/>
    <col collapsed="false" hidden="false" max="6" min="6" style="0" width="9.50607287449393"/>
    <col collapsed="false" hidden="false" max="7" min="7" style="0" width="12.2550607287449"/>
    <col collapsed="false" hidden="false" max="1025" min="8" style="0" width="8.5748987854251"/>
  </cols>
  <sheetData>
    <row r="4" customFormat="false" ht="16.5" hidden="false" customHeight="false" outlineLevel="0" collapsed="false">
      <c r="C4" s="0" t="s">
        <v>111</v>
      </c>
    </row>
    <row r="5" customFormat="false" ht="33" hidden="false" customHeight="false" outlineLevel="0" collapsed="false">
      <c r="B5" s="45" t="s">
        <v>112</v>
      </c>
      <c r="C5" s="45" t="s">
        <v>2</v>
      </c>
      <c r="D5" s="45" t="s">
        <v>3</v>
      </c>
      <c r="E5" s="45" t="s">
        <v>4</v>
      </c>
      <c r="F5" s="46" t="s">
        <v>113</v>
      </c>
      <c r="G5" s="46" t="s">
        <v>114</v>
      </c>
    </row>
    <row r="6" customFormat="false" ht="16.5" hidden="false" customHeight="false" outlineLevel="0" collapsed="false">
      <c r="B6" s="13" t="n">
        <v>1</v>
      </c>
      <c r="C6" s="13" t="n">
        <v>5371</v>
      </c>
      <c r="D6" s="13" t="n">
        <v>8706</v>
      </c>
      <c r="E6" s="13" t="n">
        <v>13250</v>
      </c>
      <c r="F6" s="13" t="n">
        <v>149</v>
      </c>
      <c r="G6" s="27" t="n">
        <f aca="false">E6*100/119</f>
        <v>11134.4537815126</v>
      </c>
    </row>
    <row r="7" customFormat="false" ht="16.5" hidden="false" customHeight="false" outlineLevel="0" collapsed="false">
      <c r="B7" s="13" t="n">
        <v>2</v>
      </c>
      <c r="C7" s="13" t="n">
        <v>5371</v>
      </c>
      <c r="D7" s="13" t="n">
        <v>9143</v>
      </c>
      <c r="E7" s="13" t="n">
        <v>10665</v>
      </c>
      <c r="F7" s="13" t="n">
        <v>125</v>
      </c>
      <c r="G7" s="27" t="n">
        <f aca="false">E7*100/95</f>
        <v>11226.3157894737</v>
      </c>
    </row>
    <row r="8" customFormat="false" ht="16.5" hidden="false" customHeight="false" outlineLevel="0" collapsed="false">
      <c r="B8" s="13" t="n">
        <v>3</v>
      </c>
      <c r="C8" s="13" t="n">
        <v>5351</v>
      </c>
      <c r="D8" s="13" t="n">
        <v>8660</v>
      </c>
      <c r="E8" s="13" t="n">
        <v>9133</v>
      </c>
      <c r="F8" s="13" t="n">
        <v>110</v>
      </c>
      <c r="G8" s="27" t="n">
        <f aca="false">E8*100/80</f>
        <v>11416.25</v>
      </c>
    </row>
    <row r="9" customFormat="false" ht="16.5" hidden="false" customHeight="false" outlineLevel="0" collapsed="false">
      <c r="B9" s="13" t="n">
        <v>4</v>
      </c>
      <c r="C9" s="13" t="n">
        <v>5326</v>
      </c>
      <c r="D9" s="13" t="n">
        <v>8754</v>
      </c>
      <c r="E9" s="13" t="n">
        <v>9726</v>
      </c>
      <c r="F9" s="13" t="n">
        <v>112</v>
      </c>
      <c r="G9" s="27" t="n">
        <f aca="false">E9*100/82</f>
        <v>11860.9756097561</v>
      </c>
    </row>
    <row r="10" customFormat="false" ht="16.5" hidden="false" customHeight="false" outlineLevel="0" collapsed="false">
      <c r="B10" s="13" t="n">
        <v>5</v>
      </c>
      <c r="C10" s="13" t="n">
        <v>5253</v>
      </c>
      <c r="D10" s="13" t="n">
        <v>8607</v>
      </c>
      <c r="E10" s="13" t="n">
        <v>8710</v>
      </c>
      <c r="F10" s="13" t="n">
        <v>108</v>
      </c>
      <c r="G10" s="27" t="n">
        <f aca="false">E10*100/78</f>
        <v>11166.6666666667</v>
      </c>
    </row>
    <row r="11" customFormat="false" ht="16.5" hidden="false" customHeight="false" outlineLevel="0" collapsed="false">
      <c r="B11" s="13" t="s">
        <v>115</v>
      </c>
      <c r="C11" s="27" t="n">
        <f aca="false">AVERAGE(C6:C10)</f>
        <v>5334.4</v>
      </c>
      <c r="D11" s="27" t="n">
        <f aca="false">AVERAGE(D6:D10)</f>
        <v>8774</v>
      </c>
      <c r="E11" s="13"/>
      <c r="F11" s="13"/>
      <c r="G11" s="27" t="n">
        <f aca="false">AVERAGE(G6:G10)</f>
        <v>11360.9323694818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2015-05-29T01:34:11Z</dcterms:created>
  <dc:creator>samsung</dc:creator>
  <dc:language>en-US</dc:language>
  <dcterms:modified xsi:type="dcterms:W3CDTF">2015-06-24T12:08:38Z</dcterms:modified>
  <cp:revision>0</cp:revision>
</cp:coreProperties>
</file>