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/>
  </bookViews>
  <sheets>
    <sheet name="福田2号" sheetId="1" state="visible" r:id="rId1"/>
    <sheet name="WCLF、CLF" sheetId="2" state="visible" r:id="rId2"/>
    <sheet name="其他空调" sheetId="3" state="hidden" r:id="rId3"/>
  </sheets>
  <definedNames/>
  <calcPr calcId="124519" fullCalcOnLoad="1"/>
</workbook>
</file>

<file path=xl/sharedStrings.xml><?xml version="1.0" encoding="utf-8"?>
<sst xmlns="http://schemas.openxmlformats.org/spreadsheetml/2006/main" uniqueCount="85">
  <si>
    <t>万国数据深圳2号数据中心PUE报表</t>
  </si>
  <si>
    <t>工信部绿色数据中心</t>
  </si>
  <si>
    <t>IT Total Load&amp;Load%</t>
  </si>
  <si>
    <t>A点测量值</t>
  </si>
  <si>
    <t>DC PUE&amp;Total Load&amp;Load%</t>
  </si>
  <si>
    <t>D点测量值</t>
  </si>
  <si>
    <t>KWH&amp;%</t>
  </si>
  <si>
    <t xml:space="preserve"> 分类</t>
  </si>
  <si>
    <t>楼层IT能耗</t>
  </si>
  <si>
    <t>日Total</t>
  </si>
  <si>
    <t>Total LoadKW</t>
  </si>
  <si>
    <t>UPS（4、6楼）</t>
  </si>
  <si>
    <t>市电分路能耗(KWH)</t>
  </si>
  <si>
    <t>Total Load%</t>
  </si>
  <si>
    <t>日PUE值</t>
  </si>
  <si>
    <t>日PUE目标值</t>
  </si>
  <si>
    <t>日PUE达标情况</t>
  </si>
  <si>
    <t>湿球温度</t>
  </si>
  <si>
    <t>日期</t>
  </si>
  <si>
    <t>2F(kwh)</t>
  </si>
  <si>
    <t>3F(kwh)</t>
  </si>
  <si>
    <t>4F(kwh)</t>
  </si>
  <si>
    <t>5F(kwh)</t>
  </si>
  <si>
    <t>6F(kwh)</t>
  </si>
  <si>
    <t>kwh</t>
  </si>
  <si>
    <t>Load%</t>
  </si>
  <si>
    <t>皇岗F16</t>
  </si>
  <si>
    <t>F16负载率</t>
  </si>
  <si>
    <t>益田F25</t>
  </si>
  <si>
    <t>F25负载率</t>
  </si>
  <si>
    <t>益田F20</t>
  </si>
  <si>
    <t>F20负载率</t>
  </si>
  <si>
    <t>益田F59</t>
  </si>
  <si>
    <t>F59负载率</t>
  </si>
  <si>
    <t>益田F29</t>
  </si>
  <si>
    <t>F29负载率</t>
  </si>
  <si>
    <t>石厦F55</t>
  </si>
  <si>
    <t>F55负载率</t>
  </si>
  <si>
    <t>负载率</t>
  </si>
  <si>
    <t>WCLF</t>
  </si>
  <si>
    <t>总电校核</t>
  </si>
  <si>
    <t>测点</t>
  </si>
  <si>
    <t>A=S10E1A55
B=S10E2A55
C=S10E31A37
D=S10E32A37
E=S10E33A37
F=S10E34A37
G=S10E35A37
H=S10E36A37
I=S10E3A55
J=S10E4A55
K=S10E5A55
L=S10E6A55
M=S11E1A55
N=S11E2A55
O=S11E31A37
P=S11E32A37
Q=S11E33A37
R=S11E34A37
S=S11E35A37
T=S11E36A37
U=S11E3A55
V=S11E4A55
W=S11E6A55
X=S11E8A55
Y=S8E1A55
Z=S8E2A55
AA=S8E31A37
AB=S8E32A37
AC=S8E33A37
AD=S8E34A37
AE=S8E35A37
AF=S8E36A37
AG=S8E3A55
AH=S8E4A55
AI=S8E5A55
AJ=S8E6A55
AK=S9E1A55
AM=S9E2A55
AN=S9E31A37
AO=S9E32A37
AP=S9E33A37
AQ=S9E34A37
AR=S9E35A37
AS=S9E36A37
AT=S9E3A55
AU=S9E4A55
AV=S9E5A55
AW=S9E6A55</t>
  </si>
  <si>
    <t>规则</t>
  </si>
  <si>
    <t xml:space="preserve">JLJ(A)+JLJ(B)+JLJ(C)+JLJ(D)+JLJ(E)+JLJ(F)+JLJ(G)+JLJ(H)+JLJ(I)+JLJ(J)+JLJ(K)+JLJ(L)+JLJ(M)+JLJ(N)+JLJ(O)+JLJ(P)+JLJ(Q)+JLJ(R)+JLJ(S)+JLJ(T)+JLJ(U)+JLJ(V)+JLJ(W)+JLJ(X)+JLJ(Y)+JLJ(Z)+JLJ(AA)+JLJ(AB)+JLJ(AC)+JLJ(AD)+JLJ(AE)+JLJ(AF)+JLJ(AG)+JLJ(AH)+JLJ(AI)+JLJ(AJ)+JLJ(AK)+JLJ(AM)+JLJ(AN)+JLJ(AO)+JLJ(AP)+JLJ(AQ)+JLJ(AR)+JLJ(AS)+JLJ(AT)+JLJ(AU)+JLJ(AV)+JLJ(AW)
</t>
  </si>
  <si>
    <t>趋势</t>
  </si>
  <si>
    <t>万国数据深圳2号数据中心暖通能耗汇总报表</t>
  </si>
  <si>
    <t>首端(WCLF目标值：0.19）</t>
  </si>
  <si>
    <t>末端(ACLF目标值：0.07）</t>
  </si>
  <si>
    <t>日室外平均温度℃</t>
  </si>
  <si>
    <t>日室外平均湿度%</t>
  </si>
  <si>
    <t xml:space="preserve">日期   </t>
  </si>
  <si>
    <t>暖通</t>
  </si>
  <si>
    <t>WCLF目标</t>
  </si>
  <si>
    <t>IT/冷机</t>
  </si>
  <si>
    <t>冷机</t>
  </si>
  <si>
    <t>占比</t>
  </si>
  <si>
    <t>冷冻侧</t>
  </si>
  <si>
    <t>冷却侧</t>
  </si>
  <si>
    <t>ACLF目标</t>
  </si>
  <si>
    <t>ACLF</t>
  </si>
  <si>
    <t>空调</t>
  </si>
  <si>
    <t>风柜</t>
  </si>
  <si>
    <t>IT</t>
  </si>
  <si>
    <t>总能耗(kwh)</t>
  </si>
  <si>
    <t>汇总</t>
  </si>
  <si>
    <t>汇总(kwh)</t>
  </si>
  <si>
    <t>总能耗</t>
  </si>
  <si>
    <t>(kwh)</t>
  </si>
  <si>
    <t>风冷空调(ok)</t>
  </si>
  <si>
    <t xml:space="preserve">起始日期：2017/07/24 00:00:00          </t>
  </si>
  <si>
    <t xml:space="preserve">结束日期：2017/07/24 23:59:59          </t>
  </si>
  <si>
    <t>打印时间：2017/07/26 11:12:35</t>
  </si>
  <si>
    <t>4F_417低压配电室_43</t>
  </si>
  <si>
    <t>5F_509高压直流间_52</t>
  </si>
  <si>
    <t>5F_516低压配电室_53</t>
  </si>
  <si>
    <t>1F_117高低压配电房_84</t>
  </si>
  <si>
    <t>4F_417_低压柜_4AA11_8_备用</t>
  </si>
  <si>
    <t>5F_516低压配电室_5AA12-9_有源滤波器预留</t>
  </si>
  <si>
    <t>5F_516低压配电室_5AA6-5_有源滤波器预留</t>
  </si>
  <si>
    <t>1F_117_低压柜1_2AA7_1_备用</t>
  </si>
  <si>
    <t>输出有功电度_KWH</t>
  </si>
  <si>
    <t>2017/07/24 00:00:00</t>
  </si>
  <si>
    <t>2017/07/25 00:00:00</t>
  </si>
  <si>
    <t>2017/07/26 00:00:00</t>
  </si>
</sst>
</file>

<file path=xl/styles.xml><?xml version="1.0" encoding="utf-8"?>
<styleSheet xmlns="http://schemas.openxmlformats.org/spreadsheetml/2006/main">
  <numFmts count="13">
    <numFmt formatCode="[$-10804]0.000" numFmtId="164"/>
    <numFmt formatCode="0_ " numFmtId="165"/>
    <numFmt formatCode="0.0%" numFmtId="166"/>
    <numFmt formatCode="0.000_ " numFmtId="167"/>
    <numFmt formatCode="#,##0_ " numFmtId="168"/>
    <numFmt formatCode="[$-10804]0.0" numFmtId="169"/>
    <numFmt formatCode="0.000_);[Red]\(0.000\)" numFmtId="170"/>
    <numFmt formatCode="[$-10804]0" numFmtId="171"/>
    <numFmt formatCode="0.000" numFmtId="172"/>
    <numFmt formatCode="0.0" numFmtId="173"/>
    <numFmt formatCode="0.0000000000000_ " numFmtId="174"/>
    <numFmt formatCode="0.00_ " numFmtId="175"/>
    <numFmt formatCode="0.0000" numFmtId="176"/>
  </numFmts>
  <fonts count="27">
    <font>
      <name val="宋体"/>
      <family val="2"/>
      <color theme="1"/>
      <sz val="11"/>
      <scheme val="minor"/>
    </font>
    <font>
      <name val="Arial Unicode MS"/>
      <charset val="134"/>
      <family val="2"/>
      <b val="1"/>
      <color rgb="FF00B050"/>
      <sz val="11"/>
    </font>
    <font>
      <name val="Arial"/>
      <family val="2"/>
      <color rgb="FF000000"/>
      <sz val="10"/>
    </font>
    <font>
      <name val="宋体"/>
      <charset val="134"/>
      <family val="3"/>
      <color rgb="FF000000"/>
      <sz val="10"/>
    </font>
    <font>
      <name val="Arial"/>
      <family val="2"/>
      <color rgb="FF00B0F0"/>
      <sz val="10"/>
    </font>
    <font>
      <name val="Arial"/>
      <family val="2"/>
      <b val="1"/>
      <color rgb="FFFF0000"/>
      <sz val="10"/>
    </font>
    <font>
      <name val="Arial Unicode MS"/>
      <charset val="134"/>
      <family val="2"/>
      <b val="1"/>
      <color rgb="FF000000"/>
      <sz val="18"/>
    </font>
    <font>
      <name val="Arial Unicode MS"/>
      <charset val="134"/>
      <family val="2"/>
      <b val="1"/>
      <color theme="1"/>
      <sz val="11"/>
    </font>
    <font>
      <name val="宋体"/>
      <charset val="134"/>
      <family val="3"/>
      <sz val="9"/>
      <scheme val="minor"/>
    </font>
    <font>
      <name val="Arial"/>
      <family val="2"/>
      <sz val="10"/>
    </font>
    <font>
      <name val="宋体"/>
      <charset val="134"/>
      <family val="3"/>
      <b val="1"/>
      <color indexed="10"/>
      <sz val="20"/>
    </font>
    <font>
      <name val="宋体"/>
      <charset val="134"/>
      <family val="3"/>
      <color indexed="8"/>
      <sz val="9"/>
    </font>
    <font>
      <name val="宋体"/>
      <charset val="134"/>
      <family val="3"/>
      <color indexed="8"/>
      <sz val="10"/>
    </font>
    <font>
      <name val="宋体"/>
      <charset val="134"/>
      <family val="3"/>
      <color indexed="8"/>
      <sz val="9"/>
      <u val="single"/>
    </font>
    <font>
      <name val="Arial Unicode MS"/>
      <charset val="134"/>
      <family val="2"/>
      <b val="1"/>
      <color rgb="FF000000"/>
      <sz val="16"/>
    </font>
    <font>
      <name val="宋体"/>
      <charset val="134"/>
      <family val="3"/>
      <b val="1"/>
      <color rgb="FF000000"/>
      <sz val="16"/>
    </font>
    <font>
      <name val="宋体"/>
      <charset val="134"/>
      <family val="3"/>
      <color rgb="FF000000"/>
      <sz val="11"/>
    </font>
    <font>
      <name val="Arial Unicode MS"/>
      <charset val="134"/>
      <family val="2"/>
      <b val="1"/>
      <color rgb="FF00B050"/>
      <sz val="12"/>
    </font>
    <font>
      <name val="Arial Unicode MS"/>
      <charset val="134"/>
      <family val="2"/>
      <b val="1"/>
      <color rgb="FF00B050"/>
      <sz val="10"/>
    </font>
    <font>
      <name val="宋体"/>
      <charset val="134"/>
      <family val="3"/>
      <b val="1"/>
      <color rgb="FF00B050"/>
      <sz val="12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 Unicode MS"/>
      <charset val="134"/>
      <family val="2"/>
      <color rgb="FF000000"/>
      <sz val="9"/>
    </font>
    <font>
      <name val="Arial Unicode MS"/>
      <charset val="134"/>
      <family val="2"/>
      <b val="1"/>
      <color rgb="FF00B050"/>
      <sz val="9"/>
    </font>
    <font>
      <name val="宋体"/>
      <family val="2"/>
      <color theme="1"/>
      <sz val="11"/>
      <scheme val="minor"/>
    </font>
    <font>
      <name val="Arial Unicode MS"/>
      <charset val="134"/>
      <family val="2"/>
      <color rgb="FF000000"/>
      <sz val="10"/>
    </font>
    <font>
      <name val="宋体"/>
      <charset val="134"/>
      <family val="3"/>
      <color theme="1"/>
      <sz val="11"/>
    </font>
  </fonts>
  <fills count="10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1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3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borderId="0" fillId="0" fontId="24" numFmtId="164"/>
    <xf borderId="0" fillId="0" fontId="9" numFmtId="164"/>
    <xf borderId="0" fillId="0" fontId="24" numFmtId="0"/>
  </cellStyleXfs>
  <cellXfs count="327">
    <xf borderId="0" fillId="0" fontId="0" numFmtId="164" pivotButton="0" quotePrefix="0" xfId="0"/>
    <xf applyAlignment="1" borderId="9" fillId="7" fontId="2" numFmtId="1" pivotButton="0" quotePrefix="0" xfId="0">
      <alignment horizontal="center" vertical="center"/>
    </xf>
    <xf applyAlignment="1" borderId="9" fillId="7" fontId="22" numFmtId="14" pivotButton="0" quotePrefix="0" xfId="0">
      <alignment horizontal="center" vertical="center" wrapText="1"/>
    </xf>
    <xf applyAlignment="1" borderId="9" fillId="8" fontId="22" numFmtId="14" pivotButton="0" quotePrefix="0" xfId="0">
      <alignment horizontal="center" vertical="center" wrapText="1"/>
    </xf>
    <xf applyAlignment="1" borderId="9" fillId="8" fontId="2" numFmtId="1" pivotButton="0" quotePrefix="0" xfId="0">
      <alignment horizontal="center" vertical="center"/>
    </xf>
    <xf borderId="0" fillId="8" fontId="0" numFmtId="9" pivotButton="0" quotePrefix="0" xfId="2"/>
    <xf applyAlignment="1" borderId="9" fillId="7" fontId="17" numFmtId="2" pivotButton="0" quotePrefix="0" xfId="0">
      <alignment horizontal="center" vertical="center" wrapText="1"/>
    </xf>
    <xf borderId="0" fillId="0" fontId="0" numFmtId="0" pivotButton="0" quotePrefix="0" xfId="0"/>
    <xf borderId="0" fillId="0" fontId="0" numFmtId="2" pivotButton="0" quotePrefix="0" xfId="0"/>
    <xf applyAlignment="1" borderId="1" fillId="2" fontId="1" numFmtId="164" pivotButton="0" quotePrefix="0" xfId="0">
      <alignment horizontal="center" vertical="center" wrapText="1"/>
    </xf>
    <xf applyAlignment="1" borderId="0" fillId="2" fontId="1" numFmtId="164" pivotButton="0" quotePrefix="0" xfId="0">
      <alignment horizontal="center" vertical="center" wrapText="1"/>
    </xf>
    <xf applyAlignment="1" borderId="0" fillId="0" fontId="0" numFmtId="164" pivotButton="0" quotePrefix="0" xfId="0">
      <alignment wrapText="1"/>
    </xf>
    <xf applyAlignment="1" borderId="0" fillId="7" fontId="0" numFmtId="164" pivotButton="0" quotePrefix="0" xfId="0">
      <alignment wrapText="1"/>
    </xf>
    <xf applyAlignment="1" borderId="0" fillId="7" fontId="1" numFmtId="164" pivotButton="0" quotePrefix="0" xfId="0">
      <alignment horizontal="center" vertical="center" wrapText="1"/>
    </xf>
    <xf applyAlignment="1" borderId="0" fillId="7" fontId="0" numFmtId="164" pivotButton="0" quotePrefix="0" xfId="0">
      <alignment horizontal="center" wrapText="1"/>
    </xf>
    <xf applyAlignment="1" borderId="0" fillId="7" fontId="0" numFmtId="164" pivotButton="0" quotePrefix="0" xfId="0">
      <alignment horizontal="center"/>
    </xf>
    <xf applyAlignment="1" borderId="9" fillId="7" fontId="2" numFmtId="165" pivotButton="0" quotePrefix="0" xfId="0">
      <alignment horizontal="center" vertical="center"/>
    </xf>
    <xf applyAlignment="1" borderId="9" fillId="7" fontId="3" numFmtId="165" pivotButton="0" quotePrefix="0" xfId="0">
      <alignment horizontal="center" vertical="center"/>
    </xf>
    <xf applyAlignment="1" borderId="9" fillId="7" fontId="2" numFmtId="166" pivotButton="0" quotePrefix="0" xfId="0">
      <alignment horizontal="center" vertical="center"/>
    </xf>
    <xf borderId="9" fillId="7" fontId="9" numFmtId="165" pivotButton="0" quotePrefix="0" xfId="1"/>
    <xf applyAlignment="1" borderId="9" fillId="7" fontId="4" numFmtId="166" pivotButton="0" quotePrefix="0" xfId="0">
      <alignment horizontal="center" vertical="center"/>
    </xf>
    <xf applyAlignment="1" borderId="9" fillId="7" fontId="9" numFmtId="165" pivotButton="0" quotePrefix="0" xfId="0">
      <alignment horizontal="center" vertical="center"/>
    </xf>
    <xf applyAlignment="1" borderId="9" fillId="7" fontId="4" numFmtId="165" pivotButton="0" quotePrefix="0" xfId="0">
      <alignment horizontal="center" vertical="center"/>
    </xf>
    <xf applyAlignment="1" borderId="9" fillId="7" fontId="2" numFmtId="167" pivotButton="0" quotePrefix="0" xfId="0">
      <alignment horizontal="center" vertical="center"/>
    </xf>
    <xf applyAlignment="1" borderId="9" fillId="7" fontId="2" numFmtId="164" pivotButton="0" quotePrefix="0" xfId="0">
      <alignment horizontal="center" vertical="center"/>
    </xf>
    <xf applyAlignment="1" borderId="9" fillId="7" fontId="5" numFmtId="164" pivotButton="0" quotePrefix="0" xfId="0">
      <alignment horizontal="center" vertical="center"/>
    </xf>
    <xf borderId="0" fillId="8" fontId="0" numFmtId="164" pivotButton="0" quotePrefix="0" xfId="0"/>
    <xf applyAlignment="1" borderId="9" fillId="8" fontId="2" numFmtId="165" pivotButton="0" quotePrefix="0" xfId="0">
      <alignment horizontal="center" vertical="center"/>
    </xf>
    <xf applyAlignment="1" borderId="9" fillId="8" fontId="25" numFmtId="165" pivotButton="0" quotePrefix="0" xfId="0">
      <alignment horizontal="center" vertical="center"/>
    </xf>
    <xf applyAlignment="1" borderId="9" fillId="8" fontId="2" numFmtId="168" pivotButton="0" quotePrefix="0" xfId="0">
      <alignment horizontal="center" vertical="center"/>
    </xf>
    <xf applyAlignment="1" borderId="9" fillId="8" fontId="2" numFmtId="166" pivotButton="0" quotePrefix="0" xfId="0">
      <alignment horizontal="center" vertical="center"/>
    </xf>
    <xf borderId="9" fillId="8" fontId="9" numFmtId="165" pivotButton="0" quotePrefix="0" xfId="1"/>
    <xf applyAlignment="1" borderId="9" fillId="8" fontId="4" numFmtId="166" pivotButton="0" quotePrefix="0" xfId="0">
      <alignment horizontal="center" vertical="center"/>
    </xf>
    <xf applyAlignment="1" borderId="9" fillId="8" fontId="4" numFmtId="165" pivotButton="0" quotePrefix="0" xfId="0">
      <alignment horizontal="center" vertical="center"/>
    </xf>
    <xf applyAlignment="1" borderId="9" fillId="8" fontId="2" numFmtId="167" pivotButton="0" quotePrefix="0" xfId="0">
      <alignment horizontal="center" vertical="center"/>
    </xf>
    <xf applyAlignment="1" borderId="9" fillId="8" fontId="2" numFmtId="164" pivotButton="0" quotePrefix="0" xfId="0">
      <alignment horizontal="center" vertical="center"/>
    </xf>
    <xf applyAlignment="1" borderId="9" fillId="8" fontId="21" numFmtId="164" pivotButton="0" quotePrefix="0" xfId="0">
      <alignment horizontal="center" vertical="center"/>
    </xf>
    <xf borderId="0" fillId="9" fontId="0" numFmtId="169" pivotButton="0" quotePrefix="0" xfId="0"/>
    <xf borderId="0" fillId="8" fontId="0" numFmtId="170" pivotButton="0" quotePrefix="0" xfId="0"/>
    <xf borderId="0" fillId="8" fontId="0" numFmtId="171" pivotButton="0" quotePrefix="0" xfId="0"/>
    <xf applyAlignment="1" borderId="9" fillId="7" fontId="25" numFmtId="165" pivotButton="0" quotePrefix="0" xfId="0">
      <alignment horizontal="center" vertical="center"/>
    </xf>
    <xf applyAlignment="1" borderId="9" fillId="0" fontId="2" numFmtId="168" pivotButton="0" quotePrefix="0" xfId="0">
      <alignment horizontal="center" vertical="center"/>
    </xf>
    <xf borderId="9" fillId="0" fontId="9" numFmtId="165" pivotButton="0" quotePrefix="0" xfId="1"/>
    <xf applyAlignment="1" borderId="9" fillId="0" fontId="4" numFmtId="166" pivotButton="0" quotePrefix="0" xfId="0">
      <alignment horizontal="center" vertical="center"/>
    </xf>
    <xf applyAlignment="1" borderId="9" fillId="0" fontId="2" numFmtId="165" pivotButton="0" quotePrefix="0" xfId="0">
      <alignment horizontal="center" vertical="center"/>
    </xf>
    <xf applyAlignment="1" borderId="9" fillId="8" fontId="3" numFmtId="165" pivotButton="0" quotePrefix="0" xfId="0">
      <alignment horizontal="center" vertical="center"/>
    </xf>
    <xf applyAlignment="1" borderId="9" fillId="0" fontId="2" numFmtId="166" pivotButton="0" quotePrefix="0" xfId="0">
      <alignment horizontal="center" vertical="center"/>
    </xf>
    <xf applyAlignment="1" borderId="10" fillId="7" fontId="2" numFmtId="165" pivotButton="0" quotePrefix="0" xfId="0">
      <alignment horizontal="center" vertical="center"/>
    </xf>
    <xf applyAlignment="1" borderId="10" fillId="7" fontId="3" numFmtId="165" pivotButton="0" quotePrefix="0" xfId="0">
      <alignment horizontal="center" vertical="center"/>
    </xf>
    <xf applyAlignment="1" borderId="10" fillId="0" fontId="2" numFmtId="168" pivotButton="0" quotePrefix="0" xfId="0">
      <alignment horizontal="center" vertical="center"/>
    </xf>
    <xf applyAlignment="1" borderId="10" fillId="7" fontId="2" numFmtId="166" pivotButton="0" quotePrefix="0" xfId="0">
      <alignment horizontal="center" vertical="center"/>
    </xf>
    <xf applyAlignment="1" borderId="10" fillId="7" fontId="4" numFmtId="165" pivotButton="0" quotePrefix="0" xfId="0">
      <alignment horizontal="center" vertical="center"/>
    </xf>
    <xf applyAlignment="1" borderId="10" fillId="7" fontId="4" numFmtId="166" pivotButton="0" quotePrefix="0" xfId="0">
      <alignment horizontal="center" vertical="center"/>
    </xf>
    <xf applyAlignment="1" borderId="10" fillId="7" fontId="2" numFmtId="167" pivotButton="0" quotePrefix="0" xfId="0">
      <alignment horizontal="center" vertical="center"/>
    </xf>
    <xf applyAlignment="1" borderId="10" fillId="7" fontId="2" numFmtId="164" pivotButton="0" quotePrefix="0" xfId="0">
      <alignment horizontal="center" vertical="center"/>
    </xf>
    <xf applyAlignment="1" borderId="10" fillId="8" fontId="21" numFmtId="164" pivotButton="0" quotePrefix="0" xfId="0">
      <alignment horizontal="center" vertical="center"/>
    </xf>
    <xf borderId="0" fillId="9" fontId="0" numFmtId="164" pivotButton="0" quotePrefix="0" xfId="0"/>
    <xf applyAlignment="1" borderId="9" fillId="0" fontId="0" numFmtId="164" pivotButton="0" quotePrefix="0" xfId="0">
      <alignment horizontal="center" vertical="center"/>
    </xf>
    <xf borderId="9" fillId="0" fontId="0" numFmtId="164" pivotButton="0" quotePrefix="0" xfId="0"/>
    <xf borderId="0" fillId="0" fontId="0" numFmtId="164" pivotButton="0" quotePrefix="0" xfId="0"/>
    <xf borderId="0" fillId="0" fontId="0" numFmtId="172" pivotButton="0" quotePrefix="0" xfId="0"/>
    <xf applyAlignment="1" borderId="9" fillId="2" fontId="15" numFmtId="164" pivotButton="0" quotePrefix="0" xfId="0">
      <alignment horizontal="left" vertical="center"/>
    </xf>
    <xf applyAlignment="1" borderId="9" fillId="2" fontId="16" numFmtId="164" pivotButton="0" quotePrefix="0" xfId="0">
      <alignment horizontal="left" vertical="center"/>
    </xf>
    <xf applyAlignment="1" borderId="9" fillId="2" fontId="26" numFmtId="164" pivotButton="0" quotePrefix="0" xfId="0">
      <alignment horizontal="left" vertical="center"/>
    </xf>
    <xf applyAlignment="1" borderId="9" fillId="2" fontId="17" numFmtId="164" pivotButton="0" quotePrefix="0" xfId="0">
      <alignment horizontal="center" vertical="center" wrapText="1"/>
    </xf>
    <xf applyAlignment="1" borderId="9" fillId="2" fontId="0" numFmtId="164" pivotButton="0" quotePrefix="0" xfId="0">
      <alignment vertical="center" wrapText="1"/>
    </xf>
    <xf borderId="0" fillId="7" fontId="0" numFmtId="164" pivotButton="0" quotePrefix="0" xfId="0"/>
    <xf applyAlignment="1" borderId="9" fillId="7" fontId="19" numFmtId="164" pivotButton="0" quotePrefix="0" xfId="0">
      <alignment horizontal="center" vertical="center" wrapText="1"/>
    </xf>
    <xf applyAlignment="1" borderId="9" fillId="7" fontId="0" numFmtId="164" pivotButton="0" quotePrefix="0" xfId="0">
      <alignment vertical="center" wrapText="1"/>
    </xf>
    <xf applyAlignment="1" borderId="9" fillId="7" fontId="17" numFmtId="164" pivotButton="0" quotePrefix="0" xfId="0">
      <alignment horizontal="center" vertical="center" wrapText="1"/>
    </xf>
    <xf applyAlignment="1" borderId="9" fillId="7" fontId="1" numFmtId="172" pivotButton="0" quotePrefix="0" xfId="0">
      <alignment horizontal="center" vertical="center" wrapText="1"/>
    </xf>
    <xf applyAlignment="1" borderId="9" fillId="7" fontId="18" numFmtId="164" pivotButton="0" quotePrefix="0" xfId="0">
      <alignment horizontal="center" vertical="center" wrapText="1"/>
    </xf>
    <xf applyAlignment="1" borderId="9" fillId="8" fontId="20" numFmtId="172" pivotButton="0" quotePrefix="0" xfId="0">
      <alignment horizontal="center" vertical="center"/>
    </xf>
    <xf applyAlignment="1" borderId="9" fillId="0" fontId="21" numFmtId="172" pivotButton="0" quotePrefix="0" xfId="0">
      <alignment horizontal="center" vertical="center"/>
    </xf>
    <xf applyAlignment="1" borderId="9" fillId="8" fontId="2" numFmtId="171" pivotButton="0" quotePrefix="0" xfId="0">
      <alignment horizontal="center" vertical="center"/>
    </xf>
    <xf applyAlignment="1" borderId="9" fillId="8" fontId="2" numFmtId="172" pivotButton="0" quotePrefix="0" xfId="0">
      <alignment horizontal="center" vertical="center"/>
    </xf>
    <xf applyAlignment="1" borderId="9" fillId="8" fontId="2" numFmtId="173" pivotButton="0" quotePrefix="0" xfId="0">
      <alignment horizontal="center" vertical="center"/>
    </xf>
    <xf borderId="9" fillId="9" fontId="0" numFmtId="169" pivotButton="0" quotePrefix="0" xfId="0"/>
    <xf applyAlignment="1" borderId="9" fillId="7" fontId="20" numFmtId="172" pivotButton="0" quotePrefix="0" xfId="0">
      <alignment horizontal="center" vertical="center"/>
    </xf>
    <xf applyAlignment="1" borderId="9" fillId="7" fontId="2" numFmtId="171" pivotButton="0" quotePrefix="0" xfId="0">
      <alignment horizontal="center" vertical="center"/>
    </xf>
    <xf applyAlignment="1" borderId="9" fillId="7" fontId="2" numFmtId="172" pivotButton="0" quotePrefix="0" xfId="0">
      <alignment horizontal="center" vertical="center"/>
    </xf>
    <xf applyAlignment="1" borderId="9" fillId="7" fontId="2" numFmtId="173" pivotButton="0" quotePrefix="0" xfId="0">
      <alignment horizontal="center" vertical="center"/>
    </xf>
    <xf borderId="9" fillId="0" fontId="0" numFmtId="169" pivotButton="0" quotePrefix="0" xfId="0"/>
    <xf borderId="0" fillId="0" fontId="9" numFmtId="164" pivotButton="0" quotePrefix="0" xfId="1"/>
    <xf applyAlignment="1" applyProtection="1" borderId="8" fillId="5" fontId="11" numFmtId="164" pivotButton="0" quotePrefix="0" xfId="1">
      <alignment horizontal="center" readingOrder="1" vertical="center" wrapText="1"/>
      <protection hidden="0" locked="0"/>
    </xf>
    <xf applyAlignment="1" applyProtection="1" borderId="8" fillId="5" fontId="13" numFmtId="164" pivotButton="0" quotePrefix="0" xfId="1">
      <alignment horizontal="center" readingOrder="1" vertical="center" wrapText="1"/>
      <protection hidden="0" locked="0"/>
    </xf>
    <xf applyAlignment="1" applyProtection="1" borderId="8" fillId="6" fontId="11" numFmtId="164" pivotButton="0" quotePrefix="0" xfId="1">
      <alignment horizontal="center" readingOrder="1" vertical="center" wrapText="1"/>
      <protection hidden="0" locked="0"/>
    </xf>
    <xf applyAlignment="1" applyProtection="1" borderId="8" fillId="0" fontId="11" numFmtId="164" pivotButton="0" quotePrefix="0" xfId="1">
      <alignment readingOrder="1" vertical="center" wrapText="1"/>
      <protection hidden="0" locked="0"/>
    </xf>
    <xf applyAlignment="1" applyProtection="1" borderId="8" fillId="6" fontId="11" numFmtId="164" pivotButton="0" quotePrefix="0" xfId="0">
      <alignment horizontal="center" readingOrder="1" vertical="center" wrapText="1"/>
      <protection hidden="0" locked="0"/>
    </xf>
    <xf applyAlignment="1" applyProtection="1" borderId="8" fillId="0" fontId="11" numFmtId="164" pivotButton="0" quotePrefix="0" xfId="0">
      <alignment readingOrder="1" vertical="center" wrapText="1"/>
      <protection hidden="0" locked="0"/>
    </xf>
    <xf borderId="0" fillId="0" fontId="9" numFmtId="174" pivotButton="0" quotePrefix="0" xfId="1"/>
    <xf borderId="0" fillId="0" fontId="9" numFmtId="175" pivotButton="0" quotePrefix="0" xfId="1"/>
    <xf borderId="0" fillId="0" fontId="9" numFmtId="176" pivotButton="0" quotePrefix="0" xfId="1"/>
    <xf applyAlignment="1" borderId="1" fillId="0" fontId="0" numFmtId="164" pivotButton="0" quotePrefix="0" xfId="0">
      <alignment horizontal="center"/>
    </xf>
    <xf applyAlignment="1" borderId="0" fillId="0" fontId="0" numFmtId="164" pivotButton="0" quotePrefix="0" xfId="0">
      <alignment wrapText="1"/>
    </xf>
    <xf applyAlignment="1" borderId="6" fillId="2" fontId="1" numFmtId="164" pivotButton="0" quotePrefix="0" xfId="0">
      <alignment horizontal="center" vertical="center" wrapText="1"/>
    </xf>
    <xf applyAlignment="1" borderId="4" fillId="3" fontId="7" numFmtId="164" pivotButton="0" quotePrefix="0" xfId="0">
      <alignment horizontal="center" vertical="center"/>
    </xf>
    <xf borderId="0" fillId="0" fontId="0" numFmtId="0" pivotButton="0" quotePrefix="0" xfId="0"/>
    <xf applyAlignment="1" borderId="0" fillId="2" fontId="1" numFmtId="164" pivotButton="0" quotePrefix="0" xfId="0">
      <alignment horizontal="center" vertical="center" wrapText="1"/>
    </xf>
    <xf applyAlignment="1" borderId="5" fillId="2" fontId="1" numFmtId="164" pivotButton="0" quotePrefix="0" xfId="0">
      <alignment horizontal="center" vertical="center" wrapText="1"/>
    </xf>
    <xf applyAlignment="1" borderId="2" fillId="0" fontId="6" numFmtId="164" pivotButton="0" quotePrefix="0" xfId="0">
      <alignment horizontal="center" vertical="center"/>
    </xf>
    <xf borderId="0" fillId="0" fontId="0" numFmtId="164" pivotButton="0" quotePrefix="0" xfId="0"/>
    <xf applyAlignment="1" borderId="3" fillId="3" fontId="7" numFmtId="164" pivotButton="0" quotePrefix="0" xfId="0">
      <alignment horizontal="center" vertical="center" wrapText="1"/>
    </xf>
    <xf applyAlignment="1" borderId="1" fillId="3" fontId="7" numFmtId="164" pivotButton="0" quotePrefix="0" xfId="0">
      <alignment horizontal="center" vertical="center" wrapText="1"/>
    </xf>
    <xf applyAlignment="1" borderId="3" fillId="3" fontId="7" numFmtId="164" pivotButton="0" quotePrefix="0" xfId="0">
      <alignment horizontal="center" vertical="center"/>
    </xf>
    <xf applyAlignment="1" borderId="7" fillId="3" fontId="7" numFmtId="164" pivotButton="0" quotePrefix="0" xfId="0">
      <alignment horizontal="center" vertical="center" wrapText="1"/>
    </xf>
    <xf applyAlignment="1" borderId="0" fillId="2" fontId="23" numFmtId="164" pivotButton="0" quotePrefix="0" xfId="0">
      <alignment horizontal="center" vertical="center" wrapText="1"/>
    </xf>
    <xf applyAlignment="1" borderId="0" fillId="2" fontId="1" numFmtId="164" pivotButton="0" quotePrefix="0" xfId="0">
      <alignment horizontal="center" vertical="center"/>
    </xf>
    <xf applyAlignment="1" borderId="4" fillId="2" fontId="1" numFmtId="164" pivotButton="0" quotePrefix="0" xfId="0">
      <alignment horizontal="center" vertical="center" wrapText="1"/>
    </xf>
    <xf applyAlignment="1" borderId="9" fillId="2" fontId="17" numFmtId="164" pivotButton="0" quotePrefix="0" xfId="0">
      <alignment horizontal="center" vertical="center" wrapText="1"/>
    </xf>
    <xf applyAlignment="1" borderId="9" fillId="2" fontId="18" numFmtId="164" pivotButton="0" quotePrefix="0" xfId="0">
      <alignment horizontal="center" vertical="center" wrapText="1"/>
    </xf>
    <xf applyAlignment="1" borderId="9" fillId="2" fontId="17" numFmtId="2" pivotButton="0" quotePrefix="0" xfId="0">
      <alignment horizontal="center" vertical="center" wrapText="1"/>
    </xf>
    <xf borderId="0" fillId="0" fontId="0" numFmtId="2" pivotButton="0" quotePrefix="0" xfId="0"/>
    <xf applyAlignment="1" borderId="9" fillId="0" fontId="14" numFmtId="164" pivotButton="0" quotePrefix="0" xfId="0">
      <alignment horizontal="center" vertical="center"/>
    </xf>
    <xf borderId="0" fillId="0" fontId="0" numFmtId="172" pivotButton="0" quotePrefix="0" xfId="0"/>
    <xf applyAlignment="1" borderId="9" fillId="2" fontId="1" numFmtId="172" pivotButton="0" quotePrefix="0" xfId="0">
      <alignment horizontal="center" vertical="center" wrapText="1"/>
    </xf>
    <xf applyAlignment="1" borderId="9" fillId="2" fontId="19" numFmtId="164" pivotButton="0" quotePrefix="0" xfId="0">
      <alignment horizontal="center" vertical="center" wrapText="1"/>
    </xf>
    <xf applyAlignment="1" applyProtection="1" borderId="0" fillId="0" fontId="10" numFmtId="164" pivotButton="0" quotePrefix="0" xfId="1">
      <alignment horizontal="center" readingOrder="1" vertical="center" wrapText="1"/>
      <protection hidden="0" locked="0"/>
    </xf>
    <xf borderId="0" fillId="0" fontId="9" numFmtId="164" pivotButton="0" quotePrefix="0" xfId="1"/>
    <xf applyAlignment="1" applyProtection="1" borderId="0" fillId="0" fontId="11" numFmtId="164" pivotButton="0" quotePrefix="0" xfId="1">
      <alignment readingOrder="1" vertical="center" wrapText="1"/>
      <protection hidden="0" locked="0"/>
    </xf>
    <xf applyAlignment="1" applyProtection="1" borderId="8" fillId="4" fontId="12" numFmtId="164" pivotButton="0" quotePrefix="0" xfId="1">
      <alignment readingOrder="1" vertical="center" wrapText="1"/>
      <protection hidden="0" locked="0"/>
    </xf>
    <xf applyAlignment="1" borderId="2" fillId="0" fontId="6" numFmtId="164" pivotButton="0" quotePrefix="0" xfId="0">
      <alignment horizontal="center" vertical="center"/>
    </xf>
    <xf applyAlignment="1" borderId="3" fillId="3" fontId="7" numFmtId="164" pivotButton="0" quotePrefix="0" xfId="0">
      <alignment horizontal="center" vertical="center" wrapText="1"/>
    </xf>
    <xf applyAlignment="1" borderId="3" fillId="3" fontId="7" numFmtId="164" pivotButton="0" quotePrefix="0" xfId="0">
      <alignment horizontal="center" vertical="center"/>
    </xf>
    <xf applyAlignment="1" borderId="4" fillId="3" fontId="7" numFmtId="164" pivotButton="0" quotePrefix="0" xfId="0">
      <alignment horizontal="center" vertical="center"/>
    </xf>
    <xf applyAlignment="1" borderId="1" fillId="3" fontId="7" numFmtId="164" pivotButton="0" quotePrefix="0" xfId="0">
      <alignment horizontal="center" vertical="center" wrapText="1"/>
    </xf>
    <xf applyAlignment="1" borderId="7" fillId="3" fontId="7" numFmtId="164" pivotButton="0" quotePrefix="0" xfId="0">
      <alignment horizontal="center" vertical="center" wrapText="1"/>
    </xf>
    <xf applyAlignment="1" borderId="1" fillId="2" fontId="1" numFmtId="164" pivotButton="0" quotePrefix="0" xfId="0">
      <alignment horizontal="center" vertical="center" wrapText="1"/>
    </xf>
    <xf applyAlignment="1" borderId="0" fillId="2" fontId="1" numFmtId="164" pivotButton="0" quotePrefix="0" xfId="0">
      <alignment horizontal="center" vertical="center"/>
    </xf>
    <xf applyAlignment="1" borderId="0" fillId="2" fontId="1" numFmtId="164" pivotButton="0" quotePrefix="0" xfId="0">
      <alignment horizontal="center" vertical="center" wrapText="1"/>
    </xf>
    <xf applyAlignment="1" borderId="0" fillId="2" fontId="23" numFmtId="164" pivotButton="0" quotePrefix="0" xfId="0">
      <alignment horizontal="center" vertical="center" wrapText="1"/>
    </xf>
    <xf applyAlignment="1" borderId="4" fillId="2" fontId="1" numFmtId="164" pivotButton="0" quotePrefix="0" xfId="0">
      <alignment horizontal="center" vertical="center" wrapText="1"/>
    </xf>
    <xf applyAlignment="1" borderId="5" fillId="2" fontId="1" numFmtId="164" pivotButton="0" quotePrefix="0" xfId="0">
      <alignment horizontal="center" vertical="center" wrapText="1"/>
    </xf>
    <xf applyAlignment="1" borderId="6" fillId="2" fontId="1" numFmtId="164" pivotButton="0" quotePrefix="0" xfId="0">
      <alignment horizontal="center" vertical="center" wrapText="1"/>
    </xf>
    <xf applyAlignment="1" borderId="1" fillId="0" fontId="0" numFmtId="164" pivotButton="0" quotePrefix="0" xfId="0">
      <alignment horizontal="center"/>
    </xf>
    <xf applyAlignment="1" borderId="0" fillId="0" fontId="0" numFmtId="164" pivotButton="0" quotePrefix="0" xfId="0">
      <alignment wrapText="1"/>
    </xf>
    <xf applyAlignment="1" borderId="0" fillId="7" fontId="0" numFmtId="164" pivotButton="0" quotePrefix="0" xfId="0">
      <alignment wrapText="1"/>
    </xf>
    <xf applyAlignment="1" borderId="0" fillId="7" fontId="1" numFmtId="164" pivotButton="0" quotePrefix="0" xfId="0">
      <alignment horizontal="center" vertical="center" wrapText="1"/>
    </xf>
    <xf applyAlignment="1" borderId="0" fillId="7" fontId="0" numFmtId="164" pivotButton="0" quotePrefix="0" xfId="0">
      <alignment horizontal="center" wrapText="1"/>
    </xf>
    <xf applyAlignment="1" borderId="0" fillId="7" fontId="0" numFmtId="164" pivotButton="0" quotePrefix="0" xfId="0">
      <alignment horizontal="center"/>
    </xf>
    <xf applyAlignment="1" borderId="9" fillId="7" fontId="2" numFmtId="165" pivotButton="0" quotePrefix="0" xfId="0">
      <alignment horizontal="center" vertical="center"/>
    </xf>
    <xf applyAlignment="1" borderId="9" fillId="7" fontId="3" numFmtId="165" pivotButton="0" quotePrefix="0" xfId="0">
      <alignment horizontal="center" vertical="center"/>
    </xf>
    <xf applyAlignment="1" borderId="9" fillId="7" fontId="2" numFmtId="166" pivotButton="0" quotePrefix="0" xfId="0">
      <alignment horizontal="center" vertical="center"/>
    </xf>
    <xf borderId="9" fillId="7" fontId="9" numFmtId="165" pivotButton="0" quotePrefix="0" xfId="1"/>
    <xf applyAlignment="1" borderId="9" fillId="7" fontId="4" numFmtId="166" pivotButton="0" quotePrefix="0" xfId="0">
      <alignment horizontal="center" vertical="center"/>
    </xf>
    <xf applyAlignment="1" borderId="9" fillId="7" fontId="9" numFmtId="165" pivotButton="0" quotePrefix="0" xfId="0">
      <alignment horizontal="center" vertical="center"/>
    </xf>
    <xf applyAlignment="1" borderId="9" fillId="7" fontId="4" numFmtId="165" pivotButton="0" quotePrefix="0" xfId="0">
      <alignment horizontal="center" vertical="center"/>
    </xf>
    <xf applyAlignment="1" borderId="9" fillId="7" fontId="2" numFmtId="167" pivotButton="0" quotePrefix="0" xfId="0">
      <alignment horizontal="center" vertical="center"/>
    </xf>
    <xf applyAlignment="1" borderId="9" fillId="7" fontId="2" numFmtId="164" pivotButton="0" quotePrefix="0" xfId="0">
      <alignment horizontal="center" vertical="center"/>
    </xf>
    <xf applyAlignment="1" borderId="9" fillId="7" fontId="5" numFmtId="164" pivotButton="0" quotePrefix="0" xfId="0">
      <alignment horizontal="center" vertical="center"/>
    </xf>
    <xf borderId="0" fillId="8" fontId="0" numFmtId="164" pivotButton="0" quotePrefix="0" xfId="0"/>
    <xf applyAlignment="1" borderId="9" fillId="8" fontId="2" numFmtId="165" pivotButton="0" quotePrefix="0" xfId="0">
      <alignment horizontal="center" vertical="center"/>
    </xf>
    <xf applyAlignment="1" borderId="9" fillId="8" fontId="25" numFmtId="165" pivotButton="0" quotePrefix="0" xfId="0">
      <alignment horizontal="center" vertical="center"/>
    </xf>
    <xf applyAlignment="1" borderId="9" fillId="8" fontId="2" numFmtId="168" pivotButton="0" quotePrefix="0" xfId="0">
      <alignment horizontal="center" vertical="center"/>
    </xf>
    <xf applyAlignment="1" borderId="9" fillId="8" fontId="2" numFmtId="166" pivotButton="0" quotePrefix="0" xfId="0">
      <alignment horizontal="center" vertical="center"/>
    </xf>
    <xf borderId="9" fillId="8" fontId="9" numFmtId="165" pivotButton="0" quotePrefix="0" xfId="1"/>
    <xf applyAlignment="1" borderId="9" fillId="8" fontId="4" numFmtId="166" pivotButton="0" quotePrefix="0" xfId="0">
      <alignment horizontal="center" vertical="center"/>
    </xf>
    <xf applyAlignment="1" borderId="9" fillId="8" fontId="4" numFmtId="165" pivotButton="0" quotePrefix="0" xfId="0">
      <alignment horizontal="center" vertical="center"/>
    </xf>
    <xf applyAlignment="1" borderId="9" fillId="8" fontId="2" numFmtId="167" pivotButton="0" quotePrefix="0" xfId="0">
      <alignment horizontal="center" vertical="center"/>
    </xf>
    <xf applyAlignment="1" borderId="9" fillId="8" fontId="2" numFmtId="164" pivotButton="0" quotePrefix="0" xfId="0">
      <alignment horizontal="center" vertical="center"/>
    </xf>
    <xf applyAlignment="1" borderId="9" fillId="8" fontId="21" numFmtId="164" pivotButton="0" quotePrefix="0" xfId="0">
      <alignment horizontal="center" vertical="center"/>
    </xf>
    <xf borderId="0" fillId="9" fontId="0" numFmtId="169" pivotButton="0" quotePrefix="0" xfId="0"/>
    <xf borderId="0" fillId="8" fontId="0" numFmtId="170" pivotButton="0" quotePrefix="0" xfId="0"/>
    <xf borderId="0" fillId="8" fontId="0" numFmtId="171" pivotButton="0" quotePrefix="0" xfId="0"/>
    <xf applyAlignment="1" borderId="9" fillId="7" fontId="25" numFmtId="165" pivotButton="0" quotePrefix="0" xfId="0">
      <alignment horizontal="center" vertical="center"/>
    </xf>
    <xf applyAlignment="1" borderId="9" fillId="0" fontId="2" numFmtId="168" pivotButton="0" quotePrefix="0" xfId="0">
      <alignment horizontal="center" vertical="center"/>
    </xf>
    <xf borderId="9" fillId="0" fontId="9" numFmtId="165" pivotButton="0" quotePrefix="0" xfId="1"/>
    <xf applyAlignment="1" borderId="9" fillId="0" fontId="4" numFmtId="166" pivotButton="0" quotePrefix="0" xfId="0">
      <alignment horizontal="center" vertical="center"/>
    </xf>
    <xf applyAlignment="1" borderId="9" fillId="0" fontId="2" numFmtId="165" pivotButton="0" quotePrefix="0" xfId="0">
      <alignment horizontal="center" vertical="center"/>
    </xf>
    <xf applyAlignment="1" borderId="9" fillId="8" fontId="3" numFmtId="165" pivotButton="0" quotePrefix="0" xfId="0">
      <alignment horizontal="center" vertical="center"/>
    </xf>
    <xf applyAlignment="1" borderId="9" fillId="0" fontId="2" numFmtId="166" pivotButton="0" quotePrefix="0" xfId="0">
      <alignment horizontal="center" vertical="center"/>
    </xf>
    <xf applyAlignment="1" borderId="10" fillId="7" fontId="2" numFmtId="165" pivotButton="0" quotePrefix="0" xfId="0">
      <alignment horizontal="center" vertical="center"/>
    </xf>
    <xf applyAlignment="1" borderId="10" fillId="7" fontId="3" numFmtId="165" pivotButton="0" quotePrefix="0" xfId="0">
      <alignment horizontal="center" vertical="center"/>
    </xf>
    <xf applyAlignment="1" borderId="10" fillId="0" fontId="2" numFmtId="168" pivotButton="0" quotePrefix="0" xfId="0">
      <alignment horizontal="center" vertical="center"/>
    </xf>
    <xf applyAlignment="1" borderId="10" fillId="7" fontId="2" numFmtId="166" pivotButton="0" quotePrefix="0" xfId="0">
      <alignment horizontal="center" vertical="center"/>
    </xf>
    <xf applyAlignment="1" borderId="10" fillId="7" fontId="4" numFmtId="165" pivotButton="0" quotePrefix="0" xfId="0">
      <alignment horizontal="center" vertical="center"/>
    </xf>
    <xf applyAlignment="1" borderId="10" fillId="7" fontId="4" numFmtId="166" pivotButton="0" quotePrefix="0" xfId="0">
      <alignment horizontal="center" vertical="center"/>
    </xf>
    <xf applyAlignment="1" borderId="10" fillId="7" fontId="2" numFmtId="167" pivotButton="0" quotePrefix="0" xfId="0">
      <alignment horizontal="center" vertical="center"/>
    </xf>
    <xf applyAlignment="1" borderId="10" fillId="7" fontId="2" numFmtId="164" pivotButton="0" quotePrefix="0" xfId="0">
      <alignment horizontal="center" vertical="center"/>
    </xf>
    <xf applyAlignment="1" borderId="10" fillId="8" fontId="21" numFmtId="164" pivotButton="0" quotePrefix="0" xfId="0">
      <alignment horizontal="center" vertical="center"/>
    </xf>
    <xf borderId="0" fillId="9" fontId="0" numFmtId="164" pivotButton="0" quotePrefix="0" xfId="0"/>
    <xf applyAlignment="1" borderId="9" fillId="0" fontId="0" numFmtId="164" pivotButton="0" quotePrefix="0" xfId="0">
      <alignment horizontal="center" vertical="center"/>
    </xf>
    <xf borderId="9" fillId="0" fontId="0" numFmtId="164" pivotButton="0" quotePrefix="0" xfId="0"/>
    <xf borderId="0" fillId="0" fontId="0" numFmtId="164" pivotButton="0" quotePrefix="0" xfId="0"/>
    <xf borderId="0" fillId="0" fontId="0" numFmtId="172" pivotButton="0" quotePrefix="0" xfId="0"/>
    <xf applyAlignment="1" borderId="9" fillId="0" fontId="14" numFmtId="164" pivotButton="0" quotePrefix="0" xfId="0">
      <alignment horizontal="center" vertical="center"/>
    </xf>
    <xf applyAlignment="1" borderId="9" fillId="2" fontId="15" numFmtId="164" pivotButton="0" quotePrefix="0" xfId="0">
      <alignment horizontal="left" vertical="center"/>
    </xf>
    <xf applyAlignment="1" borderId="9" fillId="2" fontId="16" numFmtId="164" pivotButton="0" quotePrefix="0" xfId="0">
      <alignment horizontal="left" vertical="center"/>
    </xf>
    <xf applyAlignment="1" borderId="9" fillId="2" fontId="26" numFmtId="164" pivotButton="0" quotePrefix="0" xfId="0">
      <alignment horizontal="left" vertical="center"/>
    </xf>
    <xf applyAlignment="1" borderId="9" fillId="2" fontId="17" numFmtId="164" pivotButton="0" quotePrefix="0" xfId="0">
      <alignment horizontal="center" vertical="center" wrapText="1"/>
    </xf>
    <xf applyAlignment="1" borderId="9" fillId="2" fontId="1" numFmtId="172" pivotButton="0" quotePrefix="0" xfId="0">
      <alignment horizontal="center" vertical="center" wrapText="1"/>
    </xf>
    <xf applyAlignment="1" borderId="9" fillId="2" fontId="18" numFmtId="164" pivotButton="0" quotePrefix="0" xfId="0">
      <alignment horizontal="center" vertical="center" wrapText="1"/>
    </xf>
    <xf applyAlignment="1" borderId="9" fillId="2" fontId="19" numFmtId="164" pivotButton="0" quotePrefix="0" xfId="0">
      <alignment horizontal="center" vertical="center" wrapText="1"/>
    </xf>
    <xf applyAlignment="1" borderId="9" fillId="2" fontId="0" numFmtId="164" pivotButton="0" quotePrefix="0" xfId="0">
      <alignment vertical="center" wrapText="1"/>
    </xf>
    <xf borderId="0" fillId="7" fontId="0" numFmtId="164" pivotButton="0" quotePrefix="0" xfId="0"/>
    <xf applyAlignment="1" borderId="9" fillId="7" fontId="19" numFmtId="164" pivotButton="0" quotePrefix="0" xfId="0">
      <alignment horizontal="center" vertical="center" wrapText="1"/>
    </xf>
    <xf applyAlignment="1" borderId="9" fillId="7" fontId="0" numFmtId="164" pivotButton="0" quotePrefix="0" xfId="0">
      <alignment vertical="center" wrapText="1"/>
    </xf>
    <xf applyAlignment="1" borderId="9" fillId="7" fontId="17" numFmtId="164" pivotButton="0" quotePrefix="0" xfId="0">
      <alignment horizontal="center" vertical="center" wrapText="1"/>
    </xf>
    <xf applyAlignment="1" borderId="9" fillId="7" fontId="1" numFmtId="172" pivotButton="0" quotePrefix="0" xfId="0">
      <alignment horizontal="center" vertical="center" wrapText="1"/>
    </xf>
    <xf applyAlignment="1" borderId="9" fillId="7" fontId="18" numFmtId="164" pivotButton="0" quotePrefix="0" xfId="0">
      <alignment horizontal="center" vertical="center" wrapText="1"/>
    </xf>
    <xf applyAlignment="1" borderId="9" fillId="8" fontId="20" numFmtId="172" pivotButton="0" quotePrefix="0" xfId="0">
      <alignment horizontal="center" vertical="center"/>
    </xf>
    <xf applyAlignment="1" borderId="9" fillId="0" fontId="21" numFmtId="172" pivotButton="0" quotePrefix="0" xfId="0">
      <alignment horizontal="center" vertical="center"/>
    </xf>
    <xf applyAlignment="1" borderId="9" fillId="8" fontId="2" numFmtId="171" pivotButton="0" quotePrefix="0" xfId="0">
      <alignment horizontal="center" vertical="center"/>
    </xf>
    <xf applyAlignment="1" borderId="9" fillId="8" fontId="2" numFmtId="172" pivotButton="0" quotePrefix="0" xfId="0">
      <alignment horizontal="center" vertical="center"/>
    </xf>
    <xf applyAlignment="1" borderId="9" fillId="8" fontId="2" numFmtId="173" pivotButton="0" quotePrefix="0" xfId="0">
      <alignment horizontal="center" vertical="center"/>
    </xf>
    <xf borderId="9" fillId="9" fontId="0" numFmtId="169" pivotButton="0" quotePrefix="0" xfId="0"/>
    <xf applyAlignment="1" borderId="9" fillId="7" fontId="20" numFmtId="172" pivotButton="0" quotePrefix="0" xfId="0">
      <alignment horizontal="center" vertical="center"/>
    </xf>
    <xf applyAlignment="1" borderId="9" fillId="7" fontId="2" numFmtId="171" pivotButton="0" quotePrefix="0" xfId="0">
      <alignment horizontal="center" vertical="center"/>
    </xf>
    <xf applyAlignment="1" borderId="9" fillId="7" fontId="2" numFmtId="172" pivotButton="0" quotePrefix="0" xfId="0">
      <alignment horizontal="center" vertical="center"/>
    </xf>
    <xf applyAlignment="1" borderId="9" fillId="7" fontId="2" numFmtId="173" pivotButton="0" quotePrefix="0" xfId="0">
      <alignment horizontal="center" vertical="center"/>
    </xf>
    <xf borderId="9" fillId="0" fontId="0" numFmtId="169" pivotButton="0" quotePrefix="0" xfId="0"/>
    <xf borderId="0" fillId="0" fontId="9" numFmtId="164" pivotButton="0" quotePrefix="0" xfId="1"/>
    <xf applyAlignment="1" applyProtection="1" borderId="0" fillId="0" fontId="10" numFmtId="164" pivotButton="0" quotePrefix="0" xfId="1">
      <alignment horizontal="center" readingOrder="1" vertical="center" wrapText="1"/>
      <protection hidden="0" locked="0"/>
    </xf>
    <xf applyAlignment="1" applyProtection="1" borderId="0" fillId="0" fontId="11" numFmtId="164" pivotButton="0" quotePrefix="0" xfId="1">
      <alignment readingOrder="1" vertical="center" wrapText="1"/>
      <protection hidden="0" locked="0"/>
    </xf>
    <xf applyAlignment="1" applyProtection="1" borderId="8" fillId="4" fontId="12" numFmtId="164" pivotButton="0" quotePrefix="0" xfId="1">
      <alignment readingOrder="1" vertical="center" wrapText="1"/>
      <protection hidden="0" locked="0"/>
    </xf>
    <xf applyAlignment="1" applyProtection="1" borderId="8" fillId="5" fontId="11" numFmtId="164" pivotButton="0" quotePrefix="0" xfId="1">
      <alignment horizontal="center" readingOrder="1" vertical="center" wrapText="1"/>
      <protection hidden="0" locked="0"/>
    </xf>
    <xf applyAlignment="1" applyProtection="1" borderId="8" fillId="5" fontId="13" numFmtId="164" pivotButton="0" quotePrefix="0" xfId="1">
      <alignment horizontal="center" readingOrder="1" vertical="center" wrapText="1"/>
      <protection hidden="0" locked="0"/>
    </xf>
    <xf applyAlignment="1" applyProtection="1" borderId="8" fillId="6" fontId="11" numFmtId="164" pivotButton="0" quotePrefix="0" xfId="1">
      <alignment horizontal="center" readingOrder="1" vertical="center" wrapText="1"/>
      <protection hidden="0" locked="0"/>
    </xf>
    <xf applyAlignment="1" applyProtection="1" borderId="8" fillId="0" fontId="11" numFmtId="164" pivotButton="0" quotePrefix="0" xfId="1">
      <alignment readingOrder="1" vertical="center" wrapText="1"/>
      <protection hidden="0" locked="0"/>
    </xf>
    <xf applyAlignment="1" applyProtection="1" borderId="8" fillId="6" fontId="11" numFmtId="164" pivotButton="0" quotePrefix="0" xfId="0">
      <alignment horizontal="center" readingOrder="1" vertical="center" wrapText="1"/>
      <protection hidden="0" locked="0"/>
    </xf>
    <xf applyAlignment="1" applyProtection="1" borderId="8" fillId="0" fontId="11" numFmtId="164" pivotButton="0" quotePrefix="0" xfId="0">
      <alignment readingOrder="1" vertical="center" wrapText="1"/>
      <protection hidden="0" locked="0"/>
    </xf>
    <xf borderId="0" fillId="0" fontId="9" numFmtId="174" pivotButton="0" quotePrefix="0" xfId="1"/>
    <xf borderId="0" fillId="0" fontId="9" numFmtId="175" pivotButton="0" quotePrefix="0" xfId="1"/>
    <xf borderId="0" fillId="0" fontId="9" numFmtId="176" pivotButton="0" quotePrefix="0" xfId="1"/>
    <xf applyAlignment="1" borderId="2" fillId="0" fontId="6" numFmtId="164" pivotButton="0" quotePrefix="0" xfId="0">
      <alignment horizontal="center" vertical="center"/>
    </xf>
    <xf applyAlignment="1" borderId="3" fillId="3" fontId="7" numFmtId="164" pivotButton="0" quotePrefix="0" xfId="0">
      <alignment horizontal="center" vertical="center" wrapText="1"/>
    </xf>
    <xf applyAlignment="1" borderId="3" fillId="3" fontId="7" numFmtId="164" pivotButton="0" quotePrefix="0" xfId="0">
      <alignment horizontal="center" vertical="center"/>
    </xf>
    <xf applyAlignment="1" borderId="4" fillId="3" fontId="7" numFmtId="164" pivotButton="0" quotePrefix="0" xfId="0">
      <alignment horizontal="center" vertical="center"/>
    </xf>
    <xf applyAlignment="1" borderId="1" fillId="3" fontId="7" numFmtId="164" pivotButton="0" quotePrefix="0" xfId="0">
      <alignment horizontal="center" vertical="center" wrapText="1"/>
    </xf>
    <xf applyAlignment="1" borderId="7" fillId="3" fontId="7" numFmtId="164" pivotButton="0" quotePrefix="0" xfId="0">
      <alignment horizontal="center" vertical="center" wrapText="1"/>
    </xf>
    <xf applyAlignment="1" borderId="1" fillId="2" fontId="1" numFmtId="164" pivotButton="0" quotePrefix="0" xfId="0">
      <alignment horizontal="center" vertical="center" wrapText="1"/>
    </xf>
    <xf applyAlignment="1" borderId="0" fillId="2" fontId="1" numFmtId="164" pivotButton="0" quotePrefix="0" xfId="0">
      <alignment horizontal="center" vertical="center"/>
    </xf>
    <xf applyAlignment="1" borderId="0" fillId="2" fontId="1" numFmtId="164" pivotButton="0" quotePrefix="0" xfId="0">
      <alignment horizontal="center" vertical="center" wrapText="1"/>
    </xf>
    <xf applyAlignment="1" borderId="0" fillId="2" fontId="23" numFmtId="164" pivotButton="0" quotePrefix="0" xfId="0">
      <alignment horizontal="center" vertical="center" wrapText="1"/>
    </xf>
    <xf applyAlignment="1" borderId="4" fillId="2" fontId="1" numFmtId="164" pivotButton="0" quotePrefix="0" xfId="0">
      <alignment horizontal="center" vertical="center" wrapText="1"/>
    </xf>
    <xf applyAlignment="1" borderId="5" fillId="2" fontId="1" numFmtId="164" pivotButton="0" quotePrefix="0" xfId="0">
      <alignment horizontal="center" vertical="center" wrapText="1"/>
    </xf>
    <xf applyAlignment="1" borderId="6" fillId="2" fontId="1" numFmtId="164" pivotButton="0" quotePrefix="0" xfId="0">
      <alignment horizontal="center" vertical="center" wrapText="1"/>
    </xf>
    <xf applyAlignment="1" borderId="1" fillId="0" fontId="0" numFmtId="164" pivotButton="0" quotePrefix="0" xfId="0">
      <alignment horizontal="center"/>
    </xf>
    <xf applyAlignment="1" borderId="0" fillId="0" fontId="0" numFmtId="164" pivotButton="0" quotePrefix="0" xfId="0">
      <alignment wrapText="1"/>
    </xf>
    <xf applyAlignment="1" borderId="0" fillId="7" fontId="0" numFmtId="164" pivotButton="0" quotePrefix="0" xfId="0">
      <alignment wrapText="1"/>
    </xf>
    <xf applyAlignment="1" borderId="0" fillId="7" fontId="1" numFmtId="164" pivotButton="0" quotePrefix="0" xfId="0">
      <alignment horizontal="center" vertical="center" wrapText="1"/>
    </xf>
    <xf applyAlignment="1" borderId="0" fillId="7" fontId="0" numFmtId="164" pivotButton="0" quotePrefix="0" xfId="0">
      <alignment horizontal="center" wrapText="1"/>
    </xf>
    <xf applyAlignment="1" borderId="0" fillId="7" fontId="0" numFmtId="164" pivotButton="0" quotePrefix="0" xfId="0">
      <alignment horizontal="center"/>
    </xf>
    <xf applyAlignment="1" borderId="9" fillId="7" fontId="2" numFmtId="165" pivotButton="0" quotePrefix="0" xfId="0">
      <alignment horizontal="center" vertical="center"/>
    </xf>
    <xf applyAlignment="1" borderId="9" fillId="7" fontId="3" numFmtId="165" pivotButton="0" quotePrefix="0" xfId="0">
      <alignment horizontal="center" vertical="center"/>
    </xf>
    <xf applyAlignment="1" borderId="9" fillId="7" fontId="2" numFmtId="166" pivotButton="0" quotePrefix="0" xfId="0">
      <alignment horizontal="center" vertical="center"/>
    </xf>
    <xf borderId="9" fillId="7" fontId="9" numFmtId="165" pivotButton="0" quotePrefix="0" xfId="1"/>
    <xf applyAlignment="1" borderId="9" fillId="7" fontId="4" numFmtId="166" pivotButton="0" quotePrefix="0" xfId="0">
      <alignment horizontal="center" vertical="center"/>
    </xf>
    <xf applyAlignment="1" borderId="9" fillId="7" fontId="9" numFmtId="165" pivotButton="0" quotePrefix="0" xfId="0">
      <alignment horizontal="center" vertical="center"/>
    </xf>
    <xf applyAlignment="1" borderId="9" fillId="7" fontId="4" numFmtId="165" pivotButton="0" quotePrefix="0" xfId="0">
      <alignment horizontal="center" vertical="center"/>
    </xf>
    <xf applyAlignment="1" borderId="9" fillId="7" fontId="2" numFmtId="167" pivotButton="0" quotePrefix="0" xfId="0">
      <alignment horizontal="center" vertical="center"/>
    </xf>
    <xf applyAlignment="1" borderId="9" fillId="7" fontId="2" numFmtId="164" pivotButton="0" quotePrefix="0" xfId="0">
      <alignment horizontal="center" vertical="center"/>
    </xf>
    <xf applyAlignment="1" borderId="9" fillId="7" fontId="5" numFmtId="164" pivotButton="0" quotePrefix="0" xfId="0">
      <alignment horizontal="center" vertical="center"/>
    </xf>
    <xf borderId="0" fillId="8" fontId="0" numFmtId="164" pivotButton="0" quotePrefix="0" xfId="0"/>
    <xf applyAlignment="1" borderId="9" fillId="8" fontId="2" numFmtId="165" pivotButton="0" quotePrefix="0" xfId="0">
      <alignment horizontal="center" vertical="center"/>
    </xf>
    <xf applyAlignment="1" borderId="9" fillId="8" fontId="25" numFmtId="165" pivotButton="0" quotePrefix="0" xfId="0">
      <alignment horizontal="center" vertical="center"/>
    </xf>
    <xf applyAlignment="1" borderId="9" fillId="8" fontId="2" numFmtId="168" pivotButton="0" quotePrefix="0" xfId="0">
      <alignment horizontal="center" vertical="center"/>
    </xf>
    <xf applyAlignment="1" borderId="9" fillId="8" fontId="2" numFmtId="166" pivotButton="0" quotePrefix="0" xfId="0">
      <alignment horizontal="center" vertical="center"/>
    </xf>
    <xf borderId="9" fillId="8" fontId="9" numFmtId="165" pivotButton="0" quotePrefix="0" xfId="1"/>
    <xf applyAlignment="1" borderId="9" fillId="8" fontId="4" numFmtId="166" pivotButton="0" quotePrefix="0" xfId="0">
      <alignment horizontal="center" vertical="center"/>
    </xf>
    <xf applyAlignment="1" borderId="9" fillId="8" fontId="4" numFmtId="165" pivotButton="0" quotePrefix="0" xfId="0">
      <alignment horizontal="center" vertical="center"/>
    </xf>
    <xf applyAlignment="1" borderId="9" fillId="8" fontId="2" numFmtId="167" pivotButton="0" quotePrefix="0" xfId="0">
      <alignment horizontal="center" vertical="center"/>
    </xf>
    <xf applyAlignment="1" borderId="9" fillId="8" fontId="2" numFmtId="164" pivotButton="0" quotePrefix="0" xfId="0">
      <alignment horizontal="center" vertical="center"/>
    </xf>
    <xf applyAlignment="1" borderId="9" fillId="8" fontId="21" numFmtId="164" pivotButton="0" quotePrefix="0" xfId="0">
      <alignment horizontal="center" vertical="center"/>
    </xf>
    <xf borderId="0" fillId="9" fontId="0" numFmtId="169" pivotButton="0" quotePrefix="0" xfId="0"/>
    <xf borderId="0" fillId="8" fontId="0" numFmtId="170" pivotButton="0" quotePrefix="0" xfId="0"/>
    <xf borderId="0" fillId="8" fontId="0" numFmtId="171" pivotButton="0" quotePrefix="0" xfId="0"/>
    <xf applyAlignment="1" borderId="9" fillId="7" fontId="25" numFmtId="165" pivotButton="0" quotePrefix="0" xfId="0">
      <alignment horizontal="center" vertical="center"/>
    </xf>
    <xf applyAlignment="1" borderId="9" fillId="0" fontId="2" numFmtId="168" pivotButton="0" quotePrefix="0" xfId="0">
      <alignment horizontal="center" vertical="center"/>
    </xf>
    <xf borderId="9" fillId="0" fontId="9" numFmtId="165" pivotButton="0" quotePrefix="0" xfId="1"/>
    <xf applyAlignment="1" borderId="9" fillId="0" fontId="4" numFmtId="166" pivotButton="0" quotePrefix="0" xfId="0">
      <alignment horizontal="center" vertical="center"/>
    </xf>
    <xf applyAlignment="1" borderId="9" fillId="0" fontId="2" numFmtId="165" pivotButton="0" quotePrefix="0" xfId="0">
      <alignment horizontal="center" vertical="center"/>
    </xf>
    <xf applyAlignment="1" borderId="9" fillId="8" fontId="3" numFmtId="165" pivotButton="0" quotePrefix="0" xfId="0">
      <alignment horizontal="center" vertical="center"/>
    </xf>
    <xf applyAlignment="1" borderId="9" fillId="0" fontId="2" numFmtId="166" pivotButton="0" quotePrefix="0" xfId="0">
      <alignment horizontal="center" vertical="center"/>
    </xf>
    <xf applyAlignment="1" borderId="10" fillId="7" fontId="2" numFmtId="165" pivotButton="0" quotePrefix="0" xfId="0">
      <alignment horizontal="center" vertical="center"/>
    </xf>
    <xf applyAlignment="1" borderId="10" fillId="7" fontId="3" numFmtId="165" pivotButton="0" quotePrefix="0" xfId="0">
      <alignment horizontal="center" vertical="center"/>
    </xf>
    <xf applyAlignment="1" borderId="10" fillId="0" fontId="2" numFmtId="168" pivotButton="0" quotePrefix="0" xfId="0">
      <alignment horizontal="center" vertical="center"/>
    </xf>
    <xf applyAlignment="1" borderId="10" fillId="7" fontId="2" numFmtId="166" pivotButton="0" quotePrefix="0" xfId="0">
      <alignment horizontal="center" vertical="center"/>
    </xf>
    <xf applyAlignment="1" borderId="10" fillId="7" fontId="4" numFmtId="165" pivotButton="0" quotePrefix="0" xfId="0">
      <alignment horizontal="center" vertical="center"/>
    </xf>
    <xf applyAlignment="1" borderId="10" fillId="7" fontId="4" numFmtId="166" pivotButton="0" quotePrefix="0" xfId="0">
      <alignment horizontal="center" vertical="center"/>
    </xf>
    <xf applyAlignment="1" borderId="10" fillId="7" fontId="2" numFmtId="167" pivotButton="0" quotePrefix="0" xfId="0">
      <alignment horizontal="center" vertical="center"/>
    </xf>
    <xf applyAlignment="1" borderId="10" fillId="7" fontId="2" numFmtId="164" pivotButton="0" quotePrefix="0" xfId="0">
      <alignment horizontal="center" vertical="center"/>
    </xf>
    <xf applyAlignment="1" borderId="10" fillId="8" fontId="21" numFmtId="164" pivotButton="0" quotePrefix="0" xfId="0">
      <alignment horizontal="center" vertical="center"/>
    </xf>
    <xf borderId="0" fillId="9" fontId="0" numFmtId="164" pivotButton="0" quotePrefix="0" xfId="0"/>
    <xf applyAlignment="1" borderId="9" fillId="0" fontId="0" numFmtId="164" pivotButton="0" quotePrefix="0" xfId="0">
      <alignment horizontal="center" vertical="center"/>
    </xf>
    <xf borderId="9" fillId="0" fontId="0" numFmtId="164" pivotButton="0" quotePrefix="0" xfId="0"/>
    <xf borderId="0" fillId="0" fontId="0" numFmtId="164" pivotButton="0" quotePrefix="0" xfId="0"/>
    <xf borderId="0" fillId="0" fontId="0" numFmtId="172" pivotButton="0" quotePrefix="0" xfId="0"/>
    <xf applyAlignment="1" borderId="9" fillId="0" fontId="14" numFmtId="164" pivotButton="0" quotePrefix="0" xfId="0">
      <alignment horizontal="center" vertical="center"/>
    </xf>
    <xf applyAlignment="1" borderId="9" fillId="2" fontId="15" numFmtId="164" pivotButton="0" quotePrefix="0" xfId="0">
      <alignment horizontal="left" vertical="center"/>
    </xf>
    <xf applyAlignment="1" borderId="9" fillId="2" fontId="16" numFmtId="164" pivotButton="0" quotePrefix="0" xfId="0">
      <alignment horizontal="left" vertical="center"/>
    </xf>
    <xf applyAlignment="1" borderId="9" fillId="2" fontId="26" numFmtId="164" pivotButton="0" quotePrefix="0" xfId="0">
      <alignment horizontal="left" vertical="center"/>
    </xf>
    <xf applyAlignment="1" borderId="9" fillId="2" fontId="17" numFmtId="164" pivotButton="0" quotePrefix="0" xfId="0">
      <alignment horizontal="center" vertical="center" wrapText="1"/>
    </xf>
    <xf applyAlignment="1" borderId="9" fillId="2" fontId="1" numFmtId="172" pivotButton="0" quotePrefix="0" xfId="0">
      <alignment horizontal="center" vertical="center" wrapText="1"/>
    </xf>
    <xf applyAlignment="1" borderId="9" fillId="2" fontId="18" numFmtId="164" pivotButton="0" quotePrefix="0" xfId="0">
      <alignment horizontal="center" vertical="center" wrapText="1"/>
    </xf>
    <xf applyAlignment="1" borderId="9" fillId="2" fontId="19" numFmtId="164" pivotButton="0" quotePrefix="0" xfId="0">
      <alignment horizontal="center" vertical="center" wrapText="1"/>
    </xf>
    <xf applyAlignment="1" borderId="9" fillId="2" fontId="0" numFmtId="164" pivotButton="0" quotePrefix="0" xfId="0">
      <alignment vertical="center" wrapText="1"/>
    </xf>
    <xf borderId="0" fillId="7" fontId="0" numFmtId="164" pivotButton="0" quotePrefix="0" xfId="0"/>
    <xf applyAlignment="1" borderId="9" fillId="7" fontId="19" numFmtId="164" pivotButton="0" quotePrefix="0" xfId="0">
      <alignment horizontal="center" vertical="center" wrapText="1"/>
    </xf>
    <xf applyAlignment="1" borderId="9" fillId="7" fontId="0" numFmtId="164" pivotButton="0" quotePrefix="0" xfId="0">
      <alignment vertical="center" wrapText="1"/>
    </xf>
    <xf applyAlignment="1" borderId="9" fillId="7" fontId="17" numFmtId="164" pivotButton="0" quotePrefix="0" xfId="0">
      <alignment horizontal="center" vertical="center" wrapText="1"/>
    </xf>
    <xf applyAlignment="1" borderId="9" fillId="7" fontId="1" numFmtId="172" pivotButton="0" quotePrefix="0" xfId="0">
      <alignment horizontal="center" vertical="center" wrapText="1"/>
    </xf>
    <xf applyAlignment="1" borderId="9" fillId="7" fontId="18" numFmtId="164" pivotButton="0" quotePrefix="0" xfId="0">
      <alignment horizontal="center" vertical="center" wrapText="1"/>
    </xf>
    <xf applyAlignment="1" borderId="9" fillId="8" fontId="20" numFmtId="172" pivotButton="0" quotePrefix="0" xfId="0">
      <alignment horizontal="center" vertical="center"/>
    </xf>
    <xf applyAlignment="1" borderId="9" fillId="0" fontId="21" numFmtId="172" pivotButton="0" quotePrefix="0" xfId="0">
      <alignment horizontal="center" vertical="center"/>
    </xf>
    <xf applyAlignment="1" borderId="9" fillId="8" fontId="2" numFmtId="171" pivotButton="0" quotePrefix="0" xfId="0">
      <alignment horizontal="center" vertical="center"/>
    </xf>
    <xf applyAlignment="1" borderId="9" fillId="8" fontId="2" numFmtId="172" pivotButton="0" quotePrefix="0" xfId="0">
      <alignment horizontal="center" vertical="center"/>
    </xf>
    <xf applyAlignment="1" borderId="9" fillId="8" fontId="2" numFmtId="173" pivotButton="0" quotePrefix="0" xfId="0">
      <alignment horizontal="center" vertical="center"/>
    </xf>
    <xf borderId="9" fillId="9" fontId="0" numFmtId="169" pivotButton="0" quotePrefix="0" xfId="0"/>
    <xf applyAlignment="1" borderId="9" fillId="7" fontId="20" numFmtId="172" pivotButton="0" quotePrefix="0" xfId="0">
      <alignment horizontal="center" vertical="center"/>
    </xf>
    <xf applyAlignment="1" borderId="9" fillId="7" fontId="2" numFmtId="171" pivotButton="0" quotePrefix="0" xfId="0">
      <alignment horizontal="center" vertical="center"/>
    </xf>
    <xf applyAlignment="1" borderId="9" fillId="7" fontId="2" numFmtId="172" pivotButton="0" quotePrefix="0" xfId="0">
      <alignment horizontal="center" vertical="center"/>
    </xf>
    <xf applyAlignment="1" borderId="9" fillId="7" fontId="2" numFmtId="173" pivotButton="0" quotePrefix="0" xfId="0">
      <alignment horizontal="center" vertical="center"/>
    </xf>
    <xf borderId="9" fillId="0" fontId="0" numFmtId="169" pivotButton="0" quotePrefix="0" xfId="0"/>
    <xf borderId="0" fillId="0" fontId="9" numFmtId="164" pivotButton="0" quotePrefix="0" xfId="1"/>
    <xf applyAlignment="1" applyProtection="1" borderId="0" fillId="0" fontId="10" numFmtId="164" pivotButton="0" quotePrefix="0" xfId="1">
      <alignment horizontal="center" readingOrder="1" vertical="center" wrapText="1"/>
      <protection hidden="0" locked="0"/>
    </xf>
    <xf applyAlignment="1" applyProtection="1" borderId="0" fillId="0" fontId="11" numFmtId="164" pivotButton="0" quotePrefix="0" xfId="1">
      <alignment readingOrder="1" vertical="center" wrapText="1"/>
      <protection hidden="0" locked="0"/>
    </xf>
    <xf applyAlignment="1" applyProtection="1" borderId="8" fillId="4" fontId="12" numFmtId="164" pivotButton="0" quotePrefix="0" xfId="1">
      <alignment readingOrder="1" vertical="center" wrapText="1"/>
      <protection hidden="0" locked="0"/>
    </xf>
    <xf applyAlignment="1" applyProtection="1" borderId="8" fillId="5" fontId="11" numFmtId="164" pivotButton="0" quotePrefix="0" xfId="1">
      <alignment horizontal="center" readingOrder="1" vertical="center" wrapText="1"/>
      <protection hidden="0" locked="0"/>
    </xf>
    <xf applyAlignment="1" applyProtection="1" borderId="8" fillId="5" fontId="13" numFmtId="164" pivotButton="0" quotePrefix="0" xfId="1">
      <alignment horizontal="center" readingOrder="1" vertical="center" wrapText="1"/>
      <protection hidden="0" locked="0"/>
    </xf>
    <xf applyAlignment="1" applyProtection="1" borderId="8" fillId="6" fontId="11" numFmtId="164" pivotButton="0" quotePrefix="0" xfId="1">
      <alignment horizontal="center" readingOrder="1" vertical="center" wrapText="1"/>
      <protection hidden="0" locked="0"/>
    </xf>
    <xf applyAlignment="1" applyProtection="1" borderId="8" fillId="0" fontId="11" numFmtId="164" pivotButton="0" quotePrefix="0" xfId="1">
      <alignment readingOrder="1" vertical="center" wrapText="1"/>
      <protection hidden="0" locked="0"/>
    </xf>
    <xf applyAlignment="1" applyProtection="1" borderId="8" fillId="6" fontId="11" numFmtId="164" pivotButton="0" quotePrefix="0" xfId="0">
      <alignment horizontal="center" readingOrder="1" vertical="center" wrapText="1"/>
      <protection hidden="0" locked="0"/>
    </xf>
    <xf applyAlignment="1" applyProtection="1" borderId="8" fillId="0" fontId="11" numFmtId="164" pivotButton="0" quotePrefix="0" xfId="0">
      <alignment readingOrder="1" vertical="center" wrapText="1"/>
      <protection hidden="0" locked="0"/>
    </xf>
    <xf borderId="0" fillId="0" fontId="9" numFmtId="174" pivotButton="0" quotePrefix="0" xfId="1"/>
    <xf borderId="0" fillId="0" fontId="9" numFmtId="175" pivotButton="0" quotePrefix="0" xfId="1"/>
    <xf borderId="0" fillId="0" fontId="9" numFmtId="176" pivotButton="0" quotePrefix="0" xfId="1"/>
  </cellXfs>
  <cellStyles count="3">
    <cellStyle builtinId="0" name="常规" xfId="0"/>
    <cellStyle name="常规 2" xfId="1"/>
    <cellStyle builtinId="5" name="百分比" xfId="2"/>
  </cellStyles>
  <dxfs count="49"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b val="1"/>
        <color theme="1"/>
      </font>
      <fill>
        <patternFill>
          <bgColor rgb="FF00B050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../AppData/Local/Microsoft/Windows/Temporary%20Internet%20Files/Content.Outlook/X92M8FQO/DayReportChartDetail" TargetMode="External" Type="http://schemas.openxmlformats.org/officeDocument/2006/relationships/hyperlink" /><Relationship Id="rId2" Target="../AppData/Local/Microsoft/Windows/Temporary%20Internet%20Files/Content.Outlook/X92M8FQO/DayReportChartDetail" TargetMode="External" Type="http://schemas.openxmlformats.org/officeDocument/2006/relationships/hyperlink" /><Relationship Id="rId3" Target="../AppData/Local/Microsoft/Windows/Temporary%20Internet%20Files/Content.Outlook/X92M8FQO/DayReportChartDetail" TargetMode="External" Type="http://schemas.openxmlformats.org/officeDocument/2006/relationships/hyperlink" /><Relationship Id="rId4" Target="../AppData/Local/Microsoft/Windows/Temporary%20Internet%20Files/Content.Outlook/X92M8FQO/DayReportChartDetail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136"/>
  <sheetViews>
    <sheetView tabSelected="1" workbookViewId="0" zoomScale="80" zoomScaleNormal="80">
      <selection activeCell="G52" sqref="G52"/>
    </sheetView>
  </sheetViews>
  <sheetFormatPr baseColWidth="8" defaultRowHeight="13.5" outlineLevelCol="0"/>
  <cols>
    <col customWidth="1" max="1" min="1" style="97" width="11"/>
    <col customWidth="1" max="2" min="2" style="97" width="13.5"/>
    <col customWidth="1" max="3" min="3" style="97" width="7.5"/>
    <col customWidth="1" max="4" min="4" style="97" width="6.5"/>
    <col customWidth="1" max="5" min="5" style="97" width="6.875"/>
    <col customWidth="1" max="6" min="6" style="97" width="7.5"/>
    <col customWidth="1" max="7" min="7" style="97" width="8.875"/>
    <col customWidth="1" max="8" min="8" style="97" width="7.625"/>
    <col customWidth="1" max="11" min="11" style="97" width="6.875"/>
    <col customWidth="1" max="12" min="12" style="97" width="7.875"/>
    <col customWidth="1" max="13" min="13" style="97" width="8.5"/>
    <col customWidth="1" max="14" min="14" style="97" width="7.375"/>
    <col customWidth="1" max="16" min="15" style="97" width="7.5"/>
    <col customWidth="1" max="17" min="17" style="97" width="6.875"/>
    <col customWidth="1" max="18" min="18" style="97" width="7.875"/>
    <col customWidth="1" max="19" min="19" style="97" width="7.5"/>
    <col customWidth="1" max="20" min="20" style="97" width="7.625"/>
    <col customWidth="1" max="21" min="21" style="97" width="8.625"/>
    <col customWidth="1" max="22" min="22" style="97" width="7.75"/>
    <col customWidth="1" max="23" min="23" style="97" width="9.5"/>
    <col customWidth="1" max="24" min="24" style="97" width="6.625"/>
    <col customWidth="1" max="25" min="25" style="97" width="7.75"/>
    <col customWidth="1" max="26" min="26" style="97" width="7.25"/>
    <col customWidth="1" max="27" min="27" style="97" width="6.75"/>
    <col customWidth="1" max="28" min="28" style="97" width="9.125"/>
    <col bestFit="1" customWidth="1" max="34" min="34" style="97" width="11.625"/>
  </cols>
  <sheetData>
    <row customHeight="1" ht="14.25" r="1" s="97" spans="1:136" thickBot="1"/>
    <row customHeight="1" ht="27.75" r="2" s="97" spans="1:136" thickBot="1">
      <c r="A2" s="224" t="s">
        <v>0</v>
      </c>
    </row>
    <row customHeight="1" ht="16.5" r="3" s="97" spans="1:136">
      <c r="A3" s="225" t="s">
        <v>1</v>
      </c>
      <c r="G3" s="226" t="s">
        <v>2</v>
      </c>
      <c r="K3" s="227" t="s">
        <v>3</v>
      </c>
      <c r="W3" s="225" t="s">
        <v>4</v>
      </c>
    </row>
    <row customHeight="1" ht="36" r="4" s="97" spans="1:136" thickBot="1">
      <c r="A4" s="228" t="s">
        <v>5</v>
      </c>
      <c r="W4" s="229" t="s">
        <v>6</v>
      </c>
    </row>
    <row customHeight="1" ht="16.5" r="5" s="97" spans="1:136">
      <c r="A5" s="230" t="s">
        <v>7</v>
      </c>
      <c r="B5" s="231" t="s">
        <v>8</v>
      </c>
      <c r="G5" s="230" t="s">
        <v>9</v>
      </c>
      <c r="H5" s="232" t="s">
        <v>10</v>
      </c>
      <c r="I5" s="233" t="s">
        <v>11</v>
      </c>
      <c r="K5" s="232" t="s">
        <v>12</v>
      </c>
      <c r="W5" s="230" t="s">
        <v>9</v>
      </c>
      <c r="X5" s="234" t="s">
        <v>10</v>
      </c>
      <c r="Y5" s="234" t="s">
        <v>13</v>
      </c>
      <c r="Z5" s="235" t="s">
        <v>14</v>
      </c>
      <c r="AA5" s="236" t="s">
        <v>15</v>
      </c>
      <c r="AB5" s="236" t="s">
        <v>16</v>
      </c>
      <c r="AC5" s="237" t="s">
        <v>17</v>
      </c>
    </row>
    <row customFormat="1" customHeight="1" ht="29.25" r="6" s="238" spans="1:136">
      <c r="A6" s="230" t="s">
        <v>18</v>
      </c>
      <c r="B6" s="232" t="s">
        <v>19</v>
      </c>
      <c r="C6" s="232" t="s">
        <v>20</v>
      </c>
      <c r="D6" s="232" t="s">
        <v>21</v>
      </c>
      <c r="E6" s="232" t="s">
        <v>22</v>
      </c>
      <c r="F6" s="232" t="s">
        <v>23</v>
      </c>
      <c r="G6" s="230" t="s">
        <v>24</v>
      </c>
      <c r="I6" s="232" t="s">
        <v>25</v>
      </c>
      <c r="J6" s="232" t="s">
        <v>25</v>
      </c>
      <c r="K6" s="232" t="s">
        <v>26</v>
      </c>
      <c r="L6" s="232" t="s">
        <v>27</v>
      </c>
      <c r="M6" s="232" t="s">
        <v>28</v>
      </c>
      <c r="N6" s="232" t="s">
        <v>29</v>
      </c>
      <c r="O6" s="232" t="s">
        <v>30</v>
      </c>
      <c r="P6" s="232" t="s">
        <v>31</v>
      </c>
      <c r="Q6" s="232" t="s">
        <v>32</v>
      </c>
      <c r="R6" s="232" t="s">
        <v>33</v>
      </c>
      <c r="S6" s="232" t="s">
        <v>34</v>
      </c>
      <c r="T6" s="232" t="s">
        <v>35</v>
      </c>
      <c r="U6" s="232" t="s">
        <v>36</v>
      </c>
      <c r="V6" s="232" t="s">
        <v>37</v>
      </c>
      <c r="W6" s="230" t="s">
        <v>24</v>
      </c>
      <c r="AE6" s="238" t="s">
        <v>38</v>
      </c>
      <c r="AF6" s="238" t="s">
        <v>39</v>
      </c>
      <c r="AH6" s="238" t="s">
        <v>40</v>
      </c>
    </row>
    <row customFormat="1" customHeight="1" ht="180" r="7" s="239" spans="1:136">
      <c r="A7" s="240" t="s">
        <v>41</v>
      </c>
      <c r="B7" s="240" t="s">
        <v>42</v>
      </c>
      <c r="C7" s="240" t="n"/>
      <c r="D7" s="240" t="n"/>
      <c r="E7" s="240" t="n"/>
      <c r="F7" s="240" t="n"/>
      <c r="G7" s="240" t="n"/>
      <c r="H7" s="240" t="n"/>
      <c r="I7" s="240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  <c r="AA7" s="240" t="n"/>
      <c r="AB7" s="240" t="n"/>
      <c r="AC7" s="241" t="n"/>
    </row>
    <row customFormat="1" customHeight="1" ht="29.25" r="8" s="238" spans="1:136">
      <c r="A8" s="240" t="s">
        <v>43</v>
      </c>
      <c r="B8" s="240" t="s">
        <v>44</v>
      </c>
      <c r="C8" s="240" t="n"/>
      <c r="D8" s="240" t="n"/>
      <c r="E8" s="240" t="n"/>
      <c r="F8" s="240" t="n"/>
      <c r="G8" s="240" t="n"/>
      <c r="H8" s="240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  <c r="AA8" s="240" t="n"/>
      <c r="AB8" s="240" t="n"/>
      <c r="AC8" s="242" t="n"/>
      <c r="AD8" s="239" t="n"/>
      <c r="AE8" s="239" t="n"/>
      <c r="AF8" s="239" t="n"/>
      <c r="AG8" s="239" t="n"/>
      <c r="AH8" s="239" t="n"/>
    </row>
    <row customHeight="1" ht="14.25" r="9" s="97" spans="1:136">
      <c r="A9" s="2" t="n">
        <v>43100</v>
      </c>
      <c r="B9" s="243">
        <f>#REF!</f>
        <v/>
      </c>
      <c r="C9" s="243">
        <f>#REF!</f>
        <v/>
      </c>
      <c r="D9" s="243">
        <f>#REF!</f>
        <v/>
      </c>
      <c r="E9" s="243">
        <f>#REF!</f>
        <v/>
      </c>
      <c r="F9" s="244">
        <f>#REF!</f>
        <v/>
      </c>
      <c r="G9" s="243">
        <f>SUM(B9:F9)</f>
        <v/>
      </c>
      <c r="H9" s="243">
        <f>G9/24</f>
        <v/>
      </c>
      <c r="I9" s="245">
        <f>D9/24/1440</f>
        <v/>
      </c>
      <c r="J9" s="245">
        <f>Y9</f>
        <v/>
      </c>
      <c r="K9" s="246">
        <f>#REF!-#REF!</f>
        <v/>
      </c>
      <c r="L9" s="247">
        <f>K9/38400</f>
        <v/>
      </c>
      <c r="M9" s="243">
        <f>#REF!-#REF!</f>
        <v/>
      </c>
      <c r="N9" s="247">
        <f>M9/76800</f>
        <v/>
      </c>
      <c r="O9" s="243">
        <f>#REF!-#REF!</f>
        <v/>
      </c>
      <c r="P9" s="247">
        <f>O9/38400</f>
        <v/>
      </c>
      <c r="Q9" s="243">
        <f>#REF!-#REF!</f>
        <v/>
      </c>
      <c r="R9" s="247">
        <f>Q9/76800</f>
        <v/>
      </c>
      <c r="S9" s="243">
        <f>#REF!</f>
        <v/>
      </c>
      <c r="T9" s="247">
        <f>S9/153600</f>
        <v/>
      </c>
      <c r="U9" s="243">
        <f>#REF!</f>
        <v/>
      </c>
      <c r="V9" s="247">
        <f>U9/153600</f>
        <v/>
      </c>
      <c r="W9" s="248">
        <f>K9+M9+O9+Q9+S9+U9</f>
        <v/>
      </c>
      <c r="X9" s="249">
        <f>W9/24</f>
        <v/>
      </c>
      <c r="Y9" s="247">
        <f>H9/10530</f>
        <v/>
      </c>
      <c r="Z9" s="250">
        <f>W9/G9</f>
        <v/>
      </c>
      <c r="AA9" s="251" t="n">
        <v>1.53</v>
      </c>
      <c r="AB9" s="252">
        <f>IF(Z9&gt;AA9,"C","O")</f>
        <v/>
      </c>
    </row>
    <row customFormat="1" customHeight="1" ht="15" r="10" s="253" spans="1:136">
      <c r="A10" s="3" t="n">
        <v>43252</v>
      </c>
      <c r="B10" s="254" t="n">
        <v>28040.03100000022</v>
      </c>
      <c r="C10" s="254">
        <f>#REF!</f>
        <v/>
      </c>
      <c r="D10" s="254">
        <f>#REF!</f>
        <v/>
      </c>
      <c r="E10" s="254">
        <f>#REF!</f>
        <v/>
      </c>
      <c r="F10" s="255">
        <f>#REF!</f>
        <v/>
      </c>
      <c r="G10" s="256">
        <f>SUM(B10:F10)</f>
        <v/>
      </c>
      <c r="H10" s="254">
        <f>G10/24</f>
        <v/>
      </c>
      <c r="I10" s="257">
        <f>D10/24/1440</f>
        <v/>
      </c>
      <c r="J10" s="257">
        <f>Y10</f>
        <v/>
      </c>
      <c r="K10" s="258">
        <f>#REF!-#REF!</f>
        <v/>
      </c>
      <c r="L10" s="259">
        <f>K10/38400</f>
        <v/>
      </c>
      <c r="M10" s="254">
        <f>#REF!-#REF!</f>
        <v/>
      </c>
      <c r="N10" s="259">
        <f>M10/76800</f>
        <v/>
      </c>
      <c r="O10" s="254">
        <f>#REF!-#REF!</f>
        <v/>
      </c>
      <c r="P10" s="259">
        <f>O10/38400</f>
        <v/>
      </c>
      <c r="Q10" s="254">
        <f>#REF!-#REF!</f>
        <v/>
      </c>
      <c r="R10" s="259">
        <f>Q10/76800</f>
        <v/>
      </c>
      <c r="S10" s="254">
        <f>#REF!</f>
        <v/>
      </c>
      <c r="T10" s="259">
        <f>S10/153600</f>
        <v/>
      </c>
      <c r="U10" s="254">
        <f>#REF!</f>
        <v/>
      </c>
      <c r="V10" s="259">
        <f>U10/153600</f>
        <v/>
      </c>
      <c r="W10" s="256">
        <f>K10+M10+O10+Q10+S10+U10</f>
        <v/>
      </c>
      <c r="X10" s="260">
        <f>W10/24</f>
        <v/>
      </c>
      <c r="Y10" s="259">
        <f>H10/10530</f>
        <v/>
      </c>
      <c r="Z10" s="261">
        <f>W10/G10</f>
        <v/>
      </c>
      <c r="AA10" s="262" t="n">
        <v>1.43</v>
      </c>
      <c r="AB10" s="263">
        <f>IF(Z10&gt;AA10,"NG","OK")</f>
        <v/>
      </c>
      <c r="AC10" s="264">
        <f>'WCLF、CLF'!W8</f>
        <v/>
      </c>
      <c r="AD10" s="253">
        <f>AC10*10000</f>
        <v/>
      </c>
      <c r="AE10" s="5">
        <f>H10/10530</f>
        <v/>
      </c>
      <c r="AF10" s="265">
        <f>'WCLF、CLF'!D8</f>
        <v/>
      </c>
      <c r="AH10" s="266">
        <f>#REF!-#REF!</f>
        <v/>
      </c>
    </row>
    <row customHeight="1" ht="15" r="11" s="97" spans="1:136">
      <c r="A11" s="3" t="n">
        <v>43253</v>
      </c>
      <c r="B11" s="243" t="n">
        <v>27995.99069999997</v>
      </c>
      <c r="C11" s="243">
        <f>#REF!</f>
        <v/>
      </c>
      <c r="D11" s="243">
        <f>#REF!</f>
        <v/>
      </c>
      <c r="E11" s="243">
        <f>#REF!</f>
        <v/>
      </c>
      <c r="F11" s="267">
        <f>#REF!</f>
        <v/>
      </c>
      <c r="G11" s="268">
        <f>SUM(B11:F11)</f>
        <v/>
      </c>
      <c r="H11" s="243">
        <f>G11/24</f>
        <v/>
      </c>
      <c r="I11" s="245">
        <f>D11/24/1440</f>
        <v/>
      </c>
      <c r="J11" s="245">
        <f>Y11</f>
        <v/>
      </c>
      <c r="K11" s="269">
        <f>#REF!-#REF!</f>
        <v/>
      </c>
      <c r="L11" s="270">
        <f>K11/38400</f>
        <v/>
      </c>
      <c r="M11" s="271">
        <f>#REF!-#REF!</f>
        <v/>
      </c>
      <c r="N11" s="270">
        <f>M11/76800</f>
        <v/>
      </c>
      <c r="O11" s="271">
        <f>#REF!-#REF!</f>
        <v/>
      </c>
      <c r="P11" s="270">
        <f>O11/38400</f>
        <v/>
      </c>
      <c r="Q11" s="271">
        <f>#REF!-#REF!</f>
        <v/>
      </c>
      <c r="R11" s="270">
        <f>Q11/76800</f>
        <v/>
      </c>
      <c r="S11" s="271">
        <f>#REF!</f>
        <v/>
      </c>
      <c r="T11" s="270">
        <f>S11/153600</f>
        <v/>
      </c>
      <c r="U11" s="271">
        <f>#REF!</f>
        <v/>
      </c>
      <c r="V11" s="270">
        <f>U11/153600</f>
        <v/>
      </c>
      <c r="W11" s="268">
        <f>K11+M11+O11+Q11+S11+U11</f>
        <v/>
      </c>
      <c r="X11" s="249">
        <f>W11/24</f>
        <v/>
      </c>
      <c r="Y11" s="247">
        <f>H11/10530</f>
        <v/>
      </c>
      <c r="Z11" s="250">
        <f>W11/G11</f>
        <v/>
      </c>
      <c r="AA11" s="251" t="n">
        <v>1.43</v>
      </c>
      <c r="AB11" s="263">
        <f>IF(Z11&gt;AA11,"NG","OK")</f>
        <v/>
      </c>
      <c r="AC11" s="264">
        <f>'WCLF、CLF'!W9</f>
        <v/>
      </c>
      <c r="AD11" s="253">
        <f>AC11*10000</f>
        <v/>
      </c>
      <c r="AE11" s="5">
        <f>H11/10530</f>
        <v/>
      </c>
      <c r="AF11" s="265">
        <f>'WCLF、CLF'!D9</f>
        <v/>
      </c>
      <c r="AH11" s="266">
        <f>#REF!-#REF!</f>
        <v/>
      </c>
    </row>
    <row customFormat="1" customHeight="1" ht="15" r="12" s="253" spans="1:136">
      <c r="A12" s="3" t="n">
        <v>43254</v>
      </c>
      <c r="B12" s="254" t="n">
        <v>27985.19680000009</v>
      </c>
      <c r="C12" s="254">
        <f>#REF!</f>
        <v/>
      </c>
      <c r="D12" s="254">
        <f>#REF!</f>
        <v/>
      </c>
      <c r="E12" s="254">
        <f>#REF!</f>
        <v/>
      </c>
      <c r="F12" s="255">
        <f>#REF!</f>
        <v/>
      </c>
      <c r="G12" s="256">
        <f>SUM(B12:F12)</f>
        <v/>
      </c>
      <c r="H12" s="254">
        <f>G12/24</f>
        <v/>
      </c>
      <c r="I12" s="257">
        <f>D12/24/1440</f>
        <v/>
      </c>
      <c r="J12" s="257">
        <f>Y12</f>
        <v/>
      </c>
      <c r="K12" s="258">
        <f>#REF!-#REF!</f>
        <v/>
      </c>
      <c r="L12" s="259">
        <f>K12/38400</f>
        <v/>
      </c>
      <c r="M12" s="254">
        <f>#REF!-#REF!</f>
        <v/>
      </c>
      <c r="N12" s="259">
        <f>M12/76800</f>
        <v/>
      </c>
      <c r="O12" s="254">
        <f>#REF!-#REF!</f>
        <v/>
      </c>
      <c r="P12" s="259">
        <f>O12/38400</f>
        <v/>
      </c>
      <c r="Q12" s="254">
        <f>#REF!-#REF!</f>
        <v/>
      </c>
      <c r="R12" s="259">
        <f>Q12/76800</f>
        <v/>
      </c>
      <c r="S12" s="254">
        <f>#REF!</f>
        <v/>
      </c>
      <c r="T12" s="259">
        <f>S12/153600</f>
        <v/>
      </c>
      <c r="U12" s="254">
        <f>#REF!</f>
        <v/>
      </c>
      <c r="V12" s="259">
        <f>U12/153600</f>
        <v/>
      </c>
      <c r="W12" s="256">
        <f>K12+M12+O12+Q12+S12+U12</f>
        <v/>
      </c>
      <c r="X12" s="260">
        <f>W12/24</f>
        <v/>
      </c>
      <c r="Y12" s="259">
        <f>H12/10530</f>
        <v/>
      </c>
      <c r="Z12" s="261">
        <f>W12/G12</f>
        <v/>
      </c>
      <c r="AA12" s="262" t="n">
        <v>1.43</v>
      </c>
      <c r="AB12" s="263">
        <f>IF(Z12&gt;AA12,"NG","OK")</f>
        <v/>
      </c>
      <c r="AC12" s="264">
        <f>'WCLF、CLF'!W10</f>
        <v/>
      </c>
      <c r="AD12" s="253">
        <f>AC12*10000</f>
        <v/>
      </c>
      <c r="AE12" s="5">
        <f>H12/10530</f>
        <v/>
      </c>
      <c r="AF12" s="265">
        <f>'WCLF、CLF'!D10</f>
        <v/>
      </c>
      <c r="AH12" s="266">
        <f>#REF!-#REF!</f>
        <v/>
      </c>
    </row>
    <row customHeight="1" ht="15" r="13" s="97" spans="1:136">
      <c r="A13" s="3" t="n">
        <v>43255</v>
      </c>
      <c r="B13" s="243" t="n">
        <v>28052.18439999979</v>
      </c>
      <c r="C13" s="243">
        <f>#REF!</f>
        <v/>
      </c>
      <c r="D13" s="243">
        <f>#REF!</f>
        <v/>
      </c>
      <c r="E13" s="243">
        <f>#REF!</f>
        <v/>
      </c>
      <c r="F13" s="267">
        <f>#REF!</f>
        <v/>
      </c>
      <c r="G13" s="268">
        <f>SUM(B13:F13)</f>
        <v/>
      </c>
      <c r="H13" s="243">
        <f>G13/24</f>
        <v/>
      </c>
      <c r="I13" s="245">
        <f>D13/24/1440</f>
        <v/>
      </c>
      <c r="J13" s="245">
        <f>Y13</f>
        <v/>
      </c>
      <c r="K13" s="269">
        <f>#REF!-#REF!</f>
        <v/>
      </c>
      <c r="L13" s="270">
        <f>K13/38400</f>
        <v/>
      </c>
      <c r="M13" s="271">
        <f>#REF!-#REF!</f>
        <v/>
      </c>
      <c r="N13" s="270">
        <f>M13/76800</f>
        <v/>
      </c>
      <c r="O13" s="271">
        <f>#REF!-#REF!</f>
        <v/>
      </c>
      <c r="P13" s="270">
        <f>O13/38400</f>
        <v/>
      </c>
      <c r="Q13" s="271">
        <f>#REF!-#REF!</f>
        <v/>
      </c>
      <c r="R13" s="270">
        <f>Q13/76800</f>
        <v/>
      </c>
      <c r="S13" s="271">
        <f>#REF!</f>
        <v/>
      </c>
      <c r="T13" s="270">
        <f>S13/153600</f>
        <v/>
      </c>
      <c r="U13" s="271">
        <f>#REF!</f>
        <v/>
      </c>
      <c r="V13" s="270">
        <f>U13/153600</f>
        <v/>
      </c>
      <c r="W13" s="268">
        <f>K13+M13+O13+Q13+S13+U13</f>
        <v/>
      </c>
      <c r="X13" s="249">
        <f>W13/24</f>
        <v/>
      </c>
      <c r="Y13" s="247">
        <f>H13/10530</f>
        <v/>
      </c>
      <c r="Z13" s="250">
        <f>W13/G13</f>
        <v/>
      </c>
      <c r="AA13" s="251" t="n">
        <v>1.43</v>
      </c>
      <c r="AB13" s="263">
        <f>IF(Z13&gt;AA13,"NG","OK")</f>
        <v/>
      </c>
      <c r="AC13" s="264">
        <f>'WCLF、CLF'!W11</f>
        <v/>
      </c>
      <c r="AD13" s="253">
        <f>AC13*10000</f>
        <v/>
      </c>
      <c r="AE13" s="5">
        <f>H13/10530</f>
        <v/>
      </c>
      <c r="AF13" s="265">
        <f>'WCLF、CLF'!D11</f>
        <v/>
      </c>
      <c r="AH13" s="266">
        <f>#REF!-#REF!</f>
        <v/>
      </c>
    </row>
    <row customFormat="1" customHeight="1" ht="15" r="14" s="253" spans="1:136">
      <c r="A14" s="3" t="n">
        <v>43256</v>
      </c>
      <c r="B14" s="254" t="n">
        <v>27930.33130000005</v>
      </c>
      <c r="C14" s="254">
        <f>#REF!</f>
        <v/>
      </c>
      <c r="D14" s="254">
        <f>#REF!</f>
        <v/>
      </c>
      <c r="E14" s="254">
        <f>#REF!</f>
        <v/>
      </c>
      <c r="F14" s="255">
        <f>#REF!</f>
        <v/>
      </c>
      <c r="G14" s="256">
        <f>SUM(B14:F14)</f>
        <v/>
      </c>
      <c r="H14" s="254">
        <f>G14/24</f>
        <v/>
      </c>
      <c r="I14" s="257">
        <f>D14/24/1440</f>
        <v/>
      </c>
      <c r="J14" s="257">
        <f>Y14</f>
        <v/>
      </c>
      <c r="K14" s="258">
        <f>#REF!-#REF!</f>
        <v/>
      </c>
      <c r="L14" s="259">
        <f>K14/38400</f>
        <v/>
      </c>
      <c r="M14" s="254">
        <f>#REF!-#REF!</f>
        <v/>
      </c>
      <c r="N14" s="259">
        <f>M14/76800</f>
        <v/>
      </c>
      <c r="O14" s="254">
        <f>#REF!-#REF!</f>
        <v/>
      </c>
      <c r="P14" s="259">
        <f>O14/38400</f>
        <v/>
      </c>
      <c r="Q14" s="254">
        <f>#REF!-#REF!</f>
        <v/>
      </c>
      <c r="R14" s="259">
        <f>Q14/76800</f>
        <v/>
      </c>
      <c r="S14" s="254">
        <f>#REF!</f>
        <v/>
      </c>
      <c r="T14" s="259">
        <f>S14/153600</f>
        <v/>
      </c>
      <c r="U14" s="254">
        <f>#REF!</f>
        <v/>
      </c>
      <c r="V14" s="259">
        <f>U14/153600</f>
        <v/>
      </c>
      <c r="W14" s="256">
        <f>K14+M14+O14+Q14+S14+U14</f>
        <v/>
      </c>
      <c r="X14" s="260">
        <f>W14/24</f>
        <v/>
      </c>
      <c r="Y14" s="259">
        <f>H14/10530</f>
        <v/>
      </c>
      <c r="Z14" s="261">
        <f>W14/G14</f>
        <v/>
      </c>
      <c r="AA14" s="262" t="n">
        <v>1.43</v>
      </c>
      <c r="AB14" s="263">
        <f>IF(Z14&gt;AA14,"NG","OK")</f>
        <v/>
      </c>
      <c r="AC14" s="264">
        <f>'WCLF、CLF'!W12</f>
        <v/>
      </c>
      <c r="AD14" s="253">
        <f>AC14*10000</f>
        <v/>
      </c>
      <c r="AE14" s="5">
        <f>H14/10530</f>
        <v/>
      </c>
      <c r="AF14" s="265">
        <f>'WCLF、CLF'!D12</f>
        <v/>
      </c>
      <c r="AH14" s="266">
        <f>#REF!-#REF!</f>
        <v/>
      </c>
    </row>
    <row customHeight="1" hidden="1" ht="15" r="15" s="97" spans="1:136">
      <c r="A15" s="3" t="n">
        <v>43257</v>
      </c>
      <c r="B15" s="243">
        <f>#REF!</f>
        <v/>
      </c>
      <c r="C15" s="243">
        <f>#REF!</f>
        <v/>
      </c>
      <c r="D15" s="243">
        <f>#REF!</f>
        <v/>
      </c>
      <c r="E15" s="243">
        <f>#REF!</f>
        <v/>
      </c>
      <c r="F15" s="267">
        <f>#REF!</f>
        <v/>
      </c>
      <c r="G15" s="268">
        <f>SUM(B15:F15)</f>
        <v/>
      </c>
      <c r="H15" s="243">
        <f>G15/24</f>
        <v/>
      </c>
      <c r="I15" s="245">
        <f>D15/24/1440</f>
        <v/>
      </c>
      <c r="J15" s="245">
        <f>Y15</f>
        <v/>
      </c>
      <c r="K15" s="269">
        <f>#REF!-#REF!</f>
        <v/>
      </c>
      <c r="L15" s="270">
        <f>K15/38400</f>
        <v/>
      </c>
      <c r="M15" s="271">
        <f>#REF!-#REF!</f>
        <v/>
      </c>
      <c r="N15" s="270">
        <f>M15/76800</f>
        <v/>
      </c>
      <c r="O15" s="271">
        <f>#REF!-#REF!</f>
        <v/>
      </c>
      <c r="P15" s="270">
        <f>O15/38400</f>
        <v/>
      </c>
      <c r="Q15" s="271">
        <f>#REF!-#REF!</f>
        <v/>
      </c>
      <c r="R15" s="270">
        <f>Q15/76800</f>
        <v/>
      </c>
      <c r="S15" s="271">
        <f>#REF!</f>
        <v/>
      </c>
      <c r="T15" s="270">
        <f>S15/153600</f>
        <v/>
      </c>
      <c r="U15" s="271">
        <f>#REF!</f>
        <v/>
      </c>
      <c r="V15" s="270">
        <f>U15/153600</f>
        <v/>
      </c>
      <c r="W15" s="268">
        <f>K15+M15+O15+Q15+S15+U15</f>
        <v/>
      </c>
      <c r="X15" s="249">
        <f>W15/24</f>
        <v/>
      </c>
      <c r="Y15" s="247">
        <f>H15/10530</f>
        <v/>
      </c>
      <c r="Z15" s="250">
        <f>W15/G15</f>
        <v/>
      </c>
      <c r="AA15" s="251" t="n">
        <v>1.43</v>
      </c>
      <c r="AB15" s="263">
        <f>IF(Z15&gt;AA15,"NG","OK")</f>
        <v/>
      </c>
      <c r="AC15" s="264">
        <f>'WCLF、CLF'!W13</f>
        <v/>
      </c>
      <c r="AD15" s="253">
        <f>AC15*10000</f>
        <v/>
      </c>
      <c r="AE15" s="5">
        <f>H15/10530</f>
        <v/>
      </c>
      <c r="AF15" s="265">
        <f>'WCLF、CLF'!D13</f>
        <v/>
      </c>
      <c r="AH15" s="266">
        <f>#REF!-#REF!</f>
        <v/>
      </c>
    </row>
    <row customFormat="1" customHeight="1" hidden="1" ht="15" r="16" s="253" spans="1:136">
      <c r="A16" s="3" t="n">
        <v>43258</v>
      </c>
      <c r="B16" s="254">
        <f>#REF!</f>
        <v/>
      </c>
      <c r="C16" s="254">
        <f>#REF!</f>
        <v/>
      </c>
      <c r="D16" s="254">
        <f>#REF!</f>
        <v/>
      </c>
      <c r="E16" s="254">
        <f>#REF!</f>
        <v/>
      </c>
      <c r="F16" s="255">
        <f>#REF!</f>
        <v/>
      </c>
      <c r="G16" s="256">
        <f>SUM(B16:F16)</f>
        <v/>
      </c>
      <c r="H16" s="254">
        <f>G16/24</f>
        <v/>
      </c>
      <c r="I16" s="257">
        <f>D16/24/1440</f>
        <v/>
      </c>
      <c r="J16" s="257">
        <f>Y16</f>
        <v/>
      </c>
      <c r="K16" s="258">
        <f>#REF!-#REF!</f>
        <v/>
      </c>
      <c r="L16" s="259">
        <f>K16/38400</f>
        <v/>
      </c>
      <c r="M16" s="254">
        <f>#REF!-#REF!</f>
        <v/>
      </c>
      <c r="N16" s="259">
        <f>M16/76800</f>
        <v/>
      </c>
      <c r="O16" s="254">
        <f>#REF!-#REF!</f>
        <v/>
      </c>
      <c r="P16" s="259">
        <f>O16/38400</f>
        <v/>
      </c>
      <c r="Q16" s="254">
        <f>#REF!-#REF!</f>
        <v/>
      </c>
      <c r="R16" s="259">
        <f>Q16/76800</f>
        <v/>
      </c>
      <c r="S16" s="254">
        <f>#REF!</f>
        <v/>
      </c>
      <c r="T16" s="259">
        <f>S16/153600</f>
        <v/>
      </c>
      <c r="U16" s="254">
        <f>#REF!</f>
        <v/>
      </c>
      <c r="V16" s="259">
        <f>U16/153600</f>
        <v/>
      </c>
      <c r="W16" s="256">
        <f>K16+M16+O16+Q16+S16+U16</f>
        <v/>
      </c>
      <c r="X16" s="260">
        <f>W16/24</f>
        <v/>
      </c>
      <c r="Y16" s="259">
        <f>H16/10530</f>
        <v/>
      </c>
      <c r="Z16" s="261">
        <f>W16/G16</f>
        <v/>
      </c>
      <c r="AA16" s="262" t="n">
        <v>1.43</v>
      </c>
      <c r="AB16" s="263">
        <f>IF(Z16&gt;AA16,"NG","OK")</f>
        <v/>
      </c>
      <c r="AC16" s="264">
        <f>'WCLF、CLF'!W14</f>
        <v/>
      </c>
      <c r="AD16" s="253">
        <f>AC16*10000</f>
        <v/>
      </c>
      <c r="AE16" s="5">
        <f>H16/10530</f>
        <v/>
      </c>
      <c r="AF16" s="265">
        <f>'WCLF、CLF'!D14</f>
        <v/>
      </c>
      <c r="AH16" s="266">
        <f>#REF!-#REF!</f>
        <v/>
      </c>
    </row>
    <row customHeight="1" hidden="1" ht="15" r="17" s="97" spans="1:136">
      <c r="A17" s="3" t="n">
        <v>43259</v>
      </c>
      <c r="B17" s="243">
        <f>#REF!</f>
        <v/>
      </c>
      <c r="C17" s="243">
        <f>#REF!</f>
        <v/>
      </c>
      <c r="D17" s="243">
        <f>#REF!</f>
        <v/>
      </c>
      <c r="E17" s="243">
        <f>#REF!</f>
        <v/>
      </c>
      <c r="F17" s="267">
        <f>#REF!</f>
        <v/>
      </c>
      <c r="G17" s="268">
        <f>SUM(B17:F17)</f>
        <v/>
      </c>
      <c r="H17" s="243">
        <f>G17/24</f>
        <v/>
      </c>
      <c r="I17" s="245">
        <f>D17/24/1440</f>
        <v/>
      </c>
      <c r="J17" s="245">
        <f>Y17</f>
        <v/>
      </c>
      <c r="K17" s="269">
        <f>#REF!-#REF!</f>
        <v/>
      </c>
      <c r="L17" s="270">
        <f>K17/38400</f>
        <v/>
      </c>
      <c r="M17" s="271">
        <f>#REF!-#REF!</f>
        <v/>
      </c>
      <c r="N17" s="270">
        <f>M17/76800</f>
        <v/>
      </c>
      <c r="O17" s="271">
        <f>#REF!-#REF!</f>
        <v/>
      </c>
      <c r="P17" s="270">
        <f>O17/38400</f>
        <v/>
      </c>
      <c r="Q17" s="271">
        <f>#REF!-#REF!</f>
        <v/>
      </c>
      <c r="R17" s="270">
        <f>Q17/76800</f>
        <v/>
      </c>
      <c r="S17" s="271">
        <f>#REF!</f>
        <v/>
      </c>
      <c r="T17" s="270">
        <f>S17/153600</f>
        <v/>
      </c>
      <c r="U17" s="271">
        <f>#REF!</f>
        <v/>
      </c>
      <c r="V17" s="270">
        <f>U17/153600</f>
        <v/>
      </c>
      <c r="W17" s="268">
        <f>K17+M17+O17+Q17+S17+U17</f>
        <v/>
      </c>
      <c r="X17" s="249">
        <f>W17/24</f>
        <v/>
      </c>
      <c r="Y17" s="247">
        <f>H17/10530</f>
        <v/>
      </c>
      <c r="Z17" s="250">
        <f>W17/G17</f>
        <v/>
      </c>
      <c r="AA17" s="251" t="n">
        <v>1.43</v>
      </c>
      <c r="AB17" s="263">
        <f>IF(Z17&gt;AA17,"NG","OK")</f>
        <v/>
      </c>
      <c r="AC17" s="264">
        <f>'WCLF、CLF'!W15</f>
        <v/>
      </c>
      <c r="AD17" s="253">
        <f>AC17*10000</f>
        <v/>
      </c>
      <c r="AE17" s="5">
        <f>H17/10530</f>
        <v/>
      </c>
      <c r="AF17" s="265">
        <f>'WCLF、CLF'!D15</f>
        <v/>
      </c>
      <c r="AH17" s="266">
        <f>#REF!-#REF!</f>
        <v/>
      </c>
    </row>
    <row customFormat="1" customHeight="1" hidden="1" ht="15" r="18" s="253" spans="1:136">
      <c r="A18" s="3" t="n">
        <v>43260</v>
      </c>
      <c r="B18" s="254">
        <f>#REF!</f>
        <v/>
      </c>
      <c r="C18" s="254">
        <f>#REF!</f>
        <v/>
      </c>
      <c r="D18" s="254">
        <f>#REF!</f>
        <v/>
      </c>
      <c r="E18" s="254">
        <f>#REF!</f>
        <v/>
      </c>
      <c r="F18" s="255">
        <f>#REF!</f>
        <v/>
      </c>
      <c r="G18" s="256">
        <f>SUM(B18:F18)</f>
        <v/>
      </c>
      <c r="H18" s="254">
        <f>G18/24</f>
        <v/>
      </c>
      <c r="I18" s="257">
        <f>D18/24/1440</f>
        <v/>
      </c>
      <c r="J18" s="257">
        <f>Y18</f>
        <v/>
      </c>
      <c r="K18" s="258">
        <f>#REF!-#REF!</f>
        <v/>
      </c>
      <c r="L18" s="259">
        <f>K18/38400</f>
        <v/>
      </c>
      <c r="M18" s="254">
        <f>#REF!-#REF!</f>
        <v/>
      </c>
      <c r="N18" s="259">
        <f>M18/76800</f>
        <v/>
      </c>
      <c r="O18" s="254">
        <f>#REF!-#REF!</f>
        <v/>
      </c>
      <c r="P18" s="259">
        <f>O18/38400</f>
        <v/>
      </c>
      <c r="Q18" s="254">
        <f>#REF!-#REF!</f>
        <v/>
      </c>
      <c r="R18" s="259">
        <f>Q18/76800</f>
        <v/>
      </c>
      <c r="S18" s="254">
        <f>#REF!</f>
        <v/>
      </c>
      <c r="T18" s="259">
        <f>S18/153600</f>
        <v/>
      </c>
      <c r="U18" s="254">
        <f>#REF!</f>
        <v/>
      </c>
      <c r="V18" s="259">
        <f>U18/153600</f>
        <v/>
      </c>
      <c r="W18" s="256">
        <f>K18+M18+O18+Q18+S18+U18</f>
        <v/>
      </c>
      <c r="X18" s="260">
        <f>W18/24</f>
        <v/>
      </c>
      <c r="Y18" s="259">
        <f>H18/10530</f>
        <v/>
      </c>
      <c r="Z18" s="261">
        <f>W18/G18</f>
        <v/>
      </c>
      <c r="AA18" s="262" t="n">
        <v>1.43</v>
      </c>
      <c r="AB18" s="263">
        <f>IF(Z18&gt;AA18,"NG","OK")</f>
        <v/>
      </c>
      <c r="AC18" s="264">
        <f>'WCLF、CLF'!W16</f>
        <v/>
      </c>
      <c r="AD18" s="253">
        <f>AC18*10000</f>
        <v/>
      </c>
      <c r="AE18" s="5">
        <f>H18/10530</f>
        <v/>
      </c>
      <c r="AF18" s="265">
        <f>'WCLF、CLF'!D16</f>
        <v/>
      </c>
      <c r="AH18" s="266">
        <f>#REF!-#REF!</f>
        <v/>
      </c>
    </row>
    <row customHeight="1" hidden="1" ht="15" r="19" s="97" spans="1:136">
      <c r="A19" s="3" t="n">
        <v>43261</v>
      </c>
      <c r="B19" s="243">
        <f>#REF!</f>
        <v/>
      </c>
      <c r="C19" s="243">
        <f>#REF!</f>
        <v/>
      </c>
      <c r="D19" s="243">
        <f>#REF!</f>
        <v/>
      </c>
      <c r="E19" s="243">
        <f>#REF!</f>
        <v/>
      </c>
      <c r="F19" s="267">
        <f>#REF!</f>
        <v/>
      </c>
      <c r="G19" s="268">
        <f>SUM(B19:F19)</f>
        <v/>
      </c>
      <c r="H19" s="243">
        <f>G19/24</f>
        <v/>
      </c>
      <c r="I19" s="245">
        <f>D19/24/1440</f>
        <v/>
      </c>
      <c r="J19" s="245">
        <f>Y19</f>
        <v/>
      </c>
      <c r="K19" s="269">
        <f>#REF!-#REF!</f>
        <v/>
      </c>
      <c r="L19" s="270">
        <f>K19/38400</f>
        <v/>
      </c>
      <c r="M19" s="271">
        <f>#REF!-#REF!</f>
        <v/>
      </c>
      <c r="N19" s="270">
        <f>M19/76800</f>
        <v/>
      </c>
      <c r="O19" s="271">
        <f>#REF!-#REF!</f>
        <v/>
      </c>
      <c r="P19" s="270">
        <f>O19/38400</f>
        <v/>
      </c>
      <c r="Q19" s="271">
        <f>#REF!-#REF!</f>
        <v/>
      </c>
      <c r="R19" s="270">
        <f>Q19/76800</f>
        <v/>
      </c>
      <c r="S19" s="271">
        <f>#REF!</f>
        <v/>
      </c>
      <c r="T19" s="270">
        <f>S19/153600</f>
        <v/>
      </c>
      <c r="U19" s="271">
        <f>#REF!</f>
        <v/>
      </c>
      <c r="V19" s="270">
        <f>U19/153600</f>
        <v/>
      </c>
      <c r="W19" s="268">
        <f>K19+M19+O19+Q19+S19+U19</f>
        <v/>
      </c>
      <c r="X19" s="249">
        <f>W19/24</f>
        <v/>
      </c>
      <c r="Y19" s="247">
        <f>H19/10530</f>
        <v/>
      </c>
      <c r="Z19" s="250">
        <f>W19/G19</f>
        <v/>
      </c>
      <c r="AA19" s="251" t="n">
        <v>1.43</v>
      </c>
      <c r="AB19" s="263">
        <f>IF(Z19&gt;AA19,"NG","OK")</f>
        <v/>
      </c>
      <c r="AC19" s="264">
        <f>'WCLF、CLF'!W17</f>
        <v/>
      </c>
      <c r="AD19" s="253">
        <f>AC19*10000</f>
        <v/>
      </c>
      <c r="AE19" s="5">
        <f>H19/10530</f>
        <v/>
      </c>
      <c r="AF19" s="265">
        <f>'WCLF、CLF'!D17</f>
        <v/>
      </c>
      <c r="AH19" s="266">
        <f>#REF!-#REF!</f>
        <v/>
      </c>
    </row>
    <row customFormat="1" customHeight="1" hidden="1" ht="15" r="20" s="253" spans="1:136">
      <c r="A20" s="3" t="n">
        <v>43262</v>
      </c>
      <c r="B20" s="254">
        <f>#REF!</f>
        <v/>
      </c>
      <c r="C20" s="254">
        <f>#REF!</f>
        <v/>
      </c>
      <c r="D20" s="254">
        <f>#REF!</f>
        <v/>
      </c>
      <c r="E20" s="254">
        <f>#REF!</f>
        <v/>
      </c>
      <c r="F20" s="255">
        <f>#REF!</f>
        <v/>
      </c>
      <c r="G20" s="256">
        <f>SUM(B20:F20)</f>
        <v/>
      </c>
      <c r="H20" s="254">
        <f>G20/24</f>
        <v/>
      </c>
      <c r="I20" s="257">
        <f>D20/24/1440</f>
        <v/>
      </c>
      <c r="J20" s="257">
        <f>Y20</f>
        <v/>
      </c>
      <c r="K20" s="258">
        <f>#REF!-#REF!</f>
        <v/>
      </c>
      <c r="L20" s="259">
        <f>K20/38400</f>
        <v/>
      </c>
      <c r="M20" s="254">
        <f>#REF!-#REF!</f>
        <v/>
      </c>
      <c r="N20" s="259">
        <f>M20/76800</f>
        <v/>
      </c>
      <c r="O20" s="254">
        <f>#REF!-#REF!</f>
        <v/>
      </c>
      <c r="P20" s="259">
        <f>O20/38400</f>
        <v/>
      </c>
      <c r="Q20" s="254">
        <f>#REF!-#REF!</f>
        <v/>
      </c>
      <c r="R20" s="259">
        <f>Q20/76800</f>
        <v/>
      </c>
      <c r="S20" s="254">
        <f>#REF!</f>
        <v/>
      </c>
      <c r="T20" s="259">
        <f>S20/153600</f>
        <v/>
      </c>
      <c r="U20" s="254">
        <f>#REF!</f>
        <v/>
      </c>
      <c r="V20" s="259">
        <f>U20/153600</f>
        <v/>
      </c>
      <c r="W20" s="256">
        <f>K20+M20+O20+Q20+S20+U20</f>
        <v/>
      </c>
      <c r="X20" s="260">
        <f>W20/24</f>
        <v/>
      </c>
      <c r="Y20" s="259">
        <f>H20/10530</f>
        <v/>
      </c>
      <c r="Z20" s="261">
        <f>W20/G20</f>
        <v/>
      </c>
      <c r="AA20" s="262" t="n">
        <v>1.43</v>
      </c>
      <c r="AB20" s="263">
        <f>IF(Z20&gt;AA20,"NG","OK")</f>
        <v/>
      </c>
      <c r="AC20" s="264">
        <f>'WCLF、CLF'!W18</f>
        <v/>
      </c>
      <c r="AD20" s="253">
        <f>AC20*10000</f>
        <v/>
      </c>
      <c r="AE20" s="5">
        <f>H20/10530</f>
        <v/>
      </c>
      <c r="AF20" s="265">
        <f>'WCLF、CLF'!D18</f>
        <v/>
      </c>
      <c r="AH20" s="266">
        <f>#REF!-#REF!</f>
        <v/>
      </c>
    </row>
    <row customHeight="1" hidden="1" ht="15" r="21" s="97" spans="1:136">
      <c r="A21" s="3" t="n">
        <v>43263</v>
      </c>
      <c r="B21" s="243">
        <f>#REF!</f>
        <v/>
      </c>
      <c r="C21" s="243">
        <f>#REF!</f>
        <v/>
      </c>
      <c r="D21" s="243">
        <f>#REF!</f>
        <v/>
      </c>
      <c r="E21" s="243">
        <f>#REF!</f>
        <v/>
      </c>
      <c r="F21" s="267">
        <f>#REF!</f>
        <v/>
      </c>
      <c r="G21" s="268">
        <f>SUM(B21:F21)</f>
        <v/>
      </c>
      <c r="H21" s="243">
        <f>G21/24</f>
        <v/>
      </c>
      <c r="I21" s="245">
        <f>D21/24/1440</f>
        <v/>
      </c>
      <c r="J21" s="245">
        <f>Y21</f>
        <v/>
      </c>
      <c r="K21" s="269">
        <f>#REF!-#REF!</f>
        <v/>
      </c>
      <c r="L21" s="270">
        <f>K21/38400</f>
        <v/>
      </c>
      <c r="M21" s="271">
        <f>#REF!-#REF!</f>
        <v/>
      </c>
      <c r="N21" s="270">
        <f>M21/76800</f>
        <v/>
      </c>
      <c r="O21" s="271">
        <f>#REF!-#REF!</f>
        <v/>
      </c>
      <c r="P21" s="270">
        <f>O21/38400</f>
        <v/>
      </c>
      <c r="Q21" s="271">
        <f>#REF!-#REF!</f>
        <v/>
      </c>
      <c r="R21" s="270">
        <f>Q21/76800</f>
        <v/>
      </c>
      <c r="S21" s="271">
        <f>#REF!</f>
        <v/>
      </c>
      <c r="T21" s="270">
        <f>S21/153600</f>
        <v/>
      </c>
      <c r="U21" s="271">
        <f>#REF!</f>
        <v/>
      </c>
      <c r="V21" s="270">
        <f>U21/153600</f>
        <v/>
      </c>
      <c r="W21" s="268">
        <f>K21+M21+O21+Q21+S21+U21</f>
        <v/>
      </c>
      <c r="X21" s="249">
        <f>W21/24</f>
        <v/>
      </c>
      <c r="Y21" s="247">
        <f>H21/10530</f>
        <v/>
      </c>
      <c r="Z21" s="250">
        <f>W21/G21</f>
        <v/>
      </c>
      <c r="AA21" s="251" t="n">
        <v>1.43</v>
      </c>
      <c r="AB21" s="263">
        <f>IF(Z21&gt;AA21,"NG","OK")</f>
        <v/>
      </c>
      <c r="AC21" s="264">
        <f>'WCLF、CLF'!W19</f>
        <v/>
      </c>
      <c r="AD21" s="253">
        <f>AC21*10000</f>
        <v/>
      </c>
      <c r="AE21" s="5">
        <f>H21/10530</f>
        <v/>
      </c>
      <c r="AF21" s="265">
        <f>'WCLF、CLF'!D19</f>
        <v/>
      </c>
      <c r="AH21" s="266">
        <f>#REF!-#REF!</f>
        <v/>
      </c>
    </row>
    <row customHeight="1" hidden="1" ht="15" r="22" s="97" spans="1:136">
      <c r="A22" s="3" t="n">
        <v>43264</v>
      </c>
      <c r="B22" s="254">
        <f>#REF!</f>
        <v/>
      </c>
      <c r="C22" s="254">
        <f>#REF!</f>
        <v/>
      </c>
      <c r="D22" s="254">
        <f>#REF!</f>
        <v/>
      </c>
      <c r="E22" s="254">
        <f>#REF!</f>
        <v/>
      </c>
      <c r="F22" s="255">
        <f>#REF!</f>
        <v/>
      </c>
      <c r="G22" s="256">
        <f>SUM(B22:F22)</f>
        <v/>
      </c>
      <c r="H22" s="254">
        <f>G22/24</f>
        <v/>
      </c>
      <c r="I22" s="257">
        <f>D22/24/1440</f>
        <v/>
      </c>
      <c r="J22" s="257">
        <f>Y22</f>
        <v/>
      </c>
      <c r="K22" s="258">
        <f>#REF!-#REF!</f>
        <v/>
      </c>
      <c r="L22" s="259">
        <f>K22/38400</f>
        <v/>
      </c>
      <c r="M22" s="254">
        <f>#REF!-#REF!</f>
        <v/>
      </c>
      <c r="N22" s="259">
        <f>M22/76800</f>
        <v/>
      </c>
      <c r="O22" s="254">
        <f>#REF!-#REF!</f>
        <v/>
      </c>
      <c r="P22" s="259">
        <f>O22/38400</f>
        <v/>
      </c>
      <c r="Q22" s="254">
        <f>#REF!-#REF!</f>
        <v/>
      </c>
      <c r="R22" s="259">
        <f>Q22/76800</f>
        <v/>
      </c>
      <c r="S22" s="254">
        <f>#REF!</f>
        <v/>
      </c>
      <c r="T22" s="259">
        <f>S22/153600</f>
        <v/>
      </c>
      <c r="U22" s="254">
        <f>#REF!</f>
        <v/>
      </c>
      <c r="V22" s="259">
        <f>U22/153600</f>
        <v/>
      </c>
      <c r="W22" s="256">
        <f>K22+M22+O22+Q22+S22+U22</f>
        <v/>
      </c>
      <c r="X22" s="260">
        <f>W22/24</f>
        <v/>
      </c>
      <c r="Y22" s="259">
        <f>H22/10530</f>
        <v/>
      </c>
      <c r="Z22" s="261">
        <f>W22/G22</f>
        <v/>
      </c>
      <c r="AA22" s="262" t="n">
        <v>1.43</v>
      </c>
      <c r="AB22" s="263">
        <f>IF(Z22&gt;AA22,"NG","OK")</f>
        <v/>
      </c>
      <c r="AC22" s="264">
        <f>'WCLF、CLF'!W20</f>
        <v/>
      </c>
      <c r="AD22" s="253">
        <f>AC22*10000</f>
        <v/>
      </c>
      <c r="AE22" s="5">
        <f>H22/10530</f>
        <v/>
      </c>
      <c r="AF22" s="265">
        <f>'WCLF、CLF'!D20</f>
        <v/>
      </c>
      <c r="AH22" s="266">
        <f>#REF!-#REF!</f>
        <v/>
      </c>
    </row>
    <row customHeight="1" hidden="1" ht="15" r="23" s="97" spans="1:136">
      <c r="A23" s="3" t="n">
        <v>43265</v>
      </c>
      <c r="B23" s="243">
        <f>#REF!</f>
        <v/>
      </c>
      <c r="C23" s="243">
        <f>#REF!</f>
        <v/>
      </c>
      <c r="D23" s="243">
        <f>#REF!</f>
        <v/>
      </c>
      <c r="E23" s="243">
        <f>#REF!</f>
        <v/>
      </c>
      <c r="F23" s="267">
        <f>#REF!</f>
        <v/>
      </c>
      <c r="G23" s="268">
        <f>SUM(B23:F23)</f>
        <v/>
      </c>
      <c r="H23" s="243">
        <f>G23/24</f>
        <v/>
      </c>
      <c r="I23" s="245">
        <f>D23/24/1440</f>
        <v/>
      </c>
      <c r="J23" s="245">
        <f>Y23</f>
        <v/>
      </c>
      <c r="K23" s="269">
        <f>#REF!-#REF!</f>
        <v/>
      </c>
      <c r="L23" s="270">
        <f>K23/38400</f>
        <v/>
      </c>
      <c r="M23" s="271">
        <f>#REF!-#REF!</f>
        <v/>
      </c>
      <c r="N23" s="270">
        <f>M23/76800</f>
        <v/>
      </c>
      <c r="O23" s="271">
        <f>#REF!-#REF!</f>
        <v/>
      </c>
      <c r="P23" s="270">
        <f>O23/38400</f>
        <v/>
      </c>
      <c r="Q23" s="271">
        <f>#REF!-#REF!</f>
        <v/>
      </c>
      <c r="R23" s="270">
        <f>Q23/76800</f>
        <v/>
      </c>
      <c r="S23" s="271">
        <f>#REF!</f>
        <v/>
      </c>
      <c r="T23" s="270">
        <f>S23/153600</f>
        <v/>
      </c>
      <c r="U23" s="271">
        <f>#REF!</f>
        <v/>
      </c>
      <c r="V23" s="270">
        <f>U23/153600</f>
        <v/>
      </c>
      <c r="W23" s="268">
        <f>K23+M23+O23+Q23+S23+U23</f>
        <v/>
      </c>
      <c r="X23" s="249">
        <f>W23/24</f>
        <v/>
      </c>
      <c r="Y23" s="247">
        <f>H23/10530</f>
        <v/>
      </c>
      <c r="Z23" s="250">
        <f>W23/G23</f>
        <v/>
      </c>
      <c r="AA23" s="251" t="n">
        <v>1.43</v>
      </c>
      <c r="AB23" s="263">
        <f>IF(Z23&gt;AA23,"NG","OK")</f>
        <v/>
      </c>
      <c r="AC23" s="264">
        <f>'WCLF、CLF'!W21</f>
        <v/>
      </c>
      <c r="AD23" s="253">
        <f>AC23*10000</f>
        <v/>
      </c>
      <c r="AE23" s="5">
        <f>H23/10530</f>
        <v/>
      </c>
      <c r="AF23" s="265">
        <f>'WCLF、CLF'!D21</f>
        <v/>
      </c>
      <c r="AH23" s="266">
        <f>#REF!-#REF!</f>
        <v/>
      </c>
    </row>
    <row customHeight="1" hidden="1" ht="15" r="24" s="97" spans="1:136">
      <c r="A24" s="3" t="n">
        <v>43266</v>
      </c>
      <c r="B24" s="254">
        <f>#REF!</f>
        <v/>
      </c>
      <c r="C24" s="254">
        <f>#REF!</f>
        <v/>
      </c>
      <c r="D24" s="254">
        <f>#REF!</f>
        <v/>
      </c>
      <c r="E24" s="254">
        <f>#REF!</f>
        <v/>
      </c>
      <c r="F24" s="255">
        <f>#REF!</f>
        <v/>
      </c>
      <c r="G24" s="256">
        <f>SUM(B24:F24)</f>
        <v/>
      </c>
      <c r="H24" s="254">
        <f>G24/24</f>
        <v/>
      </c>
      <c r="I24" s="257">
        <f>D24/24/1440</f>
        <v/>
      </c>
      <c r="J24" s="257">
        <f>Y24</f>
        <v/>
      </c>
      <c r="K24" s="258">
        <f>#REF!-#REF!</f>
        <v/>
      </c>
      <c r="L24" s="259">
        <f>K24/38400</f>
        <v/>
      </c>
      <c r="M24" s="254">
        <f>#REF!-#REF!</f>
        <v/>
      </c>
      <c r="N24" s="259">
        <f>M24/76800</f>
        <v/>
      </c>
      <c r="O24" s="254">
        <f>#REF!-#REF!</f>
        <v/>
      </c>
      <c r="P24" s="259">
        <f>O24/38400</f>
        <v/>
      </c>
      <c r="Q24" s="254">
        <f>#REF!-#REF!</f>
        <v/>
      </c>
      <c r="R24" s="259">
        <f>Q24/76800</f>
        <v/>
      </c>
      <c r="S24" s="254">
        <f>#REF!</f>
        <v/>
      </c>
      <c r="T24" s="259">
        <f>S24/153600</f>
        <v/>
      </c>
      <c r="U24" s="254">
        <f>#REF!</f>
        <v/>
      </c>
      <c r="V24" s="259">
        <f>U24/153600</f>
        <v/>
      </c>
      <c r="W24" s="256">
        <f>K24+M24+O24+Q24+S24+U24</f>
        <v/>
      </c>
      <c r="X24" s="260">
        <f>W24/24</f>
        <v/>
      </c>
      <c r="Y24" s="259">
        <f>H24/10530</f>
        <v/>
      </c>
      <c r="Z24" s="261">
        <f>W24/G24</f>
        <v/>
      </c>
      <c r="AA24" s="262" t="n">
        <v>1.43</v>
      </c>
      <c r="AB24" s="263">
        <f>IF(Z24&gt;AA24,"NG","OK")</f>
        <v/>
      </c>
      <c r="AC24" s="264">
        <f>'WCLF、CLF'!W22</f>
        <v/>
      </c>
      <c r="AD24" s="253">
        <f>AC24*10000</f>
        <v/>
      </c>
      <c r="AE24" s="5">
        <f>H24/10530</f>
        <v/>
      </c>
      <c r="AF24" s="265">
        <f>'WCLF、CLF'!D22</f>
        <v/>
      </c>
      <c r="AH24" s="266">
        <f>#REF!-#REF!</f>
        <v/>
      </c>
    </row>
    <row customHeight="1" hidden="1" ht="19.5" r="25" s="97" spans="1:136">
      <c r="A25" s="3" t="n">
        <v>43267</v>
      </c>
      <c r="B25" s="243">
        <f>#REF!</f>
        <v/>
      </c>
      <c r="C25" s="243">
        <f>#REF!</f>
        <v/>
      </c>
      <c r="D25" s="243">
        <f>#REF!</f>
        <v/>
      </c>
      <c r="E25" s="243">
        <f>#REF!</f>
        <v/>
      </c>
      <c r="F25" s="267">
        <f>#REF!</f>
        <v/>
      </c>
      <c r="G25" s="268">
        <f>SUM(B25:F25)</f>
        <v/>
      </c>
      <c r="H25" s="243">
        <f>G25/24</f>
        <v/>
      </c>
      <c r="I25" s="245">
        <f>D25/24/1440</f>
        <v/>
      </c>
      <c r="J25" s="245">
        <f>Y25</f>
        <v/>
      </c>
      <c r="K25" s="269">
        <f>#REF!-#REF!</f>
        <v/>
      </c>
      <c r="L25" s="270">
        <f>K25/38400</f>
        <v/>
      </c>
      <c r="M25" s="271">
        <f>#REF!-#REF!</f>
        <v/>
      </c>
      <c r="N25" s="270">
        <f>M25/76800</f>
        <v/>
      </c>
      <c r="O25" s="271">
        <f>#REF!-#REF!</f>
        <v/>
      </c>
      <c r="P25" s="270">
        <f>O25/38400</f>
        <v/>
      </c>
      <c r="Q25" s="271">
        <f>#REF!-#REF!</f>
        <v/>
      </c>
      <c r="R25" s="270">
        <f>Q25/76800</f>
        <v/>
      </c>
      <c r="S25" s="271">
        <f>#REF!</f>
        <v/>
      </c>
      <c r="T25" s="270">
        <f>S25/153600</f>
        <v/>
      </c>
      <c r="U25" s="271">
        <f>#REF!</f>
        <v/>
      </c>
      <c r="V25" s="270">
        <f>U25/153600</f>
        <v/>
      </c>
      <c r="W25" s="268">
        <f>K25+M25+O25+Q25+S25+U25</f>
        <v/>
      </c>
      <c r="X25" s="249">
        <f>W25/24</f>
        <v/>
      </c>
      <c r="Y25" s="247">
        <f>H25/10530</f>
        <v/>
      </c>
      <c r="Z25" s="250">
        <f>W25/G25</f>
        <v/>
      </c>
      <c r="AA25" s="251" t="n">
        <v>1.43</v>
      </c>
      <c r="AB25" s="263">
        <f>IF(Z25&gt;AA25,"NG","OK")</f>
        <v/>
      </c>
      <c r="AC25" s="264">
        <f>'WCLF、CLF'!W23</f>
        <v/>
      </c>
      <c r="AD25" s="253">
        <f>AC25*10000</f>
        <v/>
      </c>
      <c r="AE25" s="5">
        <f>H25/10530</f>
        <v/>
      </c>
      <c r="AF25" s="265">
        <f>'WCLF、CLF'!D23</f>
        <v/>
      </c>
      <c r="AH25" s="266">
        <f>#REF!-#REF!</f>
        <v/>
      </c>
    </row>
    <row customHeight="1" hidden="1" ht="15" r="26" s="97" spans="1:136">
      <c r="A26" s="3" t="n">
        <v>43268</v>
      </c>
      <c r="B26" s="254">
        <f>#REF!</f>
        <v/>
      </c>
      <c r="C26" s="254">
        <f>#REF!</f>
        <v/>
      </c>
      <c r="D26" s="254">
        <f>#REF!</f>
        <v/>
      </c>
      <c r="E26" s="254">
        <f>#REF!</f>
        <v/>
      </c>
      <c r="F26" s="255">
        <f>#REF!</f>
        <v/>
      </c>
      <c r="G26" s="256">
        <f>SUM(B26:F26)</f>
        <v/>
      </c>
      <c r="H26" s="254">
        <f>G26/24</f>
        <v/>
      </c>
      <c r="I26" s="257">
        <f>D26/24/1440</f>
        <v/>
      </c>
      <c r="J26" s="257">
        <f>Y26</f>
        <v/>
      </c>
      <c r="K26" s="258">
        <f>#REF!-#REF!</f>
        <v/>
      </c>
      <c r="L26" s="259">
        <f>K26/38400</f>
        <v/>
      </c>
      <c r="M26" s="254">
        <f>#REF!-#REF!</f>
        <v/>
      </c>
      <c r="N26" s="259">
        <f>M26/76800</f>
        <v/>
      </c>
      <c r="O26" s="254">
        <f>#REF!-#REF!</f>
        <v/>
      </c>
      <c r="P26" s="259">
        <f>O26/38400</f>
        <v/>
      </c>
      <c r="Q26" s="254">
        <f>#REF!-#REF!</f>
        <v/>
      </c>
      <c r="R26" s="259">
        <f>Q26/76800</f>
        <v/>
      </c>
      <c r="S26" s="254">
        <f>#REF!</f>
        <v/>
      </c>
      <c r="T26" s="259">
        <f>S26/153600</f>
        <v/>
      </c>
      <c r="U26" s="254">
        <f>#REF!</f>
        <v/>
      </c>
      <c r="V26" s="259">
        <f>U26/153600</f>
        <v/>
      </c>
      <c r="W26" s="256">
        <f>K26+M26+O26+Q26+S26+U26</f>
        <v/>
      </c>
      <c r="X26" s="260">
        <f>W26/24</f>
        <v/>
      </c>
      <c r="Y26" s="259">
        <f>H26/10530</f>
        <v/>
      </c>
      <c r="Z26" s="261">
        <f>W26/G26</f>
        <v/>
      </c>
      <c r="AA26" s="262" t="n">
        <v>1.43</v>
      </c>
      <c r="AB26" s="263">
        <f>IF(Z26&gt;AA26,"NG","OK")</f>
        <v/>
      </c>
      <c r="AC26" s="264">
        <f>'WCLF、CLF'!W24</f>
        <v/>
      </c>
      <c r="AD26" s="253">
        <f>AC26*10000</f>
        <v/>
      </c>
      <c r="AE26" s="5">
        <f>H26/10530</f>
        <v/>
      </c>
      <c r="AF26" s="265">
        <f>'WCLF、CLF'!D24</f>
        <v/>
      </c>
      <c r="AH26" s="266">
        <f>#REF!-#REF!</f>
        <v/>
      </c>
    </row>
    <row customHeight="1" hidden="1" ht="15" r="27" s="97" spans="1:136">
      <c r="A27" s="3" t="n">
        <v>43269</v>
      </c>
      <c r="B27" s="243">
        <f>#REF!</f>
        <v/>
      </c>
      <c r="C27" s="243">
        <f>#REF!</f>
        <v/>
      </c>
      <c r="D27" s="243">
        <f>#REF!</f>
        <v/>
      </c>
      <c r="E27" s="243">
        <f>#REF!</f>
        <v/>
      </c>
      <c r="F27" s="267">
        <f>#REF!</f>
        <v/>
      </c>
      <c r="G27" s="268">
        <f>SUM(B27:F27)</f>
        <v/>
      </c>
      <c r="H27" s="243">
        <f>G27/24</f>
        <v/>
      </c>
      <c r="I27" s="245">
        <f>D27/24/1440</f>
        <v/>
      </c>
      <c r="J27" s="245">
        <f>Y27</f>
        <v/>
      </c>
      <c r="K27" s="269">
        <f>#REF!-#REF!</f>
        <v/>
      </c>
      <c r="L27" s="270">
        <f>K27/38400</f>
        <v/>
      </c>
      <c r="M27" s="271">
        <f>#REF!-#REF!</f>
        <v/>
      </c>
      <c r="N27" s="270">
        <f>M27/76800</f>
        <v/>
      </c>
      <c r="O27" s="271">
        <f>#REF!-#REF!</f>
        <v/>
      </c>
      <c r="P27" s="270">
        <f>O27/38400</f>
        <v/>
      </c>
      <c r="Q27" s="271">
        <f>#REF!-#REF!</f>
        <v/>
      </c>
      <c r="R27" s="270">
        <f>Q27/76800</f>
        <v/>
      </c>
      <c r="S27" s="271">
        <f>#REF!</f>
        <v/>
      </c>
      <c r="T27" s="270">
        <f>S27/153600</f>
        <v/>
      </c>
      <c r="U27" s="271">
        <f>#REF!</f>
        <v/>
      </c>
      <c r="V27" s="270">
        <f>U27/153600</f>
        <v/>
      </c>
      <c r="W27" s="268">
        <f>K27+M27+O27+Q27+S27+U27</f>
        <v/>
      </c>
      <c r="X27" s="249">
        <f>W27/24</f>
        <v/>
      </c>
      <c r="Y27" s="247">
        <f>H27/10530</f>
        <v/>
      </c>
      <c r="Z27" s="250">
        <f>W27/G27</f>
        <v/>
      </c>
      <c r="AA27" s="251" t="n">
        <v>1.43</v>
      </c>
      <c r="AB27" s="263">
        <f>IF(Z27&gt;AA27,"NG","OK")</f>
        <v/>
      </c>
      <c r="AC27" s="264">
        <f>'WCLF、CLF'!W25</f>
        <v/>
      </c>
      <c r="AD27" s="253">
        <f>AC27*10000</f>
        <v/>
      </c>
      <c r="AE27" s="5">
        <f>H27/10530</f>
        <v/>
      </c>
      <c r="AF27" s="265">
        <f>'WCLF、CLF'!D25</f>
        <v/>
      </c>
      <c r="AH27" s="266">
        <f>#REF!-#REF!</f>
        <v/>
      </c>
    </row>
    <row customHeight="1" hidden="1" ht="15" r="28" s="97" spans="1:136">
      <c r="A28" s="3" t="n">
        <v>43270</v>
      </c>
      <c r="B28" s="254">
        <f>#REF!</f>
        <v/>
      </c>
      <c r="C28" s="254">
        <f>#REF!</f>
        <v/>
      </c>
      <c r="D28" s="254">
        <f>#REF!</f>
        <v/>
      </c>
      <c r="E28" s="254">
        <f>#REF!</f>
        <v/>
      </c>
      <c r="F28" s="255">
        <f>#REF!</f>
        <v/>
      </c>
      <c r="G28" s="256">
        <f>SUM(B28:F28)</f>
        <v/>
      </c>
      <c r="H28" s="254">
        <f>G28/24</f>
        <v/>
      </c>
      <c r="I28" s="257">
        <f>D28/24/1440</f>
        <v/>
      </c>
      <c r="J28" s="257">
        <f>Y28</f>
        <v/>
      </c>
      <c r="K28" s="258">
        <f>#REF!-#REF!</f>
        <v/>
      </c>
      <c r="L28" s="259">
        <f>K28/38400</f>
        <v/>
      </c>
      <c r="M28" s="254">
        <f>#REF!-#REF!</f>
        <v/>
      </c>
      <c r="N28" s="259">
        <f>M28/76800</f>
        <v/>
      </c>
      <c r="O28" s="254">
        <f>#REF!-#REF!</f>
        <v/>
      </c>
      <c r="P28" s="259">
        <f>O28/38400</f>
        <v/>
      </c>
      <c r="Q28" s="254">
        <f>#REF!-#REF!</f>
        <v/>
      </c>
      <c r="R28" s="259">
        <f>Q28/76800</f>
        <v/>
      </c>
      <c r="S28" s="254">
        <f>#REF!</f>
        <v/>
      </c>
      <c r="T28" s="259">
        <f>S28/153600</f>
        <v/>
      </c>
      <c r="U28" s="254">
        <f>#REF!</f>
        <v/>
      </c>
      <c r="V28" s="259">
        <f>U28/153600</f>
        <v/>
      </c>
      <c r="W28" s="256">
        <f>K28+M28+O28+Q28+S28+U28</f>
        <v/>
      </c>
      <c r="X28" s="260">
        <f>W28/24</f>
        <v/>
      </c>
      <c r="Y28" s="259">
        <f>H28/10530</f>
        <v/>
      </c>
      <c r="Z28" s="261">
        <f>W28/G28</f>
        <v/>
      </c>
      <c r="AA28" s="262" t="n">
        <v>1.43</v>
      </c>
      <c r="AB28" s="263">
        <f>IF(Z28&gt;AA28,"NG","OK")</f>
        <v/>
      </c>
      <c r="AC28" s="264">
        <f>'WCLF、CLF'!W26</f>
        <v/>
      </c>
      <c r="AD28" s="253">
        <f>AC28*10000</f>
        <v/>
      </c>
      <c r="AE28" s="5">
        <f>H28/10530</f>
        <v/>
      </c>
      <c r="AF28" s="265">
        <f>'WCLF、CLF'!D26</f>
        <v/>
      </c>
      <c r="AH28" s="266">
        <f>#REF!-#REF!</f>
        <v/>
      </c>
    </row>
    <row customHeight="1" hidden="1" ht="15" r="29" s="97" spans="1:136">
      <c r="A29" s="3" t="n">
        <v>43271</v>
      </c>
      <c r="B29" s="243">
        <f>#REF!</f>
        <v/>
      </c>
      <c r="C29" s="243">
        <f>#REF!</f>
        <v/>
      </c>
      <c r="D29" s="243">
        <f>#REF!</f>
        <v/>
      </c>
      <c r="E29" s="243">
        <f>#REF!</f>
        <v/>
      </c>
      <c r="F29" s="267">
        <f>#REF!</f>
        <v/>
      </c>
      <c r="G29" s="268">
        <f>SUM(B29:F29)</f>
        <v/>
      </c>
      <c r="H29" s="243">
        <f>G29/24</f>
        <v/>
      </c>
      <c r="I29" s="245">
        <f>D29/24/1440</f>
        <v/>
      </c>
      <c r="J29" s="245">
        <f>Y29</f>
        <v/>
      </c>
      <c r="K29" s="269">
        <f>#REF!-#REF!</f>
        <v/>
      </c>
      <c r="L29" s="270">
        <f>K29/38400</f>
        <v/>
      </c>
      <c r="M29" s="271">
        <f>#REF!-#REF!</f>
        <v/>
      </c>
      <c r="N29" s="270">
        <f>M29/76800</f>
        <v/>
      </c>
      <c r="O29" s="271">
        <f>#REF!-#REF!</f>
        <v/>
      </c>
      <c r="P29" s="270">
        <f>O29/38400</f>
        <v/>
      </c>
      <c r="Q29" s="271">
        <f>#REF!-#REF!</f>
        <v/>
      </c>
      <c r="R29" s="270">
        <f>Q29/76800</f>
        <v/>
      </c>
      <c r="S29" s="271">
        <f>#REF!</f>
        <v/>
      </c>
      <c r="T29" s="270">
        <f>S29/153600</f>
        <v/>
      </c>
      <c r="U29" s="271">
        <f>#REF!</f>
        <v/>
      </c>
      <c r="V29" s="270">
        <f>U29/153600</f>
        <v/>
      </c>
      <c r="W29" s="268">
        <f>K29+M29+O29+Q29+S29+U29</f>
        <v/>
      </c>
      <c r="X29" s="249">
        <f>W29/24</f>
        <v/>
      </c>
      <c r="Y29" s="247">
        <f>H29/10530</f>
        <v/>
      </c>
      <c r="Z29" s="250">
        <f>W29/G29</f>
        <v/>
      </c>
      <c r="AA29" s="251" t="n">
        <v>1.43</v>
      </c>
      <c r="AB29" s="263">
        <f>IF(Z29&gt;AA29,"NG","OK")</f>
        <v/>
      </c>
      <c r="AC29" s="264">
        <f>'WCLF、CLF'!W27</f>
        <v/>
      </c>
      <c r="AD29" s="253">
        <f>AC29*10000</f>
        <v/>
      </c>
      <c r="AE29" s="5">
        <f>H29/10530</f>
        <v/>
      </c>
      <c r="AF29" s="265">
        <f>'WCLF、CLF'!D27</f>
        <v/>
      </c>
      <c r="AH29" s="266">
        <f>#REF!-#REF!</f>
        <v/>
      </c>
    </row>
    <row customHeight="1" hidden="1" ht="14.25" r="30" s="97" spans="1:136">
      <c r="A30" s="3" t="n">
        <v>43272</v>
      </c>
      <c r="B30" s="254">
        <f>#REF!</f>
        <v/>
      </c>
      <c r="C30" s="254">
        <f>#REF!</f>
        <v/>
      </c>
      <c r="D30" s="254">
        <f>#REF!</f>
        <v/>
      </c>
      <c r="E30" s="254">
        <f>#REF!</f>
        <v/>
      </c>
      <c r="F30" s="272">
        <f>#REF!</f>
        <v/>
      </c>
      <c r="G30" s="256">
        <f>SUM(B30:F30)</f>
        <v/>
      </c>
      <c r="H30" s="254">
        <f>G30/24</f>
        <v/>
      </c>
      <c r="I30" s="257">
        <f>D30/24/1440</f>
        <v/>
      </c>
      <c r="J30" s="257">
        <f>Y30</f>
        <v/>
      </c>
      <c r="K30" s="258">
        <f>#REF!-#REF!</f>
        <v/>
      </c>
      <c r="L30" s="259">
        <f>K30/38400</f>
        <v/>
      </c>
      <c r="M30" s="254">
        <f>#REF!-#REF!</f>
        <v/>
      </c>
      <c r="N30" s="259">
        <f>M30/76800</f>
        <v/>
      </c>
      <c r="O30" s="254">
        <f>#REF!-#REF!</f>
        <v/>
      </c>
      <c r="P30" s="259">
        <f>O30/38400</f>
        <v/>
      </c>
      <c r="Q30" s="254">
        <f>#REF!-#REF!</f>
        <v/>
      </c>
      <c r="R30" s="259">
        <f>Q30/76800</f>
        <v/>
      </c>
      <c r="S30" s="254">
        <f>#REF!</f>
        <v/>
      </c>
      <c r="T30" s="259">
        <f>S30/153600</f>
        <v/>
      </c>
      <c r="U30" s="254">
        <f>#REF!</f>
        <v/>
      </c>
      <c r="V30" s="259">
        <f>U30/153600</f>
        <v/>
      </c>
      <c r="W30" s="256">
        <f>K30+M30+O30+Q30+S30+U30</f>
        <v/>
      </c>
      <c r="X30" s="260">
        <f>W30/24</f>
        <v/>
      </c>
      <c r="Y30" s="259">
        <f>H30/10530</f>
        <v/>
      </c>
      <c r="Z30" s="261">
        <f>W30/G30</f>
        <v/>
      </c>
      <c r="AA30" s="262" t="n">
        <v>1.43</v>
      </c>
      <c r="AB30" s="263">
        <f>IF(Z30&gt;AA30,"NG","OK")</f>
        <v/>
      </c>
      <c r="AC30" s="264">
        <f>'WCLF、CLF'!W28</f>
        <v/>
      </c>
      <c r="AD30" s="253">
        <f>AC30*10000</f>
        <v/>
      </c>
      <c r="AE30" s="5">
        <f>H30/10530</f>
        <v/>
      </c>
      <c r="AF30" s="265">
        <f>'WCLF、CLF'!D28</f>
        <v/>
      </c>
      <c r="AH30" s="266">
        <f>#REF!-#REF!</f>
        <v/>
      </c>
    </row>
    <row customHeight="1" hidden="1" ht="14.25" r="31" s="97" spans="1:136">
      <c r="A31" s="3" t="n">
        <v>43273</v>
      </c>
      <c r="B31" s="243">
        <f>#REF!</f>
        <v/>
      </c>
      <c r="C31" s="243">
        <f>#REF!</f>
        <v/>
      </c>
      <c r="D31" s="243">
        <f>#REF!</f>
        <v/>
      </c>
      <c r="E31" s="243">
        <f>#REF!</f>
        <v/>
      </c>
      <c r="F31" s="244">
        <f>#REF!</f>
        <v/>
      </c>
      <c r="G31" s="268">
        <f>SUM(B31:F31)</f>
        <v/>
      </c>
      <c r="H31" s="243">
        <f>G31/24</f>
        <v/>
      </c>
      <c r="I31" s="245">
        <f>D31/24/1440</f>
        <v/>
      </c>
      <c r="J31" s="245">
        <f>Y31</f>
        <v/>
      </c>
      <c r="K31" s="269">
        <f>#REF!-#REF!</f>
        <v/>
      </c>
      <c r="L31" s="270">
        <f>K31/38400</f>
        <v/>
      </c>
      <c r="M31" s="271">
        <f>#REF!-#REF!</f>
        <v/>
      </c>
      <c r="N31" s="270">
        <f>M31/76800</f>
        <v/>
      </c>
      <c r="O31" s="271">
        <f>#REF!-#REF!</f>
        <v/>
      </c>
      <c r="P31" s="270">
        <f>O31/38400</f>
        <v/>
      </c>
      <c r="Q31" s="271">
        <f>#REF!-#REF!</f>
        <v/>
      </c>
      <c r="R31" s="270">
        <f>Q31/76800</f>
        <v/>
      </c>
      <c r="S31" s="271">
        <f>#REF!</f>
        <v/>
      </c>
      <c r="T31" s="270">
        <f>S31/153600</f>
        <v/>
      </c>
      <c r="U31" s="271">
        <f>#REF!</f>
        <v/>
      </c>
      <c r="V31" s="270">
        <f>U31/153600</f>
        <v/>
      </c>
      <c r="W31" s="268">
        <f>K31+M31+O31+Q31+S31+U31</f>
        <v/>
      </c>
      <c r="X31" s="249">
        <f>W31/24</f>
        <v/>
      </c>
      <c r="Y31" s="247">
        <f>H31/10530</f>
        <v/>
      </c>
      <c r="Z31" s="250">
        <f>W31/G31</f>
        <v/>
      </c>
      <c r="AA31" s="251" t="n">
        <v>1.43</v>
      </c>
      <c r="AB31" s="263">
        <f>IF(Z31&gt;AA31,"NG","OK")</f>
        <v/>
      </c>
      <c r="AC31" s="264">
        <f>'WCLF、CLF'!W29</f>
        <v/>
      </c>
      <c r="AD31" s="253">
        <f>AC31*10000</f>
        <v/>
      </c>
      <c r="AE31" s="5">
        <f>H31/10530</f>
        <v/>
      </c>
      <c r="AF31" s="265">
        <f>'WCLF、CLF'!D29</f>
        <v/>
      </c>
      <c r="AH31" s="266">
        <f>#REF!-#REF!</f>
        <v/>
      </c>
    </row>
    <row customHeight="1" hidden="1" ht="14.25" r="32" s="97" spans="1:136">
      <c r="A32" s="3" t="n">
        <v>43274</v>
      </c>
      <c r="B32" s="254">
        <f>#REF!</f>
        <v/>
      </c>
      <c r="C32" s="254">
        <f>#REF!</f>
        <v/>
      </c>
      <c r="D32" s="254">
        <f>#REF!</f>
        <v/>
      </c>
      <c r="E32" s="254">
        <f>#REF!</f>
        <v/>
      </c>
      <c r="F32" s="272">
        <f>#REF!</f>
        <v/>
      </c>
      <c r="G32" s="256">
        <f>SUM(B32:F32)</f>
        <v/>
      </c>
      <c r="H32" s="254">
        <f>G32/24</f>
        <v/>
      </c>
      <c r="I32" s="257">
        <f>D32/24/1440</f>
        <v/>
      </c>
      <c r="J32" s="257">
        <f>Y32</f>
        <v/>
      </c>
      <c r="K32" s="258">
        <f>#REF!-#REF!</f>
        <v/>
      </c>
      <c r="L32" s="259">
        <f>K32/38400</f>
        <v/>
      </c>
      <c r="M32" s="254">
        <f>#REF!-#REF!</f>
        <v/>
      </c>
      <c r="N32" s="259">
        <f>M32/76800</f>
        <v/>
      </c>
      <c r="O32" s="254">
        <f>#REF!-#REF!</f>
        <v/>
      </c>
      <c r="P32" s="259">
        <f>O32/38400</f>
        <v/>
      </c>
      <c r="Q32" s="254">
        <f>#REF!-#REF!</f>
        <v/>
      </c>
      <c r="R32" s="259">
        <f>Q32/76800</f>
        <v/>
      </c>
      <c r="S32" s="254">
        <f>#REF!</f>
        <v/>
      </c>
      <c r="T32" s="259">
        <f>S32/153600</f>
        <v/>
      </c>
      <c r="U32" s="254">
        <f>#REF!</f>
        <v/>
      </c>
      <c r="V32" s="259">
        <f>U32/153600</f>
        <v/>
      </c>
      <c r="W32" s="256">
        <f>K32+M32+O32+Q32+S32+U32</f>
        <v/>
      </c>
      <c r="X32" s="260">
        <f>W32/24</f>
        <v/>
      </c>
      <c r="Y32" s="259">
        <f>H32/10530</f>
        <v/>
      </c>
      <c r="Z32" s="261">
        <f>W32/G32</f>
        <v/>
      </c>
      <c r="AA32" s="262" t="n">
        <v>1.43</v>
      </c>
      <c r="AB32" s="263">
        <f>IF(Z32&gt;AA32,"NG","OK")</f>
        <v/>
      </c>
      <c r="AC32" s="264">
        <f>'WCLF、CLF'!W30</f>
        <v/>
      </c>
      <c r="AD32" s="253">
        <f>AC32*10000</f>
        <v/>
      </c>
      <c r="AE32" s="5">
        <f>H32/10530</f>
        <v/>
      </c>
      <c r="AF32" s="265">
        <f>'WCLF、CLF'!D30</f>
        <v/>
      </c>
      <c r="AH32" s="266">
        <f>#REF!-#REF!</f>
        <v/>
      </c>
    </row>
    <row customHeight="1" hidden="1" ht="14.25" r="33" s="97" spans="1:136">
      <c r="A33" s="3" t="n">
        <v>43275</v>
      </c>
      <c r="B33" s="243">
        <f>#REF!</f>
        <v/>
      </c>
      <c r="C33" s="243">
        <f>#REF!</f>
        <v/>
      </c>
      <c r="D33" s="243">
        <f>#REF!</f>
        <v/>
      </c>
      <c r="E33" s="243">
        <f>#REF!</f>
        <v/>
      </c>
      <c r="F33" s="244">
        <f>#REF!</f>
        <v/>
      </c>
      <c r="G33" s="268">
        <f>SUM(B33:F33)</f>
        <v/>
      </c>
      <c r="H33" s="243">
        <f>G33/24</f>
        <v/>
      </c>
      <c r="I33" s="245">
        <f>D33/24/1440</f>
        <v/>
      </c>
      <c r="J33" s="273">
        <f>Y33</f>
        <v/>
      </c>
      <c r="K33" s="269">
        <f>#REF!-#REF!</f>
        <v/>
      </c>
      <c r="L33" s="270">
        <f>K33/38400</f>
        <v/>
      </c>
      <c r="M33" s="271">
        <f>#REF!-#REF!</f>
        <v/>
      </c>
      <c r="N33" s="270">
        <f>M33/76800</f>
        <v/>
      </c>
      <c r="O33" s="271">
        <f>#REF!-#REF!</f>
        <v/>
      </c>
      <c r="P33" s="270">
        <f>O33/38400</f>
        <v/>
      </c>
      <c r="Q33" s="271">
        <f>#REF!-#REF!</f>
        <v/>
      </c>
      <c r="R33" s="270">
        <f>Q33/76800</f>
        <v/>
      </c>
      <c r="S33" s="271">
        <f>#REF!</f>
        <v/>
      </c>
      <c r="T33" s="270">
        <f>S33/153600</f>
        <v/>
      </c>
      <c r="U33" s="271">
        <f>#REF!</f>
        <v/>
      </c>
      <c r="V33" s="270">
        <f>U33/153600</f>
        <v/>
      </c>
      <c r="W33" s="268">
        <f>K33+M33+O33+Q33+S33+U33</f>
        <v/>
      </c>
      <c r="X33" s="249">
        <f>W33/24</f>
        <v/>
      </c>
      <c r="Y33" s="247">
        <f>H33/10530</f>
        <v/>
      </c>
      <c r="Z33" s="250">
        <f>W33/G33</f>
        <v/>
      </c>
      <c r="AA33" s="251" t="n">
        <v>1.43</v>
      </c>
      <c r="AB33" s="263">
        <f>IF(Z33&gt;AA33,"NG","OK")</f>
        <v/>
      </c>
      <c r="AC33" s="264">
        <f>'WCLF、CLF'!W31</f>
        <v/>
      </c>
      <c r="AD33" s="253">
        <f>AC33*10000</f>
        <v/>
      </c>
      <c r="AE33" s="5">
        <f>H33/10530</f>
        <v/>
      </c>
      <c r="AF33" s="265">
        <f>'WCLF、CLF'!D31</f>
        <v/>
      </c>
      <c r="AH33" s="266">
        <f>#REF!-#REF!</f>
        <v/>
      </c>
    </row>
    <row customHeight="1" hidden="1" ht="13.5" r="34" s="97" spans="1:136">
      <c r="A34" s="3" t="n">
        <v>43276</v>
      </c>
      <c r="B34" s="254">
        <f>#REF!</f>
        <v/>
      </c>
      <c r="C34" s="254">
        <f>#REF!</f>
        <v/>
      </c>
      <c r="D34" s="254">
        <f>#REF!</f>
        <v/>
      </c>
      <c r="E34" s="254">
        <f>#REF!</f>
        <v/>
      </c>
      <c r="F34" s="272">
        <f>#REF!</f>
        <v/>
      </c>
      <c r="G34" s="256">
        <f>SUM(B34:F34)</f>
        <v/>
      </c>
      <c r="H34" s="254">
        <f>G34/24</f>
        <v/>
      </c>
      <c r="I34" s="257">
        <f>D34/24/1440</f>
        <v/>
      </c>
      <c r="J34" s="257">
        <f>Y34</f>
        <v/>
      </c>
      <c r="K34" s="258">
        <f>#REF!-#REF!</f>
        <v/>
      </c>
      <c r="L34" s="259">
        <f>K34/38400</f>
        <v/>
      </c>
      <c r="M34" s="254">
        <f>#REF!-#REF!</f>
        <v/>
      </c>
      <c r="N34" s="259">
        <f>M34/76800</f>
        <v/>
      </c>
      <c r="O34" s="254">
        <f>#REF!-#REF!</f>
        <v/>
      </c>
      <c r="P34" s="259">
        <f>O34/38400</f>
        <v/>
      </c>
      <c r="Q34" s="254">
        <f>#REF!-#REF!</f>
        <v/>
      </c>
      <c r="R34" s="259">
        <f>Q34/76800</f>
        <v/>
      </c>
      <c r="S34" s="254">
        <f>#REF!</f>
        <v/>
      </c>
      <c r="T34" s="259">
        <f>S34/153600</f>
        <v/>
      </c>
      <c r="U34" s="254">
        <f>#REF!</f>
        <v/>
      </c>
      <c r="V34" s="259">
        <f>U34/153600</f>
        <v/>
      </c>
      <c r="W34" s="256">
        <f>K34+M34+O34+Q34+S34+U34</f>
        <v/>
      </c>
      <c r="X34" s="260">
        <f>W34/24</f>
        <v/>
      </c>
      <c r="Y34" s="259">
        <f>H34/10530</f>
        <v/>
      </c>
      <c r="Z34" s="261">
        <f>W34/G34</f>
        <v/>
      </c>
      <c r="AA34" s="262" t="n">
        <v>1.43</v>
      </c>
      <c r="AB34" s="263">
        <f>IF(Z34&gt;AA34,"NG","OK")</f>
        <v/>
      </c>
      <c r="AC34" s="264">
        <f>'WCLF、CLF'!W32</f>
        <v/>
      </c>
      <c r="AD34" s="253">
        <f>AC34*10000</f>
        <v/>
      </c>
      <c r="AE34" s="5">
        <f>H34/10530</f>
        <v/>
      </c>
      <c r="AF34" s="265">
        <f>'WCLF、CLF'!D32</f>
        <v/>
      </c>
      <c r="AH34" s="266">
        <f>#REF!-#REF!</f>
        <v/>
      </c>
    </row>
    <row customHeight="1" hidden="1" ht="13.5" r="35" s="97" spans="1:136">
      <c r="A35" s="3" t="n">
        <v>43277</v>
      </c>
      <c r="B35" s="243">
        <f>#REF!</f>
        <v/>
      </c>
      <c r="C35" s="243">
        <f>#REF!</f>
        <v/>
      </c>
      <c r="D35" s="243">
        <f>#REF!</f>
        <v/>
      </c>
      <c r="E35" s="243">
        <f>#REF!</f>
        <v/>
      </c>
      <c r="F35" s="244">
        <f>#REF!</f>
        <v/>
      </c>
      <c r="G35" s="268">
        <f>SUM(B35:F35)</f>
        <v/>
      </c>
      <c r="H35" s="243">
        <f>G35/24</f>
        <v/>
      </c>
      <c r="I35" s="245">
        <f>D35/24/1440</f>
        <v/>
      </c>
      <c r="J35" s="245">
        <f>Y35</f>
        <v/>
      </c>
      <c r="K35" s="269">
        <f>#REF!-#REF!</f>
        <v/>
      </c>
      <c r="L35" s="270">
        <f>K35/38400</f>
        <v/>
      </c>
      <c r="M35" s="271">
        <f>#REF!-#REF!</f>
        <v/>
      </c>
      <c r="N35" s="270">
        <f>M35/76800</f>
        <v/>
      </c>
      <c r="O35" s="271">
        <f>#REF!-#REF!</f>
        <v/>
      </c>
      <c r="P35" s="270">
        <f>O35/38400</f>
        <v/>
      </c>
      <c r="Q35" s="271">
        <f>#REF!-#REF!</f>
        <v/>
      </c>
      <c r="R35" s="270">
        <f>Q35/76800</f>
        <v/>
      </c>
      <c r="S35" s="271">
        <f>#REF!</f>
        <v/>
      </c>
      <c r="T35" s="270">
        <f>S35/153600</f>
        <v/>
      </c>
      <c r="U35" s="271">
        <f>#REF!</f>
        <v/>
      </c>
      <c r="V35" s="270">
        <f>U35/153600</f>
        <v/>
      </c>
      <c r="W35" s="268">
        <f>K35+M35+O35+Q35+S35+U35</f>
        <v/>
      </c>
      <c r="X35" s="249">
        <f>W35/24</f>
        <v/>
      </c>
      <c r="Y35" s="247">
        <f>H35/10530</f>
        <v/>
      </c>
      <c r="Z35" s="250">
        <f>W35/G35</f>
        <v/>
      </c>
      <c r="AA35" s="251" t="n">
        <v>1.43</v>
      </c>
      <c r="AB35" s="263">
        <f>IF(Z35&gt;AA35,"NG","OK")</f>
        <v/>
      </c>
      <c r="AC35" s="264">
        <f>'WCLF、CLF'!W33</f>
        <v/>
      </c>
      <c r="AD35" s="253">
        <f>AC35*10000</f>
        <v/>
      </c>
      <c r="AE35" s="5">
        <f>H35/10530</f>
        <v/>
      </c>
      <c r="AF35" s="265">
        <f>'WCLF、CLF'!D33</f>
        <v/>
      </c>
      <c r="AH35" s="266">
        <f>#REF!-#REF!</f>
        <v/>
      </c>
    </row>
    <row customHeight="1" hidden="1" ht="13.5" r="36" s="97" spans="1:136">
      <c r="A36" s="3" t="n">
        <v>43278</v>
      </c>
      <c r="B36" s="254">
        <f>#REF!</f>
        <v/>
      </c>
      <c r="C36" s="254">
        <f>#REF!</f>
        <v/>
      </c>
      <c r="D36" s="254">
        <f>#REF!</f>
        <v/>
      </c>
      <c r="E36" s="254">
        <f>#REF!</f>
        <v/>
      </c>
      <c r="F36" s="272">
        <f>#REF!</f>
        <v/>
      </c>
      <c r="G36" s="256">
        <f>SUM(B36:F36)</f>
        <v/>
      </c>
      <c r="H36" s="254">
        <f>G36/24</f>
        <v/>
      </c>
      <c r="I36" s="257">
        <f>D36/24/1440</f>
        <v/>
      </c>
      <c r="J36" s="257">
        <f>Y36</f>
        <v/>
      </c>
      <c r="K36" s="258">
        <f>#REF!-#REF!</f>
        <v/>
      </c>
      <c r="L36" s="259">
        <f>K36/38400</f>
        <v/>
      </c>
      <c r="M36" s="254">
        <f>#REF!-#REF!</f>
        <v/>
      </c>
      <c r="N36" s="259">
        <f>M36/76800</f>
        <v/>
      </c>
      <c r="O36" s="254">
        <f>#REF!-#REF!</f>
        <v/>
      </c>
      <c r="P36" s="259">
        <f>O36/38400</f>
        <v/>
      </c>
      <c r="Q36" s="254">
        <f>#REF!-#REF!</f>
        <v/>
      </c>
      <c r="R36" s="259">
        <f>Q36/76800</f>
        <v/>
      </c>
      <c r="S36" s="254">
        <f>#REF!</f>
        <v/>
      </c>
      <c r="T36" s="259">
        <f>S36/153600</f>
        <v/>
      </c>
      <c r="U36" s="254">
        <f>#REF!</f>
        <v/>
      </c>
      <c r="V36" s="259">
        <f>U36/153600</f>
        <v/>
      </c>
      <c r="W36" s="256">
        <f>K36+M36+O36+Q36+S36+U36</f>
        <v/>
      </c>
      <c r="X36" s="260">
        <f>W36/24</f>
        <v/>
      </c>
      <c r="Y36" s="259">
        <f>H36/10530</f>
        <v/>
      </c>
      <c r="Z36" s="261">
        <f>W36/G36</f>
        <v/>
      </c>
      <c r="AA36" s="262" t="n">
        <v>1.43</v>
      </c>
      <c r="AB36" s="263">
        <f>IF(Z36&gt;AA36,"NG","OK")</f>
        <v/>
      </c>
      <c r="AC36" s="264">
        <f>'WCLF、CLF'!W34</f>
        <v/>
      </c>
      <c r="AD36" s="253">
        <f>AC36*10000</f>
        <v/>
      </c>
      <c r="AE36" s="5">
        <f>H36/10530</f>
        <v/>
      </c>
      <c r="AF36" s="265">
        <f>'WCLF、CLF'!D34</f>
        <v/>
      </c>
      <c r="AH36" s="266">
        <f>#REF!-#REF!</f>
        <v/>
      </c>
    </row>
    <row customHeight="1" hidden="1" ht="13.5" r="37" s="97" spans="1:136">
      <c r="A37" s="3" t="n">
        <v>43279</v>
      </c>
      <c r="B37" s="243">
        <f>#REF!</f>
        <v/>
      </c>
      <c r="C37" s="243">
        <f>#REF!</f>
        <v/>
      </c>
      <c r="D37" s="243">
        <f>#REF!</f>
        <v/>
      </c>
      <c r="E37" s="243">
        <f>#REF!</f>
        <v/>
      </c>
      <c r="F37" s="244">
        <f>#REF!</f>
        <v/>
      </c>
      <c r="G37" s="268">
        <f>SUM(B37:F37)</f>
        <v/>
      </c>
      <c r="H37" s="243">
        <f>G37/24</f>
        <v/>
      </c>
      <c r="I37" s="245">
        <f>D37/24/1440</f>
        <v/>
      </c>
      <c r="J37" s="245">
        <f>Y37</f>
        <v/>
      </c>
      <c r="K37" s="269">
        <f>#REF!-#REF!</f>
        <v/>
      </c>
      <c r="L37" s="270">
        <f>K37/38400</f>
        <v/>
      </c>
      <c r="M37" s="271">
        <f>#REF!-#REF!</f>
        <v/>
      </c>
      <c r="N37" s="270">
        <f>M37/76800</f>
        <v/>
      </c>
      <c r="O37" s="271">
        <f>#REF!-#REF!</f>
        <v/>
      </c>
      <c r="P37" s="270">
        <f>O37/38400</f>
        <v/>
      </c>
      <c r="Q37" s="271">
        <f>#REF!-#REF!</f>
        <v/>
      </c>
      <c r="R37" s="270">
        <f>Q37/76800</f>
        <v/>
      </c>
      <c r="S37" s="271">
        <f>#REF!</f>
        <v/>
      </c>
      <c r="T37" s="270">
        <f>S37/153600</f>
        <v/>
      </c>
      <c r="U37" s="271">
        <f>#REF!</f>
        <v/>
      </c>
      <c r="V37" s="270">
        <f>U37/153600</f>
        <v/>
      </c>
      <c r="W37" s="268">
        <f>K37+M37+O37+Q37+S37+U37</f>
        <v/>
      </c>
      <c r="X37" s="249">
        <f>W37/24</f>
        <v/>
      </c>
      <c r="Y37" s="247">
        <f>H37/10530</f>
        <v/>
      </c>
      <c r="Z37" s="250">
        <f>W37/G37</f>
        <v/>
      </c>
      <c r="AA37" s="251" t="n">
        <v>1.43</v>
      </c>
      <c r="AB37" s="263">
        <f>IF(Z37&gt;AA37,"NG","OK")</f>
        <v/>
      </c>
      <c r="AC37" s="264">
        <f>'WCLF、CLF'!W35</f>
        <v/>
      </c>
      <c r="AD37" s="253">
        <f>AC37*10000</f>
        <v/>
      </c>
      <c r="AE37" s="5">
        <f>H37/10530</f>
        <v/>
      </c>
      <c r="AF37" s="265">
        <f>'WCLF、CLF'!D35</f>
        <v/>
      </c>
      <c r="AH37" s="266">
        <f>#REF!-#REF!</f>
        <v/>
      </c>
    </row>
    <row customHeight="1" hidden="1" ht="13.5" r="38" s="97" spans="1:136">
      <c r="A38" s="3" t="n">
        <v>43280</v>
      </c>
      <c r="B38" s="254">
        <f>#REF!</f>
        <v/>
      </c>
      <c r="C38" s="254">
        <f>#REF!</f>
        <v/>
      </c>
      <c r="D38" s="254">
        <f>#REF!</f>
        <v/>
      </c>
      <c r="E38" s="254">
        <f>#REF!</f>
        <v/>
      </c>
      <c r="F38" s="272">
        <f>#REF!</f>
        <v/>
      </c>
      <c r="G38" s="256">
        <f>SUM(B38:F38)</f>
        <v/>
      </c>
      <c r="H38" s="254">
        <f>G38/24</f>
        <v/>
      </c>
      <c r="I38" s="257">
        <f>D38/24/1440</f>
        <v/>
      </c>
      <c r="J38" s="257">
        <f>Y38</f>
        <v/>
      </c>
      <c r="K38" s="258">
        <f>#REF!-#REF!</f>
        <v/>
      </c>
      <c r="L38" s="259">
        <f>K38/38400</f>
        <v/>
      </c>
      <c r="M38" s="254">
        <f>#REF!-#REF!</f>
        <v/>
      </c>
      <c r="N38" s="259">
        <f>M38/76800</f>
        <v/>
      </c>
      <c r="O38" s="254">
        <f>#REF!-#REF!</f>
        <v/>
      </c>
      <c r="P38" s="259">
        <f>O38/38400</f>
        <v/>
      </c>
      <c r="Q38" s="254">
        <f>#REF!-#REF!</f>
        <v/>
      </c>
      <c r="R38" s="259">
        <f>Q38/76800</f>
        <v/>
      </c>
      <c r="S38" s="254">
        <f>#REF!</f>
        <v/>
      </c>
      <c r="T38" s="259">
        <f>S38/153600</f>
        <v/>
      </c>
      <c r="U38" s="254">
        <f>#REF!</f>
        <v/>
      </c>
      <c r="V38" s="259">
        <f>U38/153600</f>
        <v/>
      </c>
      <c r="W38" s="256">
        <f>K38+M38+O38+Q38+S38+U38</f>
        <v/>
      </c>
      <c r="X38" s="260">
        <f>W38/24</f>
        <v/>
      </c>
      <c r="Y38" s="259">
        <f>H38/10530</f>
        <v/>
      </c>
      <c r="Z38" s="261">
        <f>W38/G38</f>
        <v/>
      </c>
      <c r="AA38" s="262" t="n">
        <v>1.43</v>
      </c>
      <c r="AB38" s="263">
        <f>IF(Z38&gt;AA38,"NG","OK")</f>
        <v/>
      </c>
      <c r="AC38" s="264">
        <f>'WCLF、CLF'!W36</f>
        <v/>
      </c>
      <c r="AD38" s="253">
        <f>AC38*10000</f>
        <v/>
      </c>
      <c r="AE38" s="5">
        <f>H38/10530</f>
        <v/>
      </c>
      <c r="AF38" s="265">
        <f>'WCLF、CLF'!D36</f>
        <v/>
      </c>
      <c r="AH38" s="266">
        <f>#REF!-#REF!</f>
        <v/>
      </c>
    </row>
    <row customHeight="1" hidden="1" ht="13.5" r="39" s="97" spans="1:136">
      <c r="A39" s="3" t="n">
        <v>43281</v>
      </c>
      <c r="B39" s="274">
        <f>#REF!</f>
        <v/>
      </c>
      <c r="C39" s="274">
        <f>#REF!</f>
        <v/>
      </c>
      <c r="D39" s="274">
        <f>#REF!</f>
        <v/>
      </c>
      <c r="E39" s="274">
        <f>#REF!</f>
        <v/>
      </c>
      <c r="F39" s="275">
        <f>#REF!</f>
        <v/>
      </c>
      <c r="G39" s="276">
        <f>SUM(B39:F39)</f>
        <v/>
      </c>
      <c r="H39" s="274">
        <f>G39/24</f>
        <v/>
      </c>
      <c r="I39" s="277">
        <f>D39/24/1440</f>
        <v/>
      </c>
      <c r="J39" s="277">
        <f>Y39</f>
        <v/>
      </c>
      <c r="K39" s="269">
        <f>#REF!-#REF!</f>
        <v/>
      </c>
      <c r="L39" s="270">
        <f>K39/38400</f>
        <v/>
      </c>
      <c r="M39" s="271">
        <f>#REF!-#REF!</f>
        <v/>
      </c>
      <c r="N39" s="270">
        <f>M39/76800</f>
        <v/>
      </c>
      <c r="O39" s="271">
        <f>#REF!-#REF!</f>
        <v/>
      </c>
      <c r="P39" s="270">
        <f>O39/38400</f>
        <v/>
      </c>
      <c r="Q39" s="271">
        <f>#REF!-#REF!</f>
        <v/>
      </c>
      <c r="R39" s="270">
        <f>Q39/76800</f>
        <v/>
      </c>
      <c r="S39" s="271">
        <f>#REF!</f>
        <v/>
      </c>
      <c r="T39" s="270">
        <f>S39/153600</f>
        <v/>
      </c>
      <c r="U39" s="271">
        <f>#REF!</f>
        <v/>
      </c>
      <c r="V39" s="270">
        <f>U39/153600</f>
        <v/>
      </c>
      <c r="W39" s="276">
        <f>K39+M39+O39+Q39+S39+U39</f>
        <v/>
      </c>
      <c r="X39" s="278">
        <f>W39/24</f>
        <v/>
      </c>
      <c r="Y39" s="279">
        <f>H39/10530</f>
        <v/>
      </c>
      <c r="Z39" s="280">
        <f>W39/G39</f>
        <v/>
      </c>
      <c r="AA39" s="281" t="n">
        <v>1.43</v>
      </c>
      <c r="AB39" s="282">
        <f>IF(Z39&gt;AA39,"NG","OK")</f>
        <v/>
      </c>
      <c r="AC39" s="264">
        <f>'WCLF、CLF'!W37</f>
        <v/>
      </c>
      <c r="AD39" s="253">
        <f>AC39*10000</f>
        <v/>
      </c>
      <c r="AE39" s="5">
        <f>H39/10530</f>
        <v/>
      </c>
      <c r="AF39" s="265">
        <f>'WCLF、CLF'!D37</f>
        <v/>
      </c>
      <c r="AH39" s="266">
        <f>#REF!-#REF!</f>
        <v/>
      </c>
    </row>
    <row customHeight="1" hidden="1" ht="13.5" r="40" s="97" spans="1:136">
      <c r="A40" s="3" t="n">
        <v>43282</v>
      </c>
      <c r="B40" s="254">
        <f>#REF!</f>
        <v/>
      </c>
      <c r="C40" s="254">
        <f>#REF!</f>
        <v/>
      </c>
      <c r="D40" s="254">
        <f>#REF!</f>
        <v/>
      </c>
      <c r="E40" s="254">
        <f>#REF!</f>
        <v/>
      </c>
      <c r="F40" s="272">
        <f>#REF!</f>
        <v/>
      </c>
      <c r="G40" s="256">
        <f>SUM(B40:F40)</f>
        <v/>
      </c>
      <c r="H40" s="254">
        <f>G40/24</f>
        <v/>
      </c>
      <c r="I40" s="257">
        <f>D40/24/1440</f>
        <v/>
      </c>
      <c r="J40" s="257">
        <f>Y40</f>
        <v/>
      </c>
      <c r="K40" s="258">
        <f>#REF!-#REF!</f>
        <v/>
      </c>
      <c r="L40" s="259">
        <f>K40/38400</f>
        <v/>
      </c>
      <c r="M40" s="254">
        <f>#REF!-#REF!</f>
        <v/>
      </c>
      <c r="N40" s="259">
        <f>M40/76800</f>
        <v/>
      </c>
      <c r="O40" s="254">
        <f>#REF!-#REF!</f>
        <v/>
      </c>
      <c r="P40" s="259">
        <f>O40/38400</f>
        <v/>
      </c>
      <c r="Q40" s="254">
        <f>#REF!-#REF!</f>
        <v/>
      </c>
      <c r="R40" s="259">
        <f>Q40/76800</f>
        <v/>
      </c>
      <c r="S40" s="254">
        <f>#REF!</f>
        <v/>
      </c>
      <c r="T40" s="259">
        <f>S40/153600</f>
        <v/>
      </c>
      <c r="U40" s="254">
        <f>#REF!</f>
        <v/>
      </c>
      <c r="V40" s="259">
        <f>U40/153600</f>
        <v/>
      </c>
      <c r="W40" s="256">
        <f>K40+M40+O40+Q40+S40+U40</f>
        <v/>
      </c>
      <c r="X40" s="260">
        <f>W40/24</f>
        <v/>
      </c>
      <c r="Y40" s="259">
        <f>H40/10530</f>
        <v/>
      </c>
      <c r="Z40" s="261">
        <f>W40/G40</f>
        <v/>
      </c>
      <c r="AA40" s="262" t="n">
        <v>1.43</v>
      </c>
      <c r="AB40" s="263">
        <f>IF(Z40&gt;AA40,"NG","OK")</f>
        <v/>
      </c>
      <c r="AC40" s="283">
        <f>'WCLF、CLF'!W38</f>
        <v/>
      </c>
      <c r="AD40" s="253">
        <f>AC40*10000</f>
        <v/>
      </c>
      <c r="AE40" s="5">
        <f>H40/10530</f>
        <v/>
      </c>
      <c r="AF40" s="265">
        <f>'WCLF、CLF'!D38</f>
        <v/>
      </c>
      <c r="AH40" s="266">
        <f>#REF!-#REF!</f>
        <v/>
      </c>
    </row>
    <row customHeight="1" ht="24.75" r="41" s="97" spans="1:136">
      <c r="A41" s="284" t="s">
        <v>45</v>
      </c>
      <c r="B41" s="285" t="n"/>
      <c r="C41" s="285" t="n"/>
      <c r="D41" s="285" t="n"/>
      <c r="E41" s="285" t="n"/>
      <c r="F41" s="285" t="n"/>
      <c r="G41" s="285" t="n"/>
      <c r="H41" s="285" t="n"/>
      <c r="I41" s="285" t="n"/>
      <c r="J41" s="285" t="n"/>
      <c r="K41" s="285" t="n"/>
      <c r="L41" s="285" t="n"/>
      <c r="M41" s="285" t="n"/>
      <c r="N41" s="285" t="n"/>
      <c r="O41" s="285" t="n"/>
      <c r="P41" s="285" t="n"/>
      <c r="Q41" s="285" t="n"/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5" t="n"/>
      <c r="AB41" s="285" t="n"/>
      <c r="AC41" s="285" t="n"/>
      <c r="AD41" s="285" t="n"/>
      <c r="AE41" s="285" t="n"/>
      <c r="AF41" s="285" t="n"/>
    </row>
    <row r="42" spans="1:136">
      <c r="G42">
        <f>SUM(G10:G40)</f>
        <v/>
      </c>
      <c r="W42">
        <f>SUM(W10:W40)</f>
        <v/>
      </c>
    </row>
    <row r="43" spans="1:136"/>
    <row r="44" spans="1:136">
      <c r="A44" s="3" t="n">
        <v>43313</v>
      </c>
      <c r="B44" t="n">
        <v>28178.93129999982</v>
      </c>
    </row>
    <row r="45" spans="1:136">
      <c r="A45" s="3" t="n">
        <v>43314</v>
      </c>
      <c r="B45" t="n">
        <v>28338.50000000026</v>
      </c>
    </row>
    <row r="46" spans="1:136">
      <c r="A46" s="3" t="n">
        <v>43315</v>
      </c>
      <c r="B46" t="n">
        <v>28395.33110000001</v>
      </c>
    </row>
    <row r="47" spans="1:136">
      <c r="A47" s="3" t="n">
        <v>43316</v>
      </c>
      <c r="B47" t="n">
        <v>28369.87819999986</v>
      </c>
    </row>
    <row r="48" spans="1:136">
      <c r="A48" s="3" t="n">
        <v>43317</v>
      </c>
      <c r="B48" t="n">
        <v>28400.23149999988</v>
      </c>
    </row>
    <row r="49" spans="1:136">
      <c r="A49" s="3" t="n">
        <v>43318</v>
      </c>
      <c r="B49" t="n">
        <v>28459.68110000013</v>
      </c>
    </row>
    <row r="50" spans="1:136">
      <c r="A50" s="3" t="n">
        <v>43319</v>
      </c>
      <c r="B50" t="n">
        <v>28528.77490000008</v>
      </c>
    </row>
    <row r="51" spans="1:136">
      <c r="A51" s="3" t="n">
        <v>43320</v>
      </c>
      <c r="B51" t="n">
        <v>28469.76550000007</v>
      </c>
    </row>
    <row r="52" spans="1:136">
      <c r="A52" s="3" t="n">
        <v>43321</v>
      </c>
      <c r="B52" t="n">
        <v>28500.05009999991</v>
      </c>
    </row>
    <row r="53" spans="1:136">
      <c r="A53" s="3" t="n">
        <v>43322</v>
      </c>
      <c r="B53" t="n">
        <v>28609.62209999998</v>
      </c>
    </row>
    <row r="54" spans="1:136">
      <c r="A54" s="3" t="n">
        <v>43323</v>
      </c>
      <c r="B54" t="n">
        <v>28535.44360000003</v>
      </c>
    </row>
    <row r="55" spans="1:136">
      <c r="A55" s="3" t="n">
        <v>43324</v>
      </c>
      <c r="B55" t="n">
        <v>28504.27189999988</v>
      </c>
    </row>
    <row r="56" spans="1:136">
      <c r="A56" s="3" t="n">
        <v>43325</v>
      </c>
      <c r="B56" t="n">
        <v>28642.53449999995</v>
      </c>
    </row>
    <row r="57" spans="1:136">
      <c r="A57" s="3" t="n">
        <v>43326</v>
      </c>
      <c r="B57" t="n">
        <v>28708.69020000024</v>
      </c>
    </row>
    <row r="58" spans="1:136">
      <c r="A58" s="3" t="n">
        <v>43327</v>
      </c>
      <c r="B58" t="n">
        <v>28801.23149999976</v>
      </c>
    </row>
    <row r="59" spans="1:136">
      <c r="A59" s="3" t="n">
        <v>43328</v>
      </c>
      <c r="B59" t="n">
        <v>28804.34370000014</v>
      </c>
    </row>
    <row r="60" spans="1:136">
      <c r="A60" s="3" t="n">
        <v>43329</v>
      </c>
      <c r="B60" t="n">
        <v>28677.8219000001</v>
      </c>
    </row>
    <row r="61" spans="1:136">
      <c r="A61" s="3" t="n">
        <v>43330</v>
      </c>
      <c r="B61" t="n">
        <v>28648.01579999979</v>
      </c>
    </row>
    <row r="62" spans="1:136">
      <c r="A62" s="3" t="n">
        <v>43331</v>
      </c>
      <c r="B62" t="n">
        <v>28610.23730000015</v>
      </c>
    </row>
    <row r="63" spans="1:136">
      <c r="A63" s="3" t="n">
        <v>43332</v>
      </c>
      <c r="B63" t="n">
        <v>28738.1749999999</v>
      </c>
    </row>
    <row r="64" spans="1:136">
      <c r="A64" s="3" t="n">
        <v>43333</v>
      </c>
      <c r="B64" t="n">
        <v>28800.27190000011</v>
      </c>
    </row>
    <row r="65" spans="1:136">
      <c r="A65" s="3" t="n">
        <v>43334</v>
      </c>
      <c r="B65" t="n">
        <v>28748.49689999991</v>
      </c>
    </row>
    <row r="66" spans="1:136">
      <c r="A66" s="3" t="n">
        <v>43335</v>
      </c>
      <c r="B66" t="n">
        <v>28706.89360000024</v>
      </c>
    </row>
    <row r="67" spans="1:136">
      <c r="A67" s="3" t="n">
        <v>43336</v>
      </c>
      <c r="B67" t="n">
        <v>23653.05639999986</v>
      </c>
    </row>
    <row r="68" spans="1:136">
      <c r="A68" s="3" t="n">
        <v>43337</v>
      </c>
      <c r="B68" t="n">
        <v>643.4000000000119</v>
      </c>
    </row>
    <row r="69" spans="1:136">
      <c r="A69" s="3" t="n">
        <v>43338</v>
      </c>
    </row>
    <row r="70" spans="1:136">
      <c r="A70" s="3" t="n">
        <v>43339</v>
      </c>
    </row>
    <row r="71" spans="1:136">
      <c r="A71" s="3" t="n">
        <v>43340</v>
      </c>
    </row>
    <row r="72" spans="1:136">
      <c r="A72" s="3" t="n">
        <v>43341</v>
      </c>
    </row>
    <row r="73" spans="1:136">
      <c r="A73" s="3" t="n">
        <v>43342</v>
      </c>
    </row>
    <row r="74" spans="1:136">
      <c r="A74" s="3" t="n">
        <v>43343</v>
      </c>
    </row>
    <row r="75" spans="1:136">
      <c r="A75" s="3" t="n">
        <v>43344</v>
      </c>
    </row>
    <row r="76" spans="1:136">
      <c r="A76" s="3" t="n">
        <v>43345</v>
      </c>
    </row>
    <row r="77" spans="1:136">
      <c r="A77" s="3" t="n">
        <v>43346</v>
      </c>
    </row>
    <row r="78" spans="1:136">
      <c r="A78" s="3" t="n">
        <v>43347</v>
      </c>
    </row>
    <row r="79" spans="1:136">
      <c r="A79" s="3" t="n">
        <v>43348</v>
      </c>
    </row>
    <row r="80" spans="1:136">
      <c r="A80" s="3" t="n">
        <v>43349</v>
      </c>
    </row>
    <row r="81" spans="1:136">
      <c r="A81" s="3" t="n">
        <v>43350</v>
      </c>
    </row>
    <row r="82" spans="1:136">
      <c r="A82" s="3" t="n">
        <v>43351</v>
      </c>
    </row>
    <row r="83" spans="1:136">
      <c r="A83" s="3" t="n">
        <v>43352</v>
      </c>
    </row>
    <row r="84" spans="1:136">
      <c r="A84" s="3" t="n">
        <v>43353</v>
      </c>
    </row>
    <row r="85" spans="1:136">
      <c r="A85" s="3" t="n">
        <v>43354</v>
      </c>
    </row>
    <row r="86" spans="1:136">
      <c r="A86" s="3" t="n">
        <v>43355</v>
      </c>
    </row>
    <row r="87" spans="1:136">
      <c r="A87" s="3" t="n">
        <v>43356</v>
      </c>
    </row>
    <row r="88" spans="1:136">
      <c r="A88" s="3" t="n">
        <v>43357</v>
      </c>
    </row>
    <row r="89" spans="1:136">
      <c r="A89" s="3" t="n">
        <v>43358</v>
      </c>
    </row>
    <row r="90" spans="1:136">
      <c r="A90" s="3" t="n">
        <v>43359</v>
      </c>
    </row>
    <row r="91" spans="1:136">
      <c r="A91" s="3" t="n">
        <v>43360</v>
      </c>
    </row>
    <row r="92" spans="1:136">
      <c r="A92" s="3" t="n">
        <v>43361</v>
      </c>
    </row>
    <row r="93" spans="1:136">
      <c r="A93" s="3" t="n">
        <v>43362</v>
      </c>
    </row>
    <row r="94" spans="1:136">
      <c r="A94" s="3" t="n">
        <v>43363</v>
      </c>
    </row>
    <row r="95" spans="1:136">
      <c r="A95" s="3" t="n">
        <v>43364</v>
      </c>
    </row>
    <row r="96" spans="1:136">
      <c r="A96" s="3" t="n">
        <v>43365</v>
      </c>
    </row>
    <row r="97" spans="1:136">
      <c r="A97" s="3" t="n">
        <v>43366</v>
      </c>
    </row>
    <row r="98" spans="1:136">
      <c r="A98" s="3" t="n">
        <v>43367</v>
      </c>
    </row>
    <row r="99" spans="1:136">
      <c r="A99" s="3" t="n">
        <v>43368</v>
      </c>
    </row>
    <row r="100" spans="1:136">
      <c r="A100" s="3" t="n">
        <v>43369</v>
      </c>
    </row>
    <row r="101" spans="1:136">
      <c r="A101" s="3" t="n">
        <v>43370</v>
      </c>
    </row>
    <row r="102" spans="1:136">
      <c r="A102" s="3" t="n">
        <v>43371</v>
      </c>
    </row>
    <row r="103" spans="1:136">
      <c r="A103" s="3" t="n">
        <v>43372</v>
      </c>
    </row>
    <row r="104" spans="1:136">
      <c r="A104" s="3" t="n">
        <v>43373</v>
      </c>
    </row>
    <row r="105" spans="1:136">
      <c r="A105" s="3" t="n">
        <v>43374</v>
      </c>
    </row>
    <row r="106" spans="1:136">
      <c r="A106" s="3" t="n">
        <v>43375</v>
      </c>
    </row>
    <row r="107" spans="1:136">
      <c r="A107" s="3" t="n">
        <v>43376</v>
      </c>
    </row>
    <row r="108" spans="1:136">
      <c r="A108" s="3" t="n">
        <v>43377</v>
      </c>
    </row>
    <row r="109" spans="1:136">
      <c r="A109" s="3" t="n">
        <v>43378</v>
      </c>
    </row>
    <row r="110" spans="1:136">
      <c r="A110" s="3" t="n">
        <v>43379</v>
      </c>
    </row>
    <row r="111" spans="1:136">
      <c r="A111" s="3" t="n">
        <v>43380</v>
      </c>
    </row>
    <row r="112" spans="1:136">
      <c r="A112" s="3" t="n">
        <v>43381</v>
      </c>
    </row>
    <row r="113" spans="1:136">
      <c r="A113" s="3" t="n">
        <v>43382</v>
      </c>
    </row>
    <row r="114" spans="1:136">
      <c r="A114" s="3" t="n">
        <v>43383</v>
      </c>
    </row>
    <row r="115" spans="1:136">
      <c r="A115" s="3" t="n">
        <v>43384</v>
      </c>
    </row>
    <row r="116" spans="1:136">
      <c r="A116" s="3" t="n">
        <v>43385</v>
      </c>
    </row>
    <row r="117" spans="1:136">
      <c r="A117" s="3" t="n">
        <v>43386</v>
      </c>
    </row>
    <row r="118" spans="1:136">
      <c r="A118" s="3" t="n">
        <v>43387</v>
      </c>
    </row>
    <row r="119" spans="1:136">
      <c r="A119" s="3" t="n">
        <v>43388</v>
      </c>
    </row>
    <row r="120" spans="1:136">
      <c r="A120" s="3" t="n">
        <v>43389</v>
      </c>
    </row>
    <row r="121" spans="1:136">
      <c r="A121" s="3" t="n">
        <v>43390</v>
      </c>
    </row>
    <row r="122" spans="1:136">
      <c r="A122" s="3" t="n">
        <v>43391</v>
      </c>
    </row>
    <row r="123" spans="1:136">
      <c r="A123" s="3" t="n">
        <v>43392</v>
      </c>
    </row>
    <row r="124" spans="1:136">
      <c r="A124" s="3" t="n">
        <v>43393</v>
      </c>
    </row>
    <row r="125" spans="1:136">
      <c r="A125" s="3" t="n">
        <v>43394</v>
      </c>
    </row>
    <row r="126" spans="1:136">
      <c r="A126" s="3" t="n">
        <v>43395</v>
      </c>
    </row>
    <row r="127" spans="1:136">
      <c r="A127" s="3" t="n">
        <v>43396</v>
      </c>
    </row>
    <row r="128" spans="1:136">
      <c r="A128" s="3" t="n">
        <v>43397</v>
      </c>
    </row>
    <row r="129" spans="1:136">
      <c r="A129" s="3" t="n">
        <v>43398</v>
      </c>
    </row>
    <row r="130" spans="1:136">
      <c r="A130" s="3" t="n">
        <v>43399</v>
      </c>
    </row>
    <row r="131" spans="1:136">
      <c r="A131" s="3" t="n">
        <v>43400</v>
      </c>
    </row>
    <row r="132" spans="1:136">
      <c r="A132" s="3" t="n">
        <v>43401</v>
      </c>
    </row>
    <row r="133" spans="1:136">
      <c r="A133" s="3" t="n">
        <v>43402</v>
      </c>
    </row>
    <row r="134" spans="1:136">
      <c r="A134" s="3" t="n">
        <v>43403</v>
      </c>
    </row>
    <row r="135" spans="1:136">
      <c r="A135" s="3" t="n">
        <v>43404</v>
      </c>
    </row>
    <row r="136" spans="1:136">
      <c r="A136" s="3" t="n">
        <v>43405</v>
      </c>
    </row>
  </sheetData>
  <mergeCells count="17">
    <mergeCell ref="I5:J5"/>
    <mergeCell ref="B5:F5"/>
    <mergeCell ref="H5:H6"/>
    <mergeCell ref="X5:X6"/>
    <mergeCell ref="Y5:Y6"/>
    <mergeCell ref="A2:AB2"/>
    <mergeCell ref="A3:F3"/>
    <mergeCell ref="A4:F4"/>
    <mergeCell ref="G3:J4"/>
    <mergeCell ref="W3:AB3"/>
    <mergeCell ref="W4:AB4"/>
    <mergeCell ref="AC5:AC6"/>
    <mergeCell ref="AA5:AA6"/>
    <mergeCell ref="AB5:AB6"/>
    <mergeCell ref="K3:V4"/>
    <mergeCell ref="K5:V5"/>
    <mergeCell ref="Z5:Z6"/>
  </mergeCells>
  <conditionalFormatting sqref="AB1:AB8 AB41:AB1048576">
    <cfRule dxfId="48" operator="equal" priority="178" type="cellIs">
      <formula>"C"</formula>
    </cfRule>
    <cfRule dxfId="47" operator="equal" priority="179" type="cellIs">
      <formula>"O"</formula>
    </cfRule>
  </conditionalFormatting>
  <conditionalFormatting sqref="AB1:AB1048576">
    <cfRule dxfId="46" operator="equal" priority="1" type="cellIs">
      <formula>"NG"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43"/>
  <sheetViews>
    <sheetView workbookViewId="0" zoomScale="85" zoomScaleNormal="85">
      <pane activePane="bottomRight" state="frozen" topLeftCell="B6" xSplit="1" ySplit="5"/>
      <selection activeCell="B1" pane="topRight" sqref="B1"/>
      <selection activeCell="A6" pane="bottomLeft" sqref="A6"/>
      <selection activeCell="G55" pane="bottomRight" sqref="G55"/>
    </sheetView>
  </sheetViews>
  <sheetFormatPr baseColWidth="8" defaultRowHeight="13.5" outlineLevelCol="0"/>
  <cols>
    <col bestFit="1" customWidth="1" max="1" min="1" style="97" width="9.25"/>
    <col customWidth="1" max="2" min="2" style="97" width="10"/>
    <col customWidth="1" max="5" min="5" style="286" width="9"/>
    <col bestFit="1" customWidth="1" max="7" min="7" style="97" width="10.5"/>
    <col customWidth="1" max="13" min="13" style="112" width="9"/>
    <col bestFit="1" customWidth="1" max="18" min="18" style="97" width="10.5"/>
    <col customWidth="1" max="19" min="19" style="97" width="11.5"/>
    <col customWidth="1" max="20" min="20" style="287" width="9"/>
  </cols>
  <sheetData>
    <row customHeight="1" ht="22.5" r="1" s="97" spans="1:43">
      <c r="A1" s="288" t="s">
        <v>46</v>
      </c>
    </row>
    <row customHeight="1" ht="20.25" r="2" s="97" spans="1:43">
      <c r="A2" s="289" t="n"/>
      <c r="B2" s="290" t="n"/>
      <c r="C2" s="290" t="n"/>
      <c r="D2" s="290" t="n"/>
      <c r="E2" s="291" t="n"/>
      <c r="F2" s="292" t="s">
        <v>47</v>
      </c>
      <c r="L2" s="292" t="s">
        <v>48</v>
      </c>
      <c r="R2" s="290" t="n"/>
      <c r="S2" s="290" t="n"/>
      <c r="T2" s="293" t="s">
        <v>14</v>
      </c>
      <c r="U2" s="294" t="s">
        <v>49</v>
      </c>
      <c r="V2" s="294" t="s">
        <v>50</v>
      </c>
      <c r="W2" s="294" t="s">
        <v>17</v>
      </c>
    </row>
    <row customHeight="1" ht="17.25" r="3" s="97" spans="1:43">
      <c r="A3" s="295" t="s">
        <v>51</v>
      </c>
      <c r="B3" s="292" t="s">
        <v>52</v>
      </c>
      <c r="C3" s="292" t="s">
        <v>53</v>
      </c>
      <c r="D3" s="292" t="s">
        <v>39</v>
      </c>
      <c r="E3" s="292" t="s">
        <v>54</v>
      </c>
      <c r="F3" s="292" t="s">
        <v>55</v>
      </c>
      <c r="G3" s="292" t="s">
        <v>56</v>
      </c>
      <c r="H3" s="292" t="s">
        <v>57</v>
      </c>
      <c r="I3" s="292" t="s">
        <v>56</v>
      </c>
      <c r="J3" s="292" t="s">
        <v>58</v>
      </c>
      <c r="K3" s="292" t="s">
        <v>56</v>
      </c>
      <c r="L3" s="292" t="s">
        <v>59</v>
      </c>
      <c r="M3" s="111" t="s">
        <v>60</v>
      </c>
      <c r="N3" s="292" t="s">
        <v>61</v>
      </c>
      <c r="O3" s="292" t="s">
        <v>56</v>
      </c>
      <c r="P3" s="292" t="s">
        <v>62</v>
      </c>
      <c r="Q3" s="292" t="s">
        <v>56</v>
      </c>
      <c r="R3" s="292" t="s">
        <v>63</v>
      </c>
      <c r="S3" s="292" t="s">
        <v>64</v>
      </c>
    </row>
    <row customHeight="1" ht="34.5" r="4" s="97" spans="1:43">
      <c r="B4" s="292" t="s">
        <v>64</v>
      </c>
      <c r="F4" s="292" t="s">
        <v>65</v>
      </c>
      <c r="H4" s="292" t="s">
        <v>66</v>
      </c>
      <c r="J4" s="292" t="s">
        <v>66</v>
      </c>
      <c r="N4" s="292" t="s">
        <v>66</v>
      </c>
      <c r="P4" s="292" t="s">
        <v>66</v>
      </c>
      <c r="R4" s="292" t="s">
        <v>67</v>
      </c>
    </row>
    <row customHeight="1" ht="17.25" r="5" s="97" spans="1:43">
      <c r="B5" s="296" t="n"/>
      <c r="F5" s="292" t="s">
        <v>68</v>
      </c>
      <c r="H5" s="296" t="n"/>
      <c r="J5" s="296" t="n"/>
      <c r="N5" s="296" t="n"/>
      <c r="P5" s="296" t="n"/>
      <c r="R5" s="292" t="s">
        <v>68</v>
      </c>
    </row>
    <row customFormat="1" customHeight="1" ht="17.25" r="6" s="297" spans="1:43">
      <c r="A6" s="298" t="s">
        <v>41</v>
      </c>
      <c r="B6" s="299" t="n"/>
      <c r="C6" s="300" t="n"/>
      <c r="D6" s="300" t="n"/>
      <c r="E6" s="300" t="n"/>
      <c r="F6" s="300" t="n"/>
      <c r="G6" s="300" t="n"/>
      <c r="H6" s="299" t="n"/>
      <c r="I6" s="300" t="n"/>
      <c r="J6" s="299" t="n"/>
      <c r="K6" s="300" t="n"/>
      <c r="L6" s="300" t="n"/>
      <c r="M6" s="6" t="n"/>
      <c r="N6" s="299" t="n"/>
      <c r="O6" s="300" t="n"/>
      <c r="P6" s="299" t="n"/>
      <c r="Q6" s="300" t="n"/>
      <c r="R6" s="300" t="n"/>
      <c r="S6" s="300" t="n"/>
      <c r="T6" s="301" t="n"/>
      <c r="U6" s="302" t="n"/>
      <c r="V6" s="302" t="n"/>
      <c r="W6" s="302" t="n"/>
    </row>
    <row customFormat="1" customHeight="1" ht="17.25" r="7" s="297" spans="1:43">
      <c r="A7" s="298" t="s">
        <v>43</v>
      </c>
      <c r="B7" s="299" t="n"/>
      <c r="C7" s="300" t="n"/>
      <c r="D7" s="300" t="n"/>
      <c r="E7" s="300" t="n"/>
      <c r="F7" s="300" t="n"/>
      <c r="G7" s="300" t="n"/>
      <c r="H7" s="299" t="n"/>
      <c r="I7" s="300" t="n"/>
      <c r="J7" s="299" t="n"/>
      <c r="K7" s="300" t="n"/>
      <c r="L7" s="300" t="n"/>
      <c r="M7" s="6" t="n"/>
      <c r="N7" s="299" t="n"/>
      <c r="O7" s="300" t="n"/>
      <c r="P7" s="299" t="n"/>
      <c r="Q7" s="300" t="n"/>
      <c r="R7" s="300" t="n"/>
      <c r="S7" s="300" t="n"/>
      <c r="T7" s="301" t="n"/>
      <c r="U7" s="302" t="n"/>
      <c r="V7" s="302" t="n"/>
      <c r="W7" s="302" t="n"/>
    </row>
    <row customFormat="1" customHeight="1" ht="13.5" r="8" s="253" spans="1:43">
      <c r="A8" s="3">
        <f>福田2号!A10</f>
        <v/>
      </c>
      <c r="B8" s="254">
        <f>F8+H8+J8+N8+P8</f>
        <v/>
      </c>
      <c r="C8" s="262" t="n">
        <v>0.19</v>
      </c>
      <c r="D8" s="303">
        <f>(F8+H8+J8)/R8</f>
        <v/>
      </c>
      <c r="E8" s="304">
        <f>1/D8</f>
        <v/>
      </c>
      <c r="F8" s="262">
        <f>#REF!+#REF!+#REF!+#REF!+#REF!+#REF!+#REF!+#REF!</f>
        <v/>
      </c>
      <c r="G8" s="257">
        <f>F8/B8</f>
        <v/>
      </c>
      <c r="H8" s="4">
        <f>#REF!+#REF!+#REF!+#REF!+#REF!+#REF!+#REF!+#REF!+#REF!+#REF!+#REF!+#REF!+#REF!+#REF!+#REF!+#REF!+#REF!+#REF!+#REF!+#REF!</f>
        <v/>
      </c>
      <c r="I8" s="257">
        <f>H8/B8</f>
        <v/>
      </c>
      <c r="J8" s="4">
        <f>#REF!+#REF!+#REF!+#REF!+#REF!+#REF!+#REF!+#REF!+#REF!+#REF!+#REF!+#REF!+#REF!+#REF!+#REF!+#REF!</f>
        <v/>
      </c>
      <c r="K8" s="257">
        <f>J8/B8</f>
        <v/>
      </c>
      <c r="L8" s="262" t="n">
        <v>0.07000000000000001</v>
      </c>
      <c r="M8" s="303">
        <f>(N8+P8)/R8</f>
        <v/>
      </c>
      <c r="N8" s="4">
        <f>#REF!+#REF!+#REF!+#REF!+#REF!</f>
        <v/>
      </c>
      <c r="O8" s="257">
        <f>N8/B8</f>
        <v/>
      </c>
      <c r="P8" s="4">
        <f>#REF!+#REF!+#REF!+#REF!+#REF!+#REF!</f>
        <v/>
      </c>
      <c r="Q8" s="257">
        <f>P8/B8</f>
        <v/>
      </c>
      <c r="R8" s="254">
        <f>福田2号!G10</f>
        <v/>
      </c>
      <c r="S8" s="305">
        <f>福田2号!W10</f>
        <v/>
      </c>
      <c r="T8" s="306">
        <f>S8/R8</f>
        <v/>
      </c>
      <c r="U8" s="307">
        <f>#REF!</f>
        <v/>
      </c>
      <c r="V8" s="307">
        <f>#REF!</f>
        <v/>
      </c>
      <c r="W8" s="308" t="n">
        <v>27.85</v>
      </c>
    </row>
    <row r="9" spans="1:43">
      <c r="A9" s="3">
        <f>福田2号!A11</f>
        <v/>
      </c>
      <c r="B9" s="243">
        <f>F9+H9+J9+N9+P9</f>
        <v/>
      </c>
      <c r="C9" s="251" t="n">
        <v>0.19</v>
      </c>
      <c r="D9" s="309">
        <f>(F9+H9+J9)/R9</f>
        <v/>
      </c>
      <c r="E9" s="304">
        <f>1/D9</f>
        <v/>
      </c>
      <c r="F9" s="251">
        <f>#REF!+#REF!+#REF!+#REF!+#REF!+#REF!+#REF!+#REF!</f>
        <v/>
      </c>
      <c r="G9" s="245">
        <f>F9/B9</f>
        <v/>
      </c>
      <c r="H9" s="1">
        <f>#REF!+#REF!+#REF!+#REF!+#REF!+#REF!+#REF!+#REF!+#REF!+#REF!+#REF!+#REF!+#REF!+#REF!+#REF!+#REF!+#REF!+#REF!+#REF!+#REF!</f>
        <v/>
      </c>
      <c r="I9" s="245">
        <f>H9/B9</f>
        <v/>
      </c>
      <c r="J9" s="1">
        <f>#REF!+#REF!+#REF!+#REF!+#REF!+#REF!+#REF!+#REF!+#REF!+#REF!+#REF!+#REF!+#REF!+#REF!+#REF!+#REF!</f>
        <v/>
      </c>
      <c r="K9" s="245">
        <f>J9/B9</f>
        <v/>
      </c>
      <c r="L9" s="251" t="n">
        <v>0.07000000000000001</v>
      </c>
      <c r="M9" s="309">
        <f>(N9+P9)/R9</f>
        <v/>
      </c>
      <c r="N9" s="1">
        <f>#REF!+#REF!+#REF!+#REF!+#REF!</f>
        <v/>
      </c>
      <c r="O9" s="273">
        <f>N9/B9</f>
        <v/>
      </c>
      <c r="P9" s="1">
        <f>#REF!+#REF!+#REF!+#REF!+#REF!+#REF!</f>
        <v/>
      </c>
      <c r="Q9" s="273">
        <f>P9/B9</f>
        <v/>
      </c>
      <c r="R9" s="243">
        <f>福田2号!G11</f>
        <v/>
      </c>
      <c r="S9" s="310">
        <f>福田2号!W11</f>
        <v/>
      </c>
      <c r="T9" s="311">
        <f>S9/R9</f>
        <v/>
      </c>
      <c r="U9" s="312">
        <f>#REF!</f>
        <v/>
      </c>
      <c r="V9" s="312">
        <f>#REF!</f>
        <v/>
      </c>
      <c r="W9" s="313" t="n">
        <v>26.24</v>
      </c>
    </row>
    <row customFormat="1" r="10" s="253" spans="1:43">
      <c r="A10" s="3">
        <f>福田2号!A12</f>
        <v/>
      </c>
      <c r="B10" s="254">
        <f>F10+H10+J10+N10+P10</f>
        <v/>
      </c>
      <c r="C10" s="262" t="n">
        <v>0.19</v>
      </c>
      <c r="D10" s="303">
        <f>(F10+H10+J10)/R10</f>
        <v/>
      </c>
      <c r="E10" s="304">
        <f>1/D10</f>
        <v/>
      </c>
      <c r="F10" s="262">
        <f>#REF!+#REF!+#REF!+#REF!+#REF!+#REF!+#REF!+#REF!</f>
        <v/>
      </c>
      <c r="G10" s="257">
        <f>F10/B10</f>
        <v/>
      </c>
      <c r="H10" s="4">
        <f>#REF!+#REF!+#REF!+#REF!+#REF!+#REF!+#REF!+#REF!+#REF!+#REF!+#REF!+#REF!+#REF!+#REF!+#REF!+#REF!+#REF!+#REF!+#REF!+#REF!</f>
        <v/>
      </c>
      <c r="I10" s="257">
        <f>H10/B10</f>
        <v/>
      </c>
      <c r="J10" s="4">
        <f>#REF!+#REF!+#REF!+#REF!+#REF!+#REF!+#REF!+#REF!+#REF!+#REF!+#REF!+#REF!+#REF!+#REF!+#REF!+#REF!</f>
        <v/>
      </c>
      <c r="K10" s="257">
        <f>J10/B10</f>
        <v/>
      </c>
      <c r="L10" s="262" t="n">
        <v>0.07000000000000001</v>
      </c>
      <c r="M10" s="303">
        <f>(N10+P10)/R10</f>
        <v/>
      </c>
      <c r="N10" s="4">
        <f>#REF!+#REF!+#REF!+#REF!+#REF!</f>
        <v/>
      </c>
      <c r="O10" s="257">
        <f>N10/B10</f>
        <v/>
      </c>
      <c r="P10" s="4">
        <f>#REF!+#REF!+#REF!+#REF!+#REF!+#REF!</f>
        <v/>
      </c>
      <c r="Q10" s="257">
        <f>P10/B10</f>
        <v/>
      </c>
      <c r="R10" s="254">
        <f>福田2号!G12</f>
        <v/>
      </c>
      <c r="S10" s="305">
        <f>福田2号!W12</f>
        <v/>
      </c>
      <c r="T10" s="306">
        <f>S10/R10</f>
        <v/>
      </c>
      <c r="U10" s="307">
        <f>#REF!</f>
        <v/>
      </c>
      <c r="V10" s="307">
        <f>#REF!</f>
        <v/>
      </c>
      <c r="W10" s="308" t="n">
        <v>26.89</v>
      </c>
    </row>
    <row r="11" spans="1:43">
      <c r="A11" s="3">
        <f>福田2号!A13</f>
        <v/>
      </c>
      <c r="B11" s="243">
        <f>F11+H11+J11+N11+P11</f>
        <v/>
      </c>
      <c r="C11" s="251" t="n">
        <v>0.19</v>
      </c>
      <c r="D11" s="309">
        <f>(F11+H11+J11)/R11</f>
        <v/>
      </c>
      <c r="E11" s="304">
        <f>1/D11</f>
        <v/>
      </c>
      <c r="F11" s="251">
        <f>#REF!+#REF!+#REF!+#REF!+#REF!+#REF!+#REF!+#REF!</f>
        <v/>
      </c>
      <c r="G11" s="245">
        <f>F11/B11</f>
        <v/>
      </c>
      <c r="H11" s="1">
        <f>#REF!+#REF!+#REF!+#REF!+#REF!+#REF!+#REF!+#REF!+#REF!+#REF!+#REF!+#REF!+#REF!+#REF!+#REF!+#REF!+#REF!+#REF!+#REF!+#REF!</f>
        <v/>
      </c>
      <c r="I11" s="245">
        <f>H11/B11</f>
        <v/>
      </c>
      <c r="J11" s="1">
        <f>#REF!+#REF!+#REF!+#REF!+#REF!+#REF!+#REF!+#REF!+#REF!+#REF!+#REF!+#REF!+#REF!+#REF!+#REF!+#REF!</f>
        <v/>
      </c>
      <c r="K11" s="245">
        <f>J11/B11</f>
        <v/>
      </c>
      <c r="L11" s="251" t="n">
        <v>0.07000000000000001</v>
      </c>
      <c r="M11" s="309">
        <f>(N11+P11)/R11</f>
        <v/>
      </c>
      <c r="N11" s="1">
        <f>#REF!+#REF!+#REF!+#REF!+#REF!</f>
        <v/>
      </c>
      <c r="O11" s="273">
        <f>N11/B11</f>
        <v/>
      </c>
      <c r="P11" s="1">
        <f>#REF!+#REF!+#REF!+#REF!+#REF!+#REF!</f>
        <v/>
      </c>
      <c r="Q11" s="273">
        <f>P11/B11</f>
        <v/>
      </c>
      <c r="R11" s="243">
        <f>福田2号!G13</f>
        <v/>
      </c>
      <c r="S11" s="310">
        <f>福田2号!W13</f>
        <v/>
      </c>
      <c r="T11" s="311">
        <f>S11/R11</f>
        <v/>
      </c>
      <c r="U11" s="312">
        <f>#REF!</f>
        <v/>
      </c>
      <c r="V11" s="312">
        <f>#REF!</f>
        <v/>
      </c>
      <c r="W11" s="313" t="n">
        <v>26.9</v>
      </c>
    </row>
    <row customFormat="1" r="12" s="253" spans="1:43">
      <c r="A12" s="3">
        <f>福田2号!A14</f>
        <v/>
      </c>
      <c r="B12" s="254">
        <f>F12+H12+J12+N12+P12</f>
        <v/>
      </c>
      <c r="C12" s="262" t="n">
        <v>0.19</v>
      </c>
      <c r="D12" s="303">
        <f>(F12+H12+J12)/R12</f>
        <v/>
      </c>
      <c r="E12" s="304">
        <f>1/D12</f>
        <v/>
      </c>
      <c r="F12" s="262">
        <f>#REF!+#REF!+#REF!+#REF!+#REF!+#REF!+#REF!+#REF!</f>
        <v/>
      </c>
      <c r="G12" s="257">
        <f>F12/B12</f>
        <v/>
      </c>
      <c r="H12" s="4">
        <f>#REF!+#REF!+#REF!+#REF!+#REF!+#REF!+#REF!+#REF!+#REF!+#REF!+#REF!+#REF!+#REF!+#REF!+#REF!+#REF!+#REF!+#REF!+#REF!+#REF!</f>
        <v/>
      </c>
      <c r="I12" s="257">
        <f>H12/B12</f>
        <v/>
      </c>
      <c r="J12" s="4">
        <f>#REF!+#REF!+#REF!+#REF!+#REF!+#REF!+#REF!+#REF!+#REF!+#REF!+#REF!+#REF!+#REF!+#REF!+#REF!+#REF!</f>
        <v/>
      </c>
      <c r="K12" s="257">
        <f>J12/B12</f>
        <v/>
      </c>
      <c r="L12" s="262" t="n">
        <v>0.07000000000000001</v>
      </c>
      <c r="M12" s="303">
        <f>(N12+P12)/R12</f>
        <v/>
      </c>
      <c r="N12" s="4">
        <f>#REF!+#REF!+#REF!+#REF!+#REF!</f>
        <v/>
      </c>
      <c r="O12" s="257">
        <f>N12/B12</f>
        <v/>
      </c>
      <c r="P12" s="4">
        <f>#REF!+#REF!+#REF!+#REF!+#REF!+#REF!</f>
        <v/>
      </c>
      <c r="Q12" s="257">
        <f>P12/B12</f>
        <v/>
      </c>
      <c r="R12" s="254">
        <f>福田2号!G14</f>
        <v/>
      </c>
      <c r="S12" s="305">
        <f>福田2号!W14</f>
        <v/>
      </c>
      <c r="T12" s="306">
        <f>S12/R12</f>
        <v/>
      </c>
      <c r="U12" s="307">
        <f>#REF!</f>
        <v/>
      </c>
      <c r="V12" s="307">
        <f>#REF!</f>
        <v/>
      </c>
      <c r="W12" s="308" t="n">
        <v>27.42</v>
      </c>
    </row>
    <row hidden="1" r="13" s="97" spans="1:43">
      <c r="A13" s="3">
        <f>福田2号!A15</f>
        <v/>
      </c>
      <c r="B13" s="243">
        <f>F13+H13+J13+N13+P13</f>
        <v/>
      </c>
      <c r="C13" s="251" t="n">
        <v>0.19</v>
      </c>
      <c r="D13" s="309">
        <f>(F13+H13+J13)/R13</f>
        <v/>
      </c>
      <c r="E13" s="304">
        <f>1/D13</f>
        <v/>
      </c>
      <c r="F13" s="251">
        <f>#REF!+#REF!+#REF!+#REF!+#REF!+#REF!+#REF!+#REF!</f>
        <v/>
      </c>
      <c r="G13" s="245">
        <f>F13/B13</f>
        <v/>
      </c>
      <c r="H13" s="1">
        <f>#REF!+#REF!+#REF!+#REF!+#REF!+#REF!+#REF!+#REF!+#REF!+#REF!+#REF!+#REF!+#REF!+#REF!+#REF!+#REF!+#REF!+#REF!+#REF!+#REF!</f>
        <v/>
      </c>
      <c r="I13" s="245">
        <f>H13/B13</f>
        <v/>
      </c>
      <c r="J13" s="1">
        <f>#REF!+#REF!+#REF!+#REF!+#REF!+#REF!+#REF!+#REF!+#REF!+#REF!+#REF!+#REF!+#REF!+#REF!+#REF!+#REF!</f>
        <v/>
      </c>
      <c r="K13" s="245">
        <f>J13/B13</f>
        <v/>
      </c>
      <c r="L13" s="251" t="n">
        <v>0.07000000000000001</v>
      </c>
      <c r="M13" s="309">
        <f>(N13+P13)/R13</f>
        <v/>
      </c>
      <c r="N13" s="1">
        <f>#REF!+#REF!+#REF!+#REF!+#REF!</f>
        <v/>
      </c>
      <c r="O13" s="273">
        <f>N13/B13</f>
        <v/>
      </c>
      <c r="P13" s="1">
        <f>#REF!+#REF!+#REF!+#REF!+#REF!+#REF!</f>
        <v/>
      </c>
      <c r="Q13" s="273">
        <f>P13/B13</f>
        <v/>
      </c>
      <c r="R13" s="243">
        <f>福田2号!G15</f>
        <v/>
      </c>
      <c r="S13" s="310">
        <f>福田2号!W15</f>
        <v/>
      </c>
      <c r="T13" s="311">
        <f>S13/R13</f>
        <v/>
      </c>
      <c r="U13" s="312">
        <f>#REF!</f>
        <v/>
      </c>
      <c r="V13" s="312">
        <f>#REF!</f>
        <v/>
      </c>
      <c r="W13" s="313" t="n"/>
    </row>
    <row customFormat="1" hidden="1" r="14" s="253" spans="1:43">
      <c r="A14" s="3">
        <f>福田2号!A16</f>
        <v/>
      </c>
      <c r="B14" s="254">
        <f>F14+H14+J14+N14+P14</f>
        <v/>
      </c>
      <c r="C14" s="262" t="n">
        <v>0.19</v>
      </c>
      <c r="D14" s="303">
        <f>(F14+H14+J14)/R14</f>
        <v/>
      </c>
      <c r="E14" s="304">
        <f>1/D14</f>
        <v/>
      </c>
      <c r="F14" s="262">
        <f>#REF!+#REF!+#REF!+#REF!+#REF!+#REF!+#REF!+#REF!</f>
        <v/>
      </c>
      <c r="G14" s="257">
        <f>F14/B14</f>
        <v/>
      </c>
      <c r="H14" s="4">
        <f>#REF!+#REF!+#REF!+#REF!+#REF!+#REF!+#REF!+#REF!+#REF!+#REF!+#REF!+#REF!+#REF!+#REF!+#REF!+#REF!+#REF!+#REF!+#REF!+#REF!</f>
        <v/>
      </c>
      <c r="I14" s="257">
        <f>H14/B14</f>
        <v/>
      </c>
      <c r="J14" s="4">
        <f>#REF!+#REF!+#REF!+#REF!+#REF!+#REF!+#REF!+#REF!+#REF!+#REF!+#REF!+#REF!+#REF!+#REF!+#REF!+#REF!</f>
        <v/>
      </c>
      <c r="K14" s="257">
        <f>J14/B14</f>
        <v/>
      </c>
      <c r="L14" s="262" t="n">
        <v>0.07000000000000001</v>
      </c>
      <c r="M14" s="303">
        <f>(N14+P14)/R14</f>
        <v/>
      </c>
      <c r="N14" s="4">
        <f>#REF!+#REF!+#REF!+#REF!+#REF!</f>
        <v/>
      </c>
      <c r="O14" s="257">
        <f>N14/B14</f>
        <v/>
      </c>
      <c r="P14" s="4">
        <f>#REF!+#REF!+#REF!+#REF!+#REF!+#REF!</f>
        <v/>
      </c>
      <c r="Q14" s="257">
        <f>P14/B14</f>
        <v/>
      </c>
      <c r="R14" s="254">
        <f>福田2号!G16</f>
        <v/>
      </c>
      <c r="S14" s="305">
        <f>福田2号!W16</f>
        <v/>
      </c>
      <c r="T14" s="306">
        <f>S14/R14</f>
        <v/>
      </c>
      <c r="U14" s="307">
        <f>#REF!</f>
        <v/>
      </c>
      <c r="V14" s="307">
        <f>#REF!</f>
        <v/>
      </c>
      <c r="W14" s="308" t="n"/>
    </row>
    <row hidden="1" r="15" s="97" spans="1:43">
      <c r="A15" s="3">
        <f>福田2号!A17</f>
        <v/>
      </c>
      <c r="B15" s="243">
        <f>F15+H15+J15+N15+P15</f>
        <v/>
      </c>
      <c r="C15" s="251" t="n">
        <v>0.19</v>
      </c>
      <c r="D15" s="309">
        <f>(F15+H15+J15)/R15</f>
        <v/>
      </c>
      <c r="E15" s="304">
        <f>1/D15</f>
        <v/>
      </c>
      <c r="F15" s="251">
        <f>#REF!+#REF!+#REF!+#REF!+#REF!+#REF!+#REF!+#REF!</f>
        <v/>
      </c>
      <c r="G15" s="245">
        <f>F15/B15</f>
        <v/>
      </c>
      <c r="H15" s="1">
        <f>#REF!+#REF!+#REF!+#REF!+#REF!+#REF!+#REF!+#REF!+#REF!+#REF!+#REF!+#REF!+#REF!+#REF!+#REF!+#REF!+#REF!+#REF!+#REF!+#REF!</f>
        <v/>
      </c>
      <c r="I15" s="245">
        <f>H15/B15</f>
        <v/>
      </c>
      <c r="J15" s="1">
        <f>#REF!+#REF!+#REF!+#REF!+#REF!+#REF!+#REF!+#REF!+#REF!+#REF!+#REF!+#REF!+#REF!+#REF!+#REF!+#REF!</f>
        <v/>
      </c>
      <c r="K15" s="245">
        <f>J15/B15</f>
        <v/>
      </c>
      <c r="L15" s="251" t="n">
        <v>0.07000000000000001</v>
      </c>
      <c r="M15" s="309">
        <f>(N15+P15)/R15</f>
        <v/>
      </c>
      <c r="N15" s="1">
        <f>#REF!+#REF!+#REF!+#REF!+#REF!</f>
        <v/>
      </c>
      <c r="O15" s="273">
        <f>N15/B15</f>
        <v/>
      </c>
      <c r="P15" s="1">
        <f>#REF!+#REF!+#REF!+#REF!+#REF!+#REF!</f>
        <v/>
      </c>
      <c r="Q15" s="273">
        <f>P15/B15</f>
        <v/>
      </c>
      <c r="R15" s="243">
        <f>福田2号!G17</f>
        <v/>
      </c>
      <c r="S15" s="310">
        <f>福田2号!W17</f>
        <v/>
      </c>
      <c r="T15" s="311">
        <f>S15/R15</f>
        <v/>
      </c>
      <c r="U15" s="312">
        <f>#REF!</f>
        <v/>
      </c>
      <c r="V15" s="312">
        <f>#REF!</f>
        <v/>
      </c>
      <c r="W15" s="313" t="n"/>
    </row>
    <row hidden="1" r="16" s="97" spans="1:43">
      <c r="A16" s="3">
        <f>福田2号!A18</f>
        <v/>
      </c>
      <c r="B16" s="254">
        <f>F16+H16+J16+N16+P16</f>
        <v/>
      </c>
      <c r="C16" s="262" t="n">
        <v>0.19</v>
      </c>
      <c r="D16" s="303">
        <f>(F16+H16+J16)/R16</f>
        <v/>
      </c>
      <c r="E16" s="304">
        <f>1/D16</f>
        <v/>
      </c>
      <c r="F16" s="262">
        <f>#REF!+#REF!+#REF!+#REF!+#REF!+#REF!+#REF!+#REF!</f>
        <v/>
      </c>
      <c r="G16" s="257">
        <f>F16/B16</f>
        <v/>
      </c>
      <c r="H16" s="4">
        <f>#REF!+#REF!+#REF!+#REF!+#REF!+#REF!+#REF!+#REF!+#REF!+#REF!+#REF!+#REF!+#REF!+#REF!+#REF!+#REF!+#REF!+#REF!+#REF!+#REF!</f>
        <v/>
      </c>
      <c r="I16" s="257">
        <f>H16/B16</f>
        <v/>
      </c>
      <c r="J16" s="4">
        <f>#REF!+#REF!+#REF!+#REF!+#REF!+#REF!+#REF!+#REF!+#REF!+#REF!+#REF!+#REF!+#REF!+#REF!+#REF!+#REF!</f>
        <v/>
      </c>
      <c r="K16" s="257">
        <f>J16/B16</f>
        <v/>
      </c>
      <c r="L16" s="262" t="n">
        <v>0.07000000000000001</v>
      </c>
      <c r="M16" s="303">
        <f>(N16+P16)/R16</f>
        <v/>
      </c>
      <c r="N16" s="4">
        <f>#REF!+#REF!+#REF!+#REF!+#REF!</f>
        <v/>
      </c>
      <c r="O16" s="257">
        <f>N16/B16</f>
        <v/>
      </c>
      <c r="P16" s="4">
        <f>#REF!+#REF!+#REF!+#REF!+#REF!+#REF!</f>
        <v/>
      </c>
      <c r="Q16" s="257">
        <f>P16/B16</f>
        <v/>
      </c>
      <c r="R16" s="254">
        <f>福田2号!G18</f>
        <v/>
      </c>
      <c r="S16" s="305">
        <f>福田2号!W18</f>
        <v/>
      </c>
      <c r="T16" s="306">
        <f>S16/R16</f>
        <v/>
      </c>
      <c r="U16" s="307">
        <f>#REF!</f>
        <v/>
      </c>
      <c r="V16" s="307">
        <f>#REF!</f>
        <v/>
      </c>
      <c r="W16" s="308" t="n"/>
    </row>
    <row hidden="1" r="17" s="97" spans="1:43">
      <c r="A17" s="3">
        <f>福田2号!A19</f>
        <v/>
      </c>
      <c r="B17" s="243">
        <f>F17+H17+J17+N17+P17</f>
        <v/>
      </c>
      <c r="C17" s="251" t="n">
        <v>0.19</v>
      </c>
      <c r="D17" s="309">
        <f>(F17+H17+J17)/R17</f>
        <v/>
      </c>
      <c r="E17" s="304">
        <f>1/D17</f>
        <v/>
      </c>
      <c r="F17" s="251">
        <f>#REF!+#REF!+#REF!+#REF!+#REF!+#REF!+#REF!+#REF!</f>
        <v/>
      </c>
      <c r="G17" s="245">
        <f>F17/B17</f>
        <v/>
      </c>
      <c r="H17" s="1">
        <f>#REF!+#REF!+#REF!+#REF!+#REF!+#REF!+#REF!+#REF!+#REF!+#REF!+#REF!+#REF!+#REF!+#REF!+#REF!+#REF!+#REF!+#REF!+#REF!+#REF!</f>
        <v/>
      </c>
      <c r="I17" s="245">
        <f>H17/B17</f>
        <v/>
      </c>
      <c r="J17" s="1">
        <f>#REF!+#REF!+#REF!+#REF!+#REF!+#REF!+#REF!+#REF!+#REF!+#REF!+#REF!+#REF!+#REF!+#REF!+#REF!+#REF!</f>
        <v/>
      </c>
      <c r="K17" s="245">
        <f>J17/B17</f>
        <v/>
      </c>
      <c r="L17" s="251" t="n">
        <v>0.07000000000000001</v>
      </c>
      <c r="M17" s="309">
        <f>(N17+P17)/R17</f>
        <v/>
      </c>
      <c r="N17" s="1">
        <f>#REF!+#REF!+#REF!+#REF!+#REF!</f>
        <v/>
      </c>
      <c r="O17" s="273">
        <f>N17/B17</f>
        <v/>
      </c>
      <c r="P17" s="1">
        <f>#REF!+#REF!+#REF!+#REF!+#REF!+#REF!</f>
        <v/>
      </c>
      <c r="Q17" s="273">
        <f>P17/B17</f>
        <v/>
      </c>
      <c r="R17" s="243">
        <f>福田2号!G19</f>
        <v/>
      </c>
      <c r="S17" s="310">
        <f>福田2号!W19</f>
        <v/>
      </c>
      <c r="T17" s="311">
        <f>S17/R17</f>
        <v/>
      </c>
      <c r="U17" s="312">
        <f>#REF!</f>
        <v/>
      </c>
      <c r="V17" s="312">
        <f>#REF!</f>
        <v/>
      </c>
      <c r="W17" s="313" t="n"/>
    </row>
    <row hidden="1" r="18" s="97" spans="1:43">
      <c r="A18" s="3">
        <f>福田2号!A20</f>
        <v/>
      </c>
      <c r="B18" s="254">
        <f>F18+H18+J18+N18+P18</f>
        <v/>
      </c>
      <c r="C18" s="262" t="n">
        <v>0.19</v>
      </c>
      <c r="D18" s="303">
        <f>(F18+H18+J18)/R18</f>
        <v/>
      </c>
      <c r="E18" s="304">
        <f>1/D18</f>
        <v/>
      </c>
      <c r="F18" s="262">
        <f>#REF!+#REF!+#REF!+#REF!+#REF!+#REF!+#REF!+#REF!</f>
        <v/>
      </c>
      <c r="G18" s="257">
        <f>F18/B18</f>
        <v/>
      </c>
      <c r="H18" s="4">
        <f>#REF!+#REF!+#REF!+#REF!+#REF!+#REF!+#REF!+#REF!+#REF!+#REF!+#REF!+#REF!+#REF!+#REF!+#REF!+#REF!+#REF!+#REF!+#REF!+#REF!</f>
        <v/>
      </c>
      <c r="I18" s="257">
        <f>H18/B18</f>
        <v/>
      </c>
      <c r="J18" s="4">
        <f>#REF!+#REF!+#REF!+#REF!+#REF!+#REF!+#REF!+#REF!+#REF!+#REF!+#REF!+#REF!+#REF!+#REF!+#REF!+#REF!</f>
        <v/>
      </c>
      <c r="K18" s="257">
        <f>J18/B18</f>
        <v/>
      </c>
      <c r="L18" s="262" t="n">
        <v>0.07000000000000001</v>
      </c>
      <c r="M18" s="303">
        <f>(N18+P18)/R18</f>
        <v/>
      </c>
      <c r="N18" s="4">
        <f>#REF!+#REF!+#REF!+#REF!+#REF!</f>
        <v/>
      </c>
      <c r="O18" s="257">
        <f>N18/B18</f>
        <v/>
      </c>
      <c r="P18" s="4">
        <f>#REF!+#REF!+#REF!+#REF!+#REF!+#REF!</f>
        <v/>
      </c>
      <c r="Q18" s="257">
        <f>P18/B18</f>
        <v/>
      </c>
      <c r="R18" s="254">
        <f>福田2号!G20</f>
        <v/>
      </c>
      <c r="S18" s="305">
        <f>福田2号!W20</f>
        <v/>
      </c>
      <c r="T18" s="306">
        <f>S18/R18</f>
        <v/>
      </c>
      <c r="U18" s="307">
        <f>#REF!</f>
        <v/>
      </c>
      <c r="V18" s="307">
        <f>#REF!</f>
        <v/>
      </c>
      <c r="W18" s="308" t="n"/>
    </row>
    <row hidden="1" r="19" s="97" spans="1:43">
      <c r="A19" s="3">
        <f>福田2号!A21</f>
        <v/>
      </c>
      <c r="B19" s="243">
        <f>F19+H19+J19+N19+P19</f>
        <v/>
      </c>
      <c r="C19" s="251" t="n">
        <v>0.19</v>
      </c>
      <c r="D19" s="309">
        <f>(F19+H19+J19)/R19</f>
        <v/>
      </c>
      <c r="E19" s="304">
        <f>1/D19</f>
        <v/>
      </c>
      <c r="F19" s="251">
        <f>#REF!+#REF!+#REF!+#REF!+#REF!+#REF!+#REF!+#REF!</f>
        <v/>
      </c>
      <c r="G19" s="245">
        <f>F19/B19</f>
        <v/>
      </c>
      <c r="H19" s="1">
        <f>#REF!+#REF!+#REF!+#REF!+#REF!+#REF!+#REF!+#REF!+#REF!+#REF!+#REF!+#REF!+#REF!+#REF!+#REF!+#REF!+#REF!+#REF!+#REF!+#REF!</f>
        <v/>
      </c>
      <c r="I19" s="245">
        <f>H19/B19</f>
        <v/>
      </c>
      <c r="J19" s="1">
        <f>#REF!+#REF!+#REF!+#REF!+#REF!+#REF!+#REF!+#REF!+#REF!+#REF!+#REF!+#REF!+#REF!+#REF!+#REF!+#REF!</f>
        <v/>
      </c>
      <c r="K19" s="245">
        <f>J19/B19</f>
        <v/>
      </c>
      <c r="L19" s="251" t="n">
        <v>0.07000000000000001</v>
      </c>
      <c r="M19" s="309">
        <f>(N19+P19)/R19</f>
        <v/>
      </c>
      <c r="N19" s="1">
        <f>#REF!+#REF!+#REF!+#REF!+#REF!</f>
        <v/>
      </c>
      <c r="O19" s="273">
        <f>N19/B19</f>
        <v/>
      </c>
      <c r="P19" s="1">
        <f>#REF!+#REF!+#REF!+#REF!+#REF!+#REF!</f>
        <v/>
      </c>
      <c r="Q19" s="273">
        <f>P19/B19</f>
        <v/>
      </c>
      <c r="R19" s="243">
        <f>福田2号!G21</f>
        <v/>
      </c>
      <c r="S19" s="310">
        <f>福田2号!W21</f>
        <v/>
      </c>
      <c r="T19" s="311">
        <f>S19/R19</f>
        <v/>
      </c>
      <c r="U19" s="312">
        <f>#REF!</f>
        <v/>
      </c>
      <c r="V19" s="312">
        <f>#REF!</f>
        <v/>
      </c>
      <c r="W19" s="313" t="n"/>
    </row>
    <row hidden="1" r="20" s="97" spans="1:43">
      <c r="A20" s="3">
        <f>福田2号!A22</f>
        <v/>
      </c>
      <c r="B20" s="254">
        <f>F20+H20+J20+N20+P20</f>
        <v/>
      </c>
      <c r="C20" s="262" t="n">
        <v>0.19</v>
      </c>
      <c r="D20" s="303">
        <f>(F20+H20+J20)/R20</f>
        <v/>
      </c>
      <c r="E20" s="304">
        <f>1/D20</f>
        <v/>
      </c>
      <c r="F20" s="262">
        <f>#REF!+#REF!+#REF!+#REF!+#REF!+#REF!+#REF!+#REF!</f>
        <v/>
      </c>
      <c r="G20" s="257">
        <f>F20/B20</f>
        <v/>
      </c>
      <c r="H20" s="4">
        <f>#REF!+#REF!+#REF!+#REF!+#REF!+#REF!+#REF!+#REF!+#REF!+#REF!+#REF!+#REF!+#REF!+#REF!+#REF!+#REF!+#REF!+#REF!+#REF!+#REF!</f>
        <v/>
      </c>
      <c r="I20" s="257">
        <f>H20/B20</f>
        <v/>
      </c>
      <c r="J20" s="4">
        <f>#REF!+#REF!+#REF!+#REF!+#REF!+#REF!+#REF!+#REF!+#REF!+#REF!+#REF!+#REF!+#REF!+#REF!+#REF!+#REF!</f>
        <v/>
      </c>
      <c r="K20" s="257">
        <f>J20/B20</f>
        <v/>
      </c>
      <c r="L20" s="262" t="n">
        <v>0.07000000000000001</v>
      </c>
      <c r="M20" s="303">
        <f>(N20+P20)/R20</f>
        <v/>
      </c>
      <c r="N20" s="4">
        <f>#REF!+#REF!+#REF!+#REF!+#REF!</f>
        <v/>
      </c>
      <c r="O20" s="257">
        <f>N20/B20</f>
        <v/>
      </c>
      <c r="P20" s="4">
        <f>#REF!+#REF!+#REF!+#REF!+#REF!+#REF!</f>
        <v/>
      </c>
      <c r="Q20" s="257">
        <f>P20/B20</f>
        <v/>
      </c>
      <c r="R20" s="254">
        <f>福田2号!G22</f>
        <v/>
      </c>
      <c r="S20" s="305">
        <f>福田2号!W22</f>
        <v/>
      </c>
      <c r="T20" s="306">
        <f>S20/R20</f>
        <v/>
      </c>
      <c r="U20" s="307">
        <f>#REF!</f>
        <v/>
      </c>
      <c r="V20" s="307">
        <f>#REF!</f>
        <v/>
      </c>
      <c r="W20" s="308" t="n"/>
    </row>
    <row hidden="1" r="21" s="97" spans="1:43">
      <c r="A21" s="3">
        <f>福田2号!A23</f>
        <v/>
      </c>
      <c r="B21" s="243">
        <f>F21+H21+J21+N21+P21</f>
        <v/>
      </c>
      <c r="C21" s="251" t="n">
        <v>0.19</v>
      </c>
      <c r="D21" s="309">
        <f>(F21+H21+J21)/R21</f>
        <v/>
      </c>
      <c r="E21" s="304">
        <f>1/D21</f>
        <v/>
      </c>
      <c r="F21" s="251">
        <f>#REF!+#REF!+#REF!+#REF!+#REF!+#REF!+#REF!+#REF!</f>
        <v/>
      </c>
      <c r="G21" s="245">
        <f>F21/B21</f>
        <v/>
      </c>
      <c r="H21" s="1">
        <f>#REF!+#REF!+#REF!+#REF!+#REF!+#REF!+#REF!+#REF!+#REF!+#REF!+#REF!+#REF!+#REF!+#REF!+#REF!+#REF!+#REF!+#REF!+#REF!+#REF!</f>
        <v/>
      </c>
      <c r="I21" s="245">
        <f>H21/B21</f>
        <v/>
      </c>
      <c r="J21" s="1">
        <f>#REF!+#REF!+#REF!+#REF!+#REF!+#REF!+#REF!+#REF!+#REF!+#REF!+#REF!+#REF!+#REF!+#REF!+#REF!+#REF!</f>
        <v/>
      </c>
      <c r="K21" s="245">
        <f>J21/B21</f>
        <v/>
      </c>
      <c r="L21" s="251" t="n">
        <v>0.07000000000000001</v>
      </c>
      <c r="M21" s="309">
        <f>(N21+P21)/R21</f>
        <v/>
      </c>
      <c r="N21" s="1">
        <f>#REF!+#REF!+#REF!+#REF!+#REF!</f>
        <v/>
      </c>
      <c r="O21" s="273">
        <f>N21/B21</f>
        <v/>
      </c>
      <c r="P21" s="1">
        <f>#REF!+#REF!+#REF!+#REF!+#REF!+#REF!</f>
        <v/>
      </c>
      <c r="Q21" s="273">
        <f>P21/B21</f>
        <v/>
      </c>
      <c r="R21" s="243">
        <f>福田2号!G23</f>
        <v/>
      </c>
      <c r="S21" s="310">
        <f>福田2号!W23</f>
        <v/>
      </c>
      <c r="T21" s="311">
        <f>S21/R21</f>
        <v/>
      </c>
      <c r="U21" s="312">
        <f>#REF!</f>
        <v/>
      </c>
      <c r="V21" s="312">
        <f>#REF!</f>
        <v/>
      </c>
      <c r="W21" s="313" t="n"/>
    </row>
    <row hidden="1" r="22" s="97" spans="1:43">
      <c r="A22" s="3">
        <f>福田2号!A24</f>
        <v/>
      </c>
      <c r="B22" s="254">
        <f>F22+H22+J22+N22+P22</f>
        <v/>
      </c>
      <c r="C22" s="262" t="n">
        <v>0.19</v>
      </c>
      <c r="D22" s="303">
        <f>(F22+H22+J22)/R22</f>
        <v/>
      </c>
      <c r="E22" s="304">
        <f>1/D22</f>
        <v/>
      </c>
      <c r="F22" s="262">
        <f>#REF!+#REF!+#REF!+#REF!+#REF!+#REF!+#REF!+#REF!</f>
        <v/>
      </c>
      <c r="G22" s="257">
        <f>F22/B22</f>
        <v/>
      </c>
      <c r="H22" s="4">
        <f>#REF!+#REF!+#REF!+#REF!+#REF!+#REF!+#REF!+#REF!+#REF!+#REF!+#REF!+#REF!+#REF!+#REF!+#REF!+#REF!+#REF!+#REF!+#REF!+#REF!</f>
        <v/>
      </c>
      <c r="I22" s="257">
        <f>H22/B22</f>
        <v/>
      </c>
      <c r="J22" s="4">
        <f>#REF!+#REF!+#REF!+#REF!+#REF!+#REF!+#REF!+#REF!+#REF!+#REF!+#REF!+#REF!+#REF!+#REF!+#REF!+#REF!</f>
        <v/>
      </c>
      <c r="K22" s="257">
        <f>J22/B22</f>
        <v/>
      </c>
      <c r="L22" s="262" t="n">
        <v>0.07000000000000001</v>
      </c>
      <c r="M22" s="303">
        <f>(N22+P22)/R22</f>
        <v/>
      </c>
      <c r="N22" s="4">
        <f>#REF!+#REF!+#REF!+#REF!+#REF!</f>
        <v/>
      </c>
      <c r="O22" s="257">
        <f>N22/B22</f>
        <v/>
      </c>
      <c r="P22" s="4">
        <f>#REF!+#REF!+#REF!+#REF!+#REF!+#REF!</f>
        <v/>
      </c>
      <c r="Q22" s="257">
        <f>P22/B22</f>
        <v/>
      </c>
      <c r="R22" s="254">
        <f>福田2号!G24</f>
        <v/>
      </c>
      <c r="S22" s="305">
        <f>福田2号!W24</f>
        <v/>
      </c>
      <c r="T22" s="306">
        <f>S22/R22</f>
        <v/>
      </c>
      <c r="U22" s="307">
        <f>#REF!</f>
        <v/>
      </c>
      <c r="V22" s="307">
        <f>#REF!</f>
        <v/>
      </c>
      <c r="W22" s="308" t="n"/>
    </row>
    <row hidden="1" r="23" s="97" spans="1:43">
      <c r="A23" s="3">
        <f>福田2号!A25</f>
        <v/>
      </c>
      <c r="B23" s="243">
        <f>F23+H23+J23+N23+P23</f>
        <v/>
      </c>
      <c r="C23" s="251" t="n">
        <v>0.19</v>
      </c>
      <c r="D23" s="309">
        <f>(F23+H23+J23)/R23</f>
        <v/>
      </c>
      <c r="E23" s="304">
        <f>1/D23</f>
        <v/>
      </c>
      <c r="F23" s="251">
        <f>#REF!+#REF!+#REF!+#REF!+#REF!+#REF!+#REF!+#REF!</f>
        <v/>
      </c>
      <c r="G23" s="245">
        <f>F23/B23</f>
        <v/>
      </c>
      <c r="H23" s="1">
        <f>#REF!+#REF!+#REF!+#REF!+#REF!+#REF!+#REF!+#REF!+#REF!+#REF!+#REF!+#REF!+#REF!+#REF!+#REF!+#REF!+#REF!+#REF!+#REF!+#REF!</f>
        <v/>
      </c>
      <c r="I23" s="245">
        <f>H23/B23</f>
        <v/>
      </c>
      <c r="J23" s="1">
        <f>#REF!+#REF!+#REF!+#REF!+#REF!+#REF!+#REF!+#REF!+#REF!+#REF!+#REF!+#REF!+#REF!+#REF!+#REF!+#REF!</f>
        <v/>
      </c>
      <c r="K23" s="245">
        <f>J23/B23</f>
        <v/>
      </c>
      <c r="L23" s="251" t="n">
        <v>0.07000000000000001</v>
      </c>
      <c r="M23" s="309">
        <f>(N23+P23)/R23</f>
        <v/>
      </c>
      <c r="N23" s="1">
        <f>#REF!+#REF!+#REF!+#REF!+#REF!</f>
        <v/>
      </c>
      <c r="O23" s="273">
        <f>N23/B23</f>
        <v/>
      </c>
      <c r="P23" s="1">
        <f>#REF!+#REF!+#REF!+#REF!+#REF!+#REF!</f>
        <v/>
      </c>
      <c r="Q23" s="273">
        <f>P23/B23</f>
        <v/>
      </c>
      <c r="R23" s="243">
        <f>福田2号!G25</f>
        <v/>
      </c>
      <c r="S23" s="310">
        <f>福田2号!W25</f>
        <v/>
      </c>
      <c r="T23" s="311">
        <f>S23/R23</f>
        <v/>
      </c>
      <c r="U23" s="312">
        <f>#REF!</f>
        <v/>
      </c>
      <c r="V23" s="312">
        <f>#REF!</f>
        <v/>
      </c>
      <c r="W23" s="313" t="n"/>
    </row>
    <row hidden="1" r="24" s="97" spans="1:43">
      <c r="A24" s="3">
        <f>福田2号!A26</f>
        <v/>
      </c>
      <c r="B24" s="254">
        <f>F24+H24+J24+N24+P24</f>
        <v/>
      </c>
      <c r="C24" s="262" t="n">
        <v>0.19</v>
      </c>
      <c r="D24" s="303">
        <f>(F24+H24+J24)/R24</f>
        <v/>
      </c>
      <c r="E24" s="304">
        <f>1/D24</f>
        <v/>
      </c>
      <c r="F24" s="262">
        <f>#REF!+#REF!+#REF!+#REF!+#REF!+#REF!+#REF!+#REF!</f>
        <v/>
      </c>
      <c r="G24" s="257">
        <f>F24/B24</f>
        <v/>
      </c>
      <c r="H24" s="4">
        <f>#REF!+#REF!+#REF!+#REF!+#REF!+#REF!+#REF!+#REF!+#REF!+#REF!+#REF!+#REF!+#REF!+#REF!+#REF!+#REF!+#REF!+#REF!+#REF!+#REF!</f>
        <v/>
      </c>
      <c r="I24" s="257">
        <f>H24/B24</f>
        <v/>
      </c>
      <c r="J24" s="4">
        <f>#REF!+#REF!+#REF!+#REF!+#REF!+#REF!+#REF!+#REF!+#REF!+#REF!+#REF!+#REF!+#REF!+#REF!+#REF!+#REF!</f>
        <v/>
      </c>
      <c r="K24" s="257">
        <f>J24/B24</f>
        <v/>
      </c>
      <c r="L24" s="262" t="n">
        <v>0.07000000000000001</v>
      </c>
      <c r="M24" s="303">
        <f>(N24+P24)/R24</f>
        <v/>
      </c>
      <c r="N24" s="4">
        <f>#REF!+#REF!+#REF!+#REF!+#REF!</f>
        <v/>
      </c>
      <c r="O24" s="257">
        <f>N24/B24</f>
        <v/>
      </c>
      <c r="P24" s="4">
        <f>#REF!+#REF!+#REF!+#REF!+#REF!+#REF!</f>
        <v/>
      </c>
      <c r="Q24" s="257">
        <f>P24/B24</f>
        <v/>
      </c>
      <c r="R24" s="254">
        <f>福田2号!G26</f>
        <v/>
      </c>
      <c r="S24" s="305">
        <f>福田2号!W26</f>
        <v/>
      </c>
      <c r="T24" s="306">
        <f>S24/R24</f>
        <v/>
      </c>
      <c r="U24" s="307">
        <f>#REF!</f>
        <v/>
      </c>
      <c r="V24" s="307">
        <f>#REF!</f>
        <v/>
      </c>
      <c r="W24" s="308" t="n"/>
    </row>
    <row hidden="1" r="25" s="97" spans="1:43">
      <c r="A25" s="3">
        <f>福田2号!A27</f>
        <v/>
      </c>
      <c r="B25" s="243">
        <f>F25+H25+J25+N25+P25</f>
        <v/>
      </c>
      <c r="C25" s="251" t="n">
        <v>0.19</v>
      </c>
      <c r="D25" s="309">
        <f>(F25+H25+J25)/R25</f>
        <v/>
      </c>
      <c r="E25" s="304">
        <f>1/D25</f>
        <v/>
      </c>
      <c r="F25" s="251">
        <f>#REF!+#REF!+#REF!+#REF!+#REF!+#REF!+#REF!+#REF!</f>
        <v/>
      </c>
      <c r="G25" s="245">
        <f>F25/B25</f>
        <v/>
      </c>
      <c r="H25" s="1">
        <f>#REF!+#REF!+#REF!+#REF!+#REF!+#REF!+#REF!+#REF!+#REF!+#REF!+#REF!+#REF!+#REF!+#REF!+#REF!+#REF!+#REF!+#REF!+#REF!+#REF!</f>
        <v/>
      </c>
      <c r="I25" s="245">
        <f>H25/B25</f>
        <v/>
      </c>
      <c r="J25" s="1">
        <f>#REF!+#REF!+#REF!+#REF!+#REF!+#REF!+#REF!+#REF!+#REF!+#REF!+#REF!+#REF!+#REF!+#REF!+#REF!+#REF!</f>
        <v/>
      </c>
      <c r="K25" s="245">
        <f>J25/B25</f>
        <v/>
      </c>
      <c r="L25" s="251" t="n">
        <v>0.07000000000000001</v>
      </c>
      <c r="M25" s="309">
        <f>(N25+P25)/R25</f>
        <v/>
      </c>
      <c r="N25" s="1">
        <f>#REF!+#REF!+#REF!+#REF!+#REF!</f>
        <v/>
      </c>
      <c r="O25" s="273">
        <f>N25/B25</f>
        <v/>
      </c>
      <c r="P25" s="1">
        <f>#REF!+#REF!+#REF!+#REF!+#REF!+#REF!</f>
        <v/>
      </c>
      <c r="Q25" s="273">
        <f>P25/B25</f>
        <v/>
      </c>
      <c r="R25" s="243">
        <f>福田2号!G27</f>
        <v/>
      </c>
      <c r="S25" s="310">
        <f>福田2号!W27</f>
        <v/>
      </c>
      <c r="T25" s="311">
        <f>S25/R25</f>
        <v/>
      </c>
      <c r="U25" s="312">
        <f>#REF!</f>
        <v/>
      </c>
      <c r="V25" s="312">
        <f>#REF!</f>
        <v/>
      </c>
      <c r="W25" s="313" t="n"/>
    </row>
    <row hidden="1" r="26" s="97" spans="1:43">
      <c r="A26" s="3">
        <f>福田2号!A28</f>
        <v/>
      </c>
      <c r="B26" s="254">
        <f>F26+H26+J26+N26+P26</f>
        <v/>
      </c>
      <c r="C26" s="262" t="n">
        <v>0.19</v>
      </c>
      <c r="D26" s="303">
        <f>(F26+H26+J26)/R26</f>
        <v/>
      </c>
      <c r="E26" s="304">
        <f>1/D26</f>
        <v/>
      </c>
      <c r="F26" s="262">
        <f>#REF!+#REF!+#REF!+#REF!+#REF!+#REF!+#REF!+#REF!</f>
        <v/>
      </c>
      <c r="G26" s="257">
        <f>F26/B26</f>
        <v/>
      </c>
      <c r="H26" s="4">
        <f>#REF!+#REF!+#REF!+#REF!+#REF!+#REF!+#REF!+#REF!+#REF!+#REF!+#REF!+#REF!+#REF!+#REF!+#REF!+#REF!+#REF!+#REF!+#REF!+#REF!</f>
        <v/>
      </c>
      <c r="I26" s="257">
        <f>H26/B26</f>
        <v/>
      </c>
      <c r="J26" s="4">
        <f>#REF!+#REF!+#REF!+#REF!+#REF!+#REF!+#REF!+#REF!+#REF!+#REF!+#REF!+#REF!+#REF!+#REF!+#REF!+#REF!</f>
        <v/>
      </c>
      <c r="K26" s="257">
        <f>J26/B26</f>
        <v/>
      </c>
      <c r="L26" s="262" t="n">
        <v>0.07000000000000001</v>
      </c>
      <c r="M26" s="303">
        <f>(N26+P26)/R26</f>
        <v/>
      </c>
      <c r="N26" s="4">
        <f>#REF!+#REF!+#REF!+#REF!+#REF!</f>
        <v/>
      </c>
      <c r="O26" s="257">
        <f>N26/B26</f>
        <v/>
      </c>
      <c r="P26" s="4">
        <f>#REF!+#REF!+#REF!+#REF!+#REF!+#REF!</f>
        <v/>
      </c>
      <c r="Q26" s="257">
        <f>P26/B26</f>
        <v/>
      </c>
      <c r="R26" s="254">
        <f>福田2号!G28</f>
        <v/>
      </c>
      <c r="S26" s="305">
        <f>福田2号!W28</f>
        <v/>
      </c>
      <c r="T26" s="306">
        <f>S26/R26</f>
        <v/>
      </c>
      <c r="U26" s="307">
        <f>#REF!</f>
        <v/>
      </c>
      <c r="V26" s="307">
        <f>#REF!</f>
        <v/>
      </c>
      <c r="W26" s="308" t="n"/>
    </row>
    <row hidden="1" r="27" s="97" spans="1:43">
      <c r="A27" s="3">
        <f>福田2号!A29</f>
        <v/>
      </c>
      <c r="B27" s="243">
        <f>F27+H27+J27+N27+P27</f>
        <v/>
      </c>
      <c r="C27" s="251" t="n">
        <v>0.19</v>
      </c>
      <c r="D27" s="309">
        <f>(F27+H27+J27)/R27</f>
        <v/>
      </c>
      <c r="E27" s="304">
        <f>1/D27</f>
        <v/>
      </c>
      <c r="F27" s="251">
        <f>#REF!+#REF!+#REF!+#REF!+#REF!+#REF!+#REF!+#REF!</f>
        <v/>
      </c>
      <c r="G27" s="245">
        <f>F27/B27</f>
        <v/>
      </c>
      <c r="H27" s="1">
        <f>#REF!+#REF!+#REF!+#REF!+#REF!+#REF!+#REF!+#REF!+#REF!+#REF!+#REF!+#REF!+#REF!+#REF!+#REF!+#REF!+#REF!+#REF!+#REF!+#REF!</f>
        <v/>
      </c>
      <c r="I27" s="245">
        <f>H27/B27</f>
        <v/>
      </c>
      <c r="J27" s="1">
        <f>#REF!+#REF!+#REF!+#REF!+#REF!+#REF!+#REF!+#REF!+#REF!+#REF!+#REF!+#REF!+#REF!+#REF!+#REF!+#REF!</f>
        <v/>
      </c>
      <c r="K27" s="245">
        <f>J27/B27</f>
        <v/>
      </c>
      <c r="L27" s="251" t="n">
        <v>0.07000000000000001</v>
      </c>
      <c r="M27" s="309">
        <f>(N27+P27)/R27</f>
        <v/>
      </c>
      <c r="N27" s="1">
        <f>#REF!+#REF!+#REF!+#REF!+#REF!</f>
        <v/>
      </c>
      <c r="O27" s="273">
        <f>N27/B27</f>
        <v/>
      </c>
      <c r="P27" s="1">
        <f>#REF!+#REF!+#REF!+#REF!+#REF!+#REF!</f>
        <v/>
      </c>
      <c r="Q27" s="273">
        <f>P27/B27</f>
        <v/>
      </c>
      <c r="R27" s="243">
        <f>福田2号!G29</f>
        <v/>
      </c>
      <c r="S27" s="310">
        <f>福田2号!W29</f>
        <v/>
      </c>
      <c r="T27" s="311">
        <f>S27/R27</f>
        <v/>
      </c>
      <c r="U27" s="312">
        <f>#REF!</f>
        <v/>
      </c>
      <c r="V27" s="312">
        <f>#REF!</f>
        <v/>
      </c>
      <c r="W27" s="313" t="n"/>
    </row>
    <row hidden="1" r="28" s="97" spans="1:43">
      <c r="A28" s="3">
        <f>福田2号!A30</f>
        <v/>
      </c>
      <c r="B28" s="254">
        <f>F28+H28+J28+N28+P28</f>
        <v/>
      </c>
      <c r="C28" s="262" t="n">
        <v>0.19</v>
      </c>
      <c r="D28" s="303">
        <f>(F28+H28+J28)/R28</f>
        <v/>
      </c>
      <c r="E28" s="304">
        <f>1/D28</f>
        <v/>
      </c>
      <c r="F28" s="262">
        <f>#REF!+#REF!+#REF!+#REF!+#REF!+#REF!+#REF!+#REF!</f>
        <v/>
      </c>
      <c r="G28" s="257">
        <f>F28/B28</f>
        <v/>
      </c>
      <c r="H28" s="4">
        <f>#REF!+#REF!+#REF!+#REF!+#REF!+#REF!+#REF!+#REF!+#REF!+#REF!+#REF!+#REF!+#REF!+#REF!+#REF!+#REF!+#REF!+#REF!+#REF!+#REF!</f>
        <v/>
      </c>
      <c r="I28" s="257">
        <f>H28/B28</f>
        <v/>
      </c>
      <c r="J28" s="4">
        <f>#REF!+#REF!+#REF!+#REF!+#REF!+#REF!+#REF!+#REF!+#REF!+#REF!+#REF!+#REF!+#REF!+#REF!+#REF!+#REF!</f>
        <v/>
      </c>
      <c r="K28" s="257">
        <f>J28/B28</f>
        <v/>
      </c>
      <c r="L28" s="262" t="n">
        <v>0.07000000000000001</v>
      </c>
      <c r="M28" s="303">
        <f>(N28+P28)/R28</f>
        <v/>
      </c>
      <c r="N28" s="4">
        <f>#REF!+#REF!+#REF!+#REF!+#REF!</f>
        <v/>
      </c>
      <c r="O28" s="257">
        <f>N28/B28</f>
        <v/>
      </c>
      <c r="P28" s="4">
        <f>#REF!+#REF!+#REF!+#REF!+#REF!+#REF!</f>
        <v/>
      </c>
      <c r="Q28" s="257">
        <f>P28/B28</f>
        <v/>
      </c>
      <c r="R28" s="254">
        <f>福田2号!G30</f>
        <v/>
      </c>
      <c r="S28" s="305">
        <f>福田2号!W30</f>
        <v/>
      </c>
      <c r="T28" s="306">
        <f>S28/R28</f>
        <v/>
      </c>
      <c r="U28" s="307">
        <f>#REF!</f>
        <v/>
      </c>
      <c r="V28" s="307">
        <f>#REF!</f>
        <v/>
      </c>
      <c r="W28" s="308" t="n"/>
    </row>
    <row hidden="1" r="29" s="97" spans="1:43">
      <c r="A29" s="3">
        <f>福田2号!A31</f>
        <v/>
      </c>
      <c r="B29" s="243">
        <f>F29+H29+J29+N29+P29</f>
        <v/>
      </c>
      <c r="C29" s="251" t="n">
        <v>0.19</v>
      </c>
      <c r="D29" s="309">
        <f>(F29+H29+J29)/R29</f>
        <v/>
      </c>
      <c r="E29" s="304">
        <f>1/D29</f>
        <v/>
      </c>
      <c r="F29" s="251">
        <f>#REF!+#REF!+#REF!+#REF!+#REF!+#REF!+#REF!+#REF!</f>
        <v/>
      </c>
      <c r="G29" s="245">
        <f>F29/B29</f>
        <v/>
      </c>
      <c r="H29" s="1">
        <f>#REF!+#REF!+#REF!+#REF!+#REF!+#REF!+#REF!+#REF!+#REF!+#REF!+#REF!+#REF!+#REF!+#REF!+#REF!+#REF!+#REF!+#REF!+#REF!+#REF!</f>
        <v/>
      </c>
      <c r="I29" s="245">
        <f>H29/B29</f>
        <v/>
      </c>
      <c r="J29" s="1">
        <f>#REF!+#REF!+#REF!+#REF!+#REF!+#REF!+#REF!+#REF!+#REF!+#REF!+#REF!+#REF!+#REF!+#REF!+#REF!+#REF!</f>
        <v/>
      </c>
      <c r="K29" s="245">
        <f>J29/B29</f>
        <v/>
      </c>
      <c r="L29" s="251" t="n">
        <v>0.07000000000000001</v>
      </c>
      <c r="M29" s="309">
        <f>(N29+P29)/R29</f>
        <v/>
      </c>
      <c r="N29" s="1">
        <f>#REF!+#REF!+#REF!+#REF!+#REF!</f>
        <v/>
      </c>
      <c r="O29" s="273">
        <f>N29/B29</f>
        <v/>
      </c>
      <c r="P29" s="1">
        <f>#REF!+#REF!+#REF!+#REF!+#REF!+#REF!</f>
        <v/>
      </c>
      <c r="Q29" s="273">
        <f>P29/B29</f>
        <v/>
      </c>
      <c r="R29" s="243">
        <f>福田2号!G31</f>
        <v/>
      </c>
      <c r="S29" s="310">
        <f>福田2号!W31</f>
        <v/>
      </c>
      <c r="T29" s="311">
        <f>S29/R29</f>
        <v/>
      </c>
      <c r="U29" s="312">
        <f>#REF!</f>
        <v/>
      </c>
      <c r="V29" s="312">
        <f>#REF!</f>
        <v/>
      </c>
      <c r="W29" s="313" t="n"/>
    </row>
    <row hidden="1" r="30" s="97" spans="1:43">
      <c r="A30" s="3">
        <f>福田2号!A32</f>
        <v/>
      </c>
      <c r="B30" s="254">
        <f>F30+H30+J30+N30+P30</f>
        <v/>
      </c>
      <c r="C30" s="262" t="n">
        <v>0.19</v>
      </c>
      <c r="D30" s="303">
        <f>(F30+H30+J30)/R30</f>
        <v/>
      </c>
      <c r="E30" s="304">
        <f>1/D30</f>
        <v/>
      </c>
      <c r="F30" s="262">
        <f>#REF!+#REF!+#REF!+#REF!+#REF!+#REF!+#REF!+#REF!</f>
        <v/>
      </c>
      <c r="G30" s="257">
        <f>F30/B30</f>
        <v/>
      </c>
      <c r="H30" s="4">
        <f>#REF!+#REF!+#REF!+#REF!+#REF!+#REF!+#REF!+#REF!+#REF!+#REF!+#REF!+#REF!+#REF!+#REF!+#REF!+#REF!+#REF!+#REF!+#REF!+#REF!</f>
        <v/>
      </c>
      <c r="I30" s="257">
        <f>H30/B30</f>
        <v/>
      </c>
      <c r="J30" s="4">
        <f>#REF!+#REF!+#REF!+#REF!+#REF!+#REF!+#REF!+#REF!+#REF!+#REF!+#REF!+#REF!+#REF!+#REF!+#REF!+#REF!</f>
        <v/>
      </c>
      <c r="K30" s="257">
        <f>J30/B30</f>
        <v/>
      </c>
      <c r="L30" s="262" t="n">
        <v>0.07000000000000001</v>
      </c>
      <c r="M30" s="303">
        <f>(N30+P30)/R30</f>
        <v/>
      </c>
      <c r="N30" s="4">
        <f>#REF!+#REF!+#REF!+#REF!+#REF!</f>
        <v/>
      </c>
      <c r="O30" s="257">
        <f>N30/B30</f>
        <v/>
      </c>
      <c r="P30" s="4">
        <f>#REF!+#REF!+#REF!+#REF!+#REF!+#REF!</f>
        <v/>
      </c>
      <c r="Q30" s="257">
        <f>P30/B30</f>
        <v/>
      </c>
      <c r="R30" s="254">
        <f>福田2号!G32</f>
        <v/>
      </c>
      <c r="S30" s="305">
        <f>福田2号!W32</f>
        <v/>
      </c>
      <c r="T30" s="306">
        <f>S30/R30</f>
        <v/>
      </c>
      <c r="U30" s="307">
        <f>#REF!</f>
        <v/>
      </c>
      <c r="V30" s="307">
        <f>#REF!</f>
        <v/>
      </c>
      <c r="W30" s="308" t="n"/>
    </row>
    <row hidden="1" r="31" s="97" spans="1:43">
      <c r="A31" s="3">
        <f>福田2号!A33</f>
        <v/>
      </c>
      <c r="B31" s="243">
        <f>F31+H31+J31+N31+P31</f>
        <v/>
      </c>
      <c r="C31" s="251" t="n">
        <v>0.19</v>
      </c>
      <c r="D31" s="309">
        <f>(F31+H31+J31)/R31</f>
        <v/>
      </c>
      <c r="E31" s="304">
        <f>1/D31</f>
        <v/>
      </c>
      <c r="F31" s="251">
        <f>#REF!+#REF!+#REF!+#REF!+#REF!+#REF!+#REF!+#REF!</f>
        <v/>
      </c>
      <c r="G31" s="245">
        <f>F31/B31</f>
        <v/>
      </c>
      <c r="H31" s="1">
        <f>#REF!+#REF!+#REF!+#REF!+#REF!+#REF!+#REF!+#REF!+#REF!+#REF!+#REF!+#REF!+#REF!+#REF!+#REF!+#REF!+#REF!+#REF!+#REF!+#REF!</f>
        <v/>
      </c>
      <c r="I31" s="245">
        <f>H31/B31</f>
        <v/>
      </c>
      <c r="J31" s="1">
        <f>#REF!+#REF!+#REF!+#REF!+#REF!+#REF!+#REF!+#REF!+#REF!+#REF!+#REF!+#REF!+#REF!+#REF!+#REF!+#REF!</f>
        <v/>
      </c>
      <c r="K31" s="245">
        <f>J31/B31</f>
        <v/>
      </c>
      <c r="L31" s="251" t="n">
        <v>0.07000000000000001</v>
      </c>
      <c r="M31" s="309">
        <f>(N31+P31)/R31</f>
        <v/>
      </c>
      <c r="N31" s="1">
        <f>#REF!+#REF!+#REF!+#REF!+#REF!</f>
        <v/>
      </c>
      <c r="O31" s="273">
        <f>N31/B31</f>
        <v/>
      </c>
      <c r="P31" s="1">
        <f>#REF!+#REF!+#REF!+#REF!+#REF!+#REF!</f>
        <v/>
      </c>
      <c r="Q31" s="273">
        <f>P31/B31</f>
        <v/>
      </c>
      <c r="R31" s="243">
        <f>福田2号!G33</f>
        <v/>
      </c>
      <c r="S31" s="310">
        <f>福田2号!W33</f>
        <v/>
      </c>
      <c r="T31" s="311">
        <f>S31/R31</f>
        <v/>
      </c>
      <c r="U31" s="312">
        <f>#REF!</f>
        <v/>
      </c>
      <c r="V31" s="312">
        <f>#REF!</f>
        <v/>
      </c>
      <c r="W31" s="313" t="n"/>
    </row>
    <row hidden="1" r="32" s="97" spans="1:43">
      <c r="A32" s="3">
        <f>福田2号!A34</f>
        <v/>
      </c>
      <c r="B32" s="254">
        <f>F32+H32+J32+N32+P32</f>
        <v/>
      </c>
      <c r="C32" s="262" t="n">
        <v>0.19</v>
      </c>
      <c r="D32" s="303">
        <f>(F32+H32+J32)/R32</f>
        <v/>
      </c>
      <c r="E32" s="304">
        <f>1/D32</f>
        <v/>
      </c>
      <c r="F32" s="262">
        <f>#REF!+#REF!+#REF!+#REF!+#REF!+#REF!+#REF!+#REF!</f>
        <v/>
      </c>
      <c r="G32" s="257">
        <f>F32/B32</f>
        <v/>
      </c>
      <c r="H32" s="4">
        <f>#REF!+#REF!+#REF!+#REF!+#REF!+#REF!+#REF!+#REF!+#REF!+#REF!+#REF!+#REF!+#REF!+#REF!+#REF!+#REF!+#REF!+#REF!+#REF!+#REF!</f>
        <v/>
      </c>
      <c r="I32" s="257">
        <f>H32/B32</f>
        <v/>
      </c>
      <c r="J32" s="4">
        <f>#REF!+#REF!+#REF!+#REF!+#REF!+#REF!+#REF!+#REF!+#REF!+#REF!+#REF!+#REF!+#REF!+#REF!+#REF!+#REF!</f>
        <v/>
      </c>
      <c r="K32" s="257">
        <f>J32/B32</f>
        <v/>
      </c>
      <c r="L32" s="262" t="n">
        <v>0.07000000000000001</v>
      </c>
      <c r="M32" s="303">
        <f>(N32+P32)/R32</f>
        <v/>
      </c>
      <c r="N32" s="4">
        <f>#REF!+#REF!+#REF!+#REF!+#REF!</f>
        <v/>
      </c>
      <c r="O32" s="257">
        <f>N32/B32</f>
        <v/>
      </c>
      <c r="P32" s="4">
        <f>#REF!+#REF!+#REF!+#REF!+#REF!+#REF!</f>
        <v/>
      </c>
      <c r="Q32" s="257">
        <f>P32/B32</f>
        <v/>
      </c>
      <c r="R32" s="254">
        <f>福田2号!G34</f>
        <v/>
      </c>
      <c r="S32" s="305">
        <f>福田2号!W34</f>
        <v/>
      </c>
      <c r="T32" s="306">
        <f>S32/R32</f>
        <v/>
      </c>
      <c r="U32" s="307">
        <f>#REF!</f>
        <v/>
      </c>
      <c r="V32" s="307">
        <f>#REF!</f>
        <v/>
      </c>
      <c r="W32" s="308" t="n"/>
    </row>
    <row hidden="1" r="33" s="97" spans="1:43">
      <c r="A33" s="3">
        <f>福田2号!A35</f>
        <v/>
      </c>
      <c r="B33" s="243">
        <f>F33+H33+J33+N33+P33</f>
        <v/>
      </c>
      <c r="C33" s="251" t="n">
        <v>0.19</v>
      </c>
      <c r="D33" s="309">
        <f>(F33+H33+J33)/R33</f>
        <v/>
      </c>
      <c r="E33" s="304">
        <f>1/D33</f>
        <v/>
      </c>
      <c r="F33" s="251">
        <f>#REF!+#REF!+#REF!+#REF!+#REF!+#REF!+#REF!+#REF!</f>
        <v/>
      </c>
      <c r="G33" s="245">
        <f>F33/B33</f>
        <v/>
      </c>
      <c r="H33" s="1">
        <f>#REF!+#REF!+#REF!+#REF!+#REF!+#REF!+#REF!+#REF!+#REF!+#REF!+#REF!+#REF!+#REF!+#REF!+#REF!+#REF!+#REF!+#REF!+#REF!+#REF!</f>
        <v/>
      </c>
      <c r="I33" s="245">
        <f>H33/B33</f>
        <v/>
      </c>
      <c r="J33" s="1">
        <f>#REF!+#REF!+#REF!+#REF!+#REF!+#REF!+#REF!+#REF!+#REF!+#REF!+#REF!+#REF!+#REF!+#REF!+#REF!+#REF!</f>
        <v/>
      </c>
      <c r="K33" s="245">
        <f>J33/B33</f>
        <v/>
      </c>
      <c r="L33" s="251" t="n">
        <v>0.07000000000000001</v>
      </c>
      <c r="M33" s="309">
        <f>(N33+P33)/R33</f>
        <v/>
      </c>
      <c r="N33" s="1">
        <f>#REF!+#REF!+#REF!+#REF!+#REF!</f>
        <v/>
      </c>
      <c r="O33" s="273">
        <f>N33/B33</f>
        <v/>
      </c>
      <c r="P33" s="1">
        <f>#REF!+#REF!+#REF!+#REF!+#REF!+#REF!</f>
        <v/>
      </c>
      <c r="Q33" s="273">
        <f>P33/B33</f>
        <v/>
      </c>
      <c r="R33" s="243">
        <f>福田2号!G35</f>
        <v/>
      </c>
      <c r="S33" s="310">
        <f>福田2号!W35</f>
        <v/>
      </c>
      <c r="T33" s="311">
        <f>S33/R33</f>
        <v/>
      </c>
      <c r="U33" s="312">
        <f>#REF!</f>
        <v/>
      </c>
      <c r="V33" s="312">
        <f>#REF!</f>
        <v/>
      </c>
      <c r="W33" s="313" t="n"/>
    </row>
    <row hidden="1" r="34" s="97" spans="1:43">
      <c r="A34" s="3">
        <f>福田2号!A36</f>
        <v/>
      </c>
      <c r="B34" s="254">
        <f>F34+H34+J34+N34+P34</f>
        <v/>
      </c>
      <c r="C34" s="262" t="n">
        <v>0.19</v>
      </c>
      <c r="D34" s="303">
        <f>(F34+H34+J34)/R34</f>
        <v/>
      </c>
      <c r="E34" s="304">
        <f>1/D34</f>
        <v/>
      </c>
      <c r="F34" s="262">
        <f>#REF!+#REF!+#REF!+#REF!+#REF!+#REF!+#REF!+#REF!</f>
        <v/>
      </c>
      <c r="G34" s="257">
        <f>F34/B34</f>
        <v/>
      </c>
      <c r="H34" s="4">
        <f>#REF!+#REF!+#REF!+#REF!+#REF!+#REF!+#REF!+#REF!+#REF!+#REF!+#REF!+#REF!+#REF!+#REF!+#REF!+#REF!+#REF!+#REF!+#REF!+#REF!</f>
        <v/>
      </c>
      <c r="I34" s="257">
        <f>H34/B34</f>
        <v/>
      </c>
      <c r="J34" s="4">
        <f>#REF!+#REF!+#REF!+#REF!+#REF!+#REF!+#REF!+#REF!+#REF!+#REF!+#REF!+#REF!+#REF!+#REF!+#REF!+#REF!</f>
        <v/>
      </c>
      <c r="K34" s="257">
        <f>J34/B34</f>
        <v/>
      </c>
      <c r="L34" s="262" t="n">
        <v>0.07000000000000001</v>
      </c>
      <c r="M34" s="303">
        <f>(N34+P34)/R34</f>
        <v/>
      </c>
      <c r="N34" s="4">
        <f>#REF!+#REF!+#REF!+#REF!+#REF!</f>
        <v/>
      </c>
      <c r="O34" s="257">
        <f>N34/B34</f>
        <v/>
      </c>
      <c r="P34" s="4">
        <f>#REF!+#REF!+#REF!+#REF!+#REF!+#REF!</f>
        <v/>
      </c>
      <c r="Q34" s="257">
        <f>P34/B34</f>
        <v/>
      </c>
      <c r="R34" s="254">
        <f>福田2号!G36</f>
        <v/>
      </c>
      <c r="S34" s="305">
        <f>福田2号!W36</f>
        <v/>
      </c>
      <c r="T34" s="306">
        <f>S34/R34</f>
        <v/>
      </c>
      <c r="U34" s="307">
        <f>#REF!</f>
        <v/>
      </c>
      <c r="V34" s="307">
        <f>#REF!</f>
        <v/>
      </c>
      <c r="W34" s="308" t="n"/>
    </row>
    <row hidden="1" r="35" s="97" spans="1:43">
      <c r="A35" s="3">
        <f>福田2号!A37</f>
        <v/>
      </c>
      <c r="B35" s="243">
        <f>F35+H35+J35+N35+P35</f>
        <v/>
      </c>
      <c r="C35" s="251" t="n">
        <v>0.19</v>
      </c>
      <c r="D35" s="309">
        <f>(F35+H35+J35)/R35</f>
        <v/>
      </c>
      <c r="E35" s="304">
        <f>1/D35</f>
        <v/>
      </c>
      <c r="F35" s="251">
        <f>#REF!+#REF!+#REF!+#REF!+#REF!+#REF!+#REF!+#REF!</f>
        <v/>
      </c>
      <c r="G35" s="245">
        <f>F35/B35</f>
        <v/>
      </c>
      <c r="H35" s="1">
        <f>#REF!+#REF!+#REF!+#REF!+#REF!+#REF!+#REF!+#REF!+#REF!+#REF!+#REF!+#REF!+#REF!+#REF!+#REF!+#REF!+#REF!+#REF!+#REF!+#REF!</f>
        <v/>
      </c>
      <c r="I35" s="245">
        <f>H35/B35</f>
        <v/>
      </c>
      <c r="J35" s="1">
        <f>#REF!+#REF!+#REF!+#REF!+#REF!+#REF!+#REF!+#REF!+#REF!+#REF!+#REF!+#REF!+#REF!+#REF!+#REF!+#REF!</f>
        <v/>
      </c>
      <c r="K35" s="245">
        <f>J35/B35</f>
        <v/>
      </c>
      <c r="L35" s="251" t="n">
        <v>0.07000000000000001</v>
      </c>
      <c r="M35" s="309">
        <f>(N35+P35)/R35</f>
        <v/>
      </c>
      <c r="N35" s="1">
        <f>#REF!+#REF!+#REF!+#REF!+#REF!</f>
        <v/>
      </c>
      <c r="O35" s="273">
        <f>N35/B35</f>
        <v/>
      </c>
      <c r="P35" s="1">
        <f>#REF!+#REF!+#REF!+#REF!+#REF!+#REF!</f>
        <v/>
      </c>
      <c r="Q35" s="273">
        <f>P35/B35</f>
        <v/>
      </c>
      <c r="R35" s="243">
        <f>福田2号!G37</f>
        <v/>
      </c>
      <c r="S35" s="310">
        <f>福田2号!W37</f>
        <v/>
      </c>
      <c r="T35" s="311">
        <f>S35/R35</f>
        <v/>
      </c>
      <c r="U35" s="312">
        <f>#REF!</f>
        <v/>
      </c>
      <c r="V35" s="312">
        <f>#REF!</f>
        <v/>
      </c>
      <c r="W35" s="313" t="n"/>
    </row>
    <row hidden="1" r="36" s="97" spans="1:43">
      <c r="A36" s="3">
        <f>福田2号!A38</f>
        <v/>
      </c>
      <c r="B36" s="254">
        <f>F36+H36+J36+N36+P36</f>
        <v/>
      </c>
      <c r="C36" s="262" t="n">
        <v>0.19</v>
      </c>
      <c r="D36" s="303">
        <f>(F36+H36+J36)/R36</f>
        <v/>
      </c>
      <c r="E36" s="304">
        <f>1/D36</f>
        <v/>
      </c>
      <c r="F36" s="262">
        <f>#REF!+#REF!+#REF!+#REF!+#REF!+#REF!+#REF!+#REF!</f>
        <v/>
      </c>
      <c r="G36" s="257">
        <f>F36/B36</f>
        <v/>
      </c>
      <c r="H36" s="4">
        <f>#REF!+#REF!+#REF!+#REF!+#REF!+#REF!+#REF!+#REF!+#REF!+#REF!+#REF!+#REF!+#REF!+#REF!+#REF!+#REF!+#REF!+#REF!+#REF!+#REF!</f>
        <v/>
      </c>
      <c r="I36" s="257">
        <f>H36/B36</f>
        <v/>
      </c>
      <c r="J36" s="4">
        <f>#REF!+#REF!+#REF!+#REF!+#REF!+#REF!+#REF!+#REF!+#REF!+#REF!+#REF!+#REF!+#REF!+#REF!+#REF!+#REF!</f>
        <v/>
      </c>
      <c r="K36" s="257">
        <f>J36/B36</f>
        <v/>
      </c>
      <c r="L36" s="262" t="n">
        <v>0.07000000000000001</v>
      </c>
      <c r="M36" s="303">
        <f>(N36+P36)/R36</f>
        <v/>
      </c>
      <c r="N36" s="4">
        <f>#REF!+#REF!+#REF!+#REF!+#REF!</f>
        <v/>
      </c>
      <c r="O36" s="257">
        <f>N36/B36</f>
        <v/>
      </c>
      <c r="P36" s="4">
        <f>#REF!+#REF!+#REF!+#REF!+#REF!+#REF!</f>
        <v/>
      </c>
      <c r="Q36" s="257">
        <f>P36/B36</f>
        <v/>
      </c>
      <c r="R36" s="254">
        <f>福田2号!G38</f>
        <v/>
      </c>
      <c r="S36" s="305">
        <f>福田2号!W38</f>
        <v/>
      </c>
      <c r="T36" s="306">
        <f>S36/R36</f>
        <v/>
      </c>
      <c r="U36" s="307">
        <f>#REF!</f>
        <v/>
      </c>
      <c r="V36" s="307">
        <f>#REF!</f>
        <v/>
      </c>
      <c r="W36" s="308" t="n"/>
    </row>
    <row hidden="1" r="37" s="97" spans="1:43">
      <c r="A37" s="3">
        <f>福田2号!A39</f>
        <v/>
      </c>
      <c r="B37" s="243">
        <f>F37+H37+J37+N37+P37</f>
        <v/>
      </c>
      <c r="C37" s="251" t="n">
        <v>0.19</v>
      </c>
      <c r="D37" s="309">
        <f>(F37+H37+J37)/R37</f>
        <v/>
      </c>
      <c r="E37" s="304">
        <f>1/D37</f>
        <v/>
      </c>
      <c r="F37" s="251">
        <f>#REF!+#REF!+#REF!+#REF!+#REF!+#REF!+#REF!+#REF!</f>
        <v/>
      </c>
      <c r="G37" s="245">
        <f>F37/B37</f>
        <v/>
      </c>
      <c r="H37" s="1">
        <f>#REF!+#REF!+#REF!+#REF!+#REF!+#REF!+#REF!+#REF!+#REF!+#REF!+#REF!+#REF!+#REF!+#REF!+#REF!+#REF!+#REF!+#REF!+#REF!+#REF!</f>
        <v/>
      </c>
      <c r="I37" s="245">
        <f>H37/B37</f>
        <v/>
      </c>
      <c r="J37" s="1">
        <f>#REF!+#REF!+#REF!+#REF!+#REF!+#REF!+#REF!+#REF!+#REF!+#REF!+#REF!+#REF!+#REF!+#REF!+#REF!+#REF!</f>
        <v/>
      </c>
      <c r="K37" s="245">
        <f>J37/B37</f>
        <v/>
      </c>
      <c r="L37" s="251" t="n">
        <v>0.07000000000000001</v>
      </c>
      <c r="M37" s="309">
        <f>(N37+P37)/R37</f>
        <v/>
      </c>
      <c r="N37" s="1">
        <f>#REF!+#REF!+#REF!+#REF!+#REF!</f>
        <v/>
      </c>
      <c r="O37" s="273">
        <f>N37/B37</f>
        <v/>
      </c>
      <c r="P37" s="1">
        <f>#REF!+#REF!+#REF!+#REF!+#REF!+#REF!</f>
        <v/>
      </c>
      <c r="Q37" s="273">
        <f>P37/B37</f>
        <v/>
      </c>
      <c r="R37" s="243">
        <f>福田2号!G39</f>
        <v/>
      </c>
      <c r="S37" s="310">
        <f>福田2号!W39</f>
        <v/>
      </c>
      <c r="T37" s="311">
        <f>S37/R37</f>
        <v/>
      </c>
      <c r="U37" s="312">
        <f>#REF!</f>
        <v/>
      </c>
      <c r="V37" s="312">
        <f>#REF!</f>
        <v/>
      </c>
      <c r="W37" s="313" t="n"/>
    </row>
    <row hidden="1" r="38" s="97" spans="1:43">
      <c r="A38" s="3">
        <f>福田2号!A40</f>
        <v/>
      </c>
      <c r="B38" s="254">
        <f>F38+H38+J38+N38+P38</f>
        <v/>
      </c>
      <c r="C38" s="262" t="n">
        <v>0.19</v>
      </c>
      <c r="D38" s="303">
        <f>(F38+H38+J38)/R38</f>
        <v/>
      </c>
      <c r="E38" s="304">
        <f>1/D38</f>
        <v/>
      </c>
      <c r="F38" s="262">
        <f>#REF!+#REF!+#REF!+#REF!+#REF!+#REF!+#REF!+#REF!</f>
        <v/>
      </c>
      <c r="G38" s="257">
        <f>F38/B38</f>
        <v/>
      </c>
      <c r="H38" s="4">
        <f>#REF!+#REF!+#REF!+#REF!+#REF!+#REF!+#REF!+#REF!+#REF!+#REF!+#REF!+#REF!+#REF!+#REF!+#REF!+#REF!+#REF!+#REF!+#REF!+#REF!</f>
        <v/>
      </c>
      <c r="I38" s="257">
        <f>H38/B38</f>
        <v/>
      </c>
      <c r="J38" s="4">
        <f>#REF!+#REF!+#REF!+#REF!+#REF!+#REF!+#REF!+#REF!+#REF!+#REF!+#REF!+#REF!+#REF!+#REF!+#REF!+#REF!</f>
        <v/>
      </c>
      <c r="K38" s="257">
        <f>J38/B38</f>
        <v/>
      </c>
      <c r="L38" s="262" t="n">
        <v>0.07000000000000001</v>
      </c>
      <c r="M38" s="303">
        <f>(N38+P38)/R38</f>
        <v/>
      </c>
      <c r="N38" s="4">
        <f>#REF!+#REF!+#REF!+#REF!+#REF!</f>
        <v/>
      </c>
      <c r="O38" s="257">
        <f>N38/B38</f>
        <v/>
      </c>
      <c r="P38" s="4">
        <f>#REF!+#REF!+#REF!+#REF!+#REF!+#REF!</f>
        <v/>
      </c>
      <c r="Q38" s="257">
        <f>P38/B38</f>
        <v/>
      </c>
      <c r="R38" s="254">
        <f>福田2号!G40</f>
        <v/>
      </c>
      <c r="S38" s="305">
        <f>福田2号!W40</f>
        <v/>
      </c>
      <c r="T38" s="306">
        <f>S38/R38</f>
        <v/>
      </c>
      <c r="U38" s="307">
        <f>#REF!</f>
        <v/>
      </c>
      <c r="V38" s="307">
        <f>#REF!</f>
        <v/>
      </c>
      <c r="W38" s="308" t="n"/>
    </row>
    <row customHeight="1" ht="32.25" r="39" s="97" spans="1:43">
      <c r="A39" s="284" t="s">
        <v>45</v>
      </c>
      <c r="B39" s="285" t="n"/>
      <c r="C39" s="285" t="n"/>
      <c r="D39" s="285" t="n"/>
      <c r="E39" s="285" t="n"/>
      <c r="F39" s="285" t="n"/>
      <c r="G39" s="285" t="n"/>
      <c r="H39" s="285" t="n"/>
      <c r="I39" s="285" t="n"/>
      <c r="J39" s="285" t="n"/>
      <c r="K39" s="285" t="n"/>
      <c r="L39" s="285" t="n"/>
      <c r="M39" s="285" t="n"/>
      <c r="N39" s="285" t="n"/>
      <c r="O39" s="285" t="n"/>
      <c r="P39" s="285" t="n"/>
      <c r="Q39" s="285" t="n"/>
      <c r="R39" s="285" t="n"/>
      <c r="S39" s="285" t="n"/>
      <c r="T39" s="285" t="n"/>
      <c r="U39" s="285" t="n"/>
      <c r="V39" s="285" t="n"/>
      <c r="W39" s="285" t="n"/>
    </row>
    <row r="40" spans="1:43"/>
    <row r="41" spans="1:43"/>
    <row r="42" spans="1:43"/>
    <row r="43" spans="1:43">
      <c r="R43">
        <f>SUM(R8:R38)</f>
        <v/>
      </c>
      <c r="S43">
        <f>SUM(S8:S38)</f>
        <v/>
      </c>
    </row>
  </sheetData>
  <mergeCells count="19">
    <mergeCell ref="A1:V1"/>
    <mergeCell ref="F2:K2"/>
    <mergeCell ref="L2:Q2"/>
    <mergeCell ref="T2:T5"/>
    <mergeCell ref="U2:U5"/>
    <mergeCell ref="V2:V5"/>
    <mergeCell ref="A3:A5"/>
    <mergeCell ref="C3:C5"/>
    <mergeCell ref="D3:D5"/>
    <mergeCell ref="G3:G5"/>
    <mergeCell ref="S3:S5"/>
    <mergeCell ref="I3:I5"/>
    <mergeCell ref="E3:E5"/>
    <mergeCell ref="K3:K5"/>
    <mergeCell ref="L3:L5"/>
    <mergeCell ref="W2:W5"/>
    <mergeCell ref="M3:M5"/>
    <mergeCell ref="O3:O5"/>
    <mergeCell ref="Q3:Q5"/>
  </mergeCells>
  <conditionalFormatting sqref="D8:D9">
    <cfRule dxfId="0" operator="lessThan" priority="48" type="cellIs">
      <formula>0.19</formula>
    </cfRule>
  </conditionalFormatting>
  <conditionalFormatting sqref="M8:M9">
    <cfRule dxfId="0" operator="lessThan" priority="47" type="cellIs">
      <formula>0.07</formula>
    </cfRule>
  </conditionalFormatting>
  <conditionalFormatting sqref="D10">
    <cfRule dxfId="0" operator="lessThan" priority="46" type="cellIs">
      <formula>0.19</formula>
    </cfRule>
  </conditionalFormatting>
  <conditionalFormatting sqref="M10">
    <cfRule dxfId="0" operator="lessThan" priority="45" type="cellIs">
      <formula>0.07</formula>
    </cfRule>
  </conditionalFormatting>
  <conditionalFormatting sqref="D11 D13">
    <cfRule dxfId="0" operator="lessThan" priority="44" type="cellIs">
      <formula>0.19</formula>
    </cfRule>
  </conditionalFormatting>
  <conditionalFormatting sqref="M11 M13">
    <cfRule dxfId="0" operator="lessThan" priority="43" type="cellIs">
      <formula>0.07</formula>
    </cfRule>
  </conditionalFormatting>
  <conditionalFormatting sqref="D12">
    <cfRule dxfId="0" operator="lessThan" priority="42" type="cellIs">
      <formula>0.19</formula>
    </cfRule>
  </conditionalFormatting>
  <conditionalFormatting sqref="M12">
    <cfRule dxfId="0" operator="lessThan" priority="41" type="cellIs">
      <formula>0.07</formula>
    </cfRule>
  </conditionalFormatting>
  <conditionalFormatting sqref="D14 D16">
    <cfRule dxfId="0" operator="lessThan" priority="40" type="cellIs">
      <formula>0.19</formula>
    </cfRule>
  </conditionalFormatting>
  <conditionalFormatting sqref="M14 M16">
    <cfRule dxfId="0" operator="lessThan" priority="39" type="cellIs">
      <formula>0.07</formula>
    </cfRule>
  </conditionalFormatting>
  <conditionalFormatting sqref="D15">
    <cfRule dxfId="0" operator="lessThan" priority="38" type="cellIs">
      <formula>0.19</formula>
    </cfRule>
  </conditionalFormatting>
  <conditionalFormatting sqref="M15">
    <cfRule dxfId="0" operator="lessThan" priority="37" type="cellIs">
      <formula>0.07</formula>
    </cfRule>
  </conditionalFormatting>
  <conditionalFormatting sqref="D17">
    <cfRule dxfId="0" operator="lessThan" priority="36" type="cellIs">
      <formula>0.19</formula>
    </cfRule>
  </conditionalFormatting>
  <conditionalFormatting sqref="M17">
    <cfRule dxfId="0" operator="lessThan" priority="35" type="cellIs">
      <formula>0.07</formula>
    </cfRule>
  </conditionalFormatting>
  <conditionalFormatting sqref="D18 D20">
    <cfRule dxfId="0" operator="lessThan" priority="34" type="cellIs">
      <formula>0.19</formula>
    </cfRule>
  </conditionalFormatting>
  <conditionalFormatting sqref="M18 M20">
    <cfRule dxfId="0" operator="lessThan" priority="33" type="cellIs">
      <formula>0.07</formula>
    </cfRule>
  </conditionalFormatting>
  <conditionalFormatting sqref="D19">
    <cfRule dxfId="0" operator="lessThan" priority="32" type="cellIs">
      <formula>0.19</formula>
    </cfRule>
  </conditionalFormatting>
  <conditionalFormatting sqref="M19">
    <cfRule dxfId="0" operator="lessThan" priority="31" type="cellIs">
      <formula>0.07</formula>
    </cfRule>
  </conditionalFormatting>
  <conditionalFormatting sqref="D21 D23 D25 D27">
    <cfRule dxfId="0" operator="lessThan" priority="30" type="cellIs">
      <formula>0.19</formula>
    </cfRule>
  </conditionalFormatting>
  <conditionalFormatting sqref="M21 M23 M25 M27">
    <cfRule dxfId="0" operator="lessThan" priority="29" type="cellIs">
      <formula>0.07</formula>
    </cfRule>
  </conditionalFormatting>
  <conditionalFormatting sqref="D22">
    <cfRule dxfId="0" operator="lessThan" priority="28" type="cellIs">
      <formula>0.19</formula>
    </cfRule>
  </conditionalFormatting>
  <conditionalFormatting sqref="M22">
    <cfRule dxfId="0" operator="lessThan" priority="27" type="cellIs">
      <formula>0.07</formula>
    </cfRule>
  </conditionalFormatting>
  <conditionalFormatting sqref="D24">
    <cfRule dxfId="0" operator="lessThan" priority="26" type="cellIs">
      <formula>0.19</formula>
    </cfRule>
  </conditionalFormatting>
  <conditionalFormatting sqref="M24">
    <cfRule dxfId="0" operator="lessThan" priority="25" type="cellIs">
      <formula>0.07</formula>
    </cfRule>
  </conditionalFormatting>
  <conditionalFormatting sqref="D26">
    <cfRule dxfId="0" operator="lessThan" priority="24" type="cellIs">
      <formula>0.19</formula>
    </cfRule>
  </conditionalFormatting>
  <conditionalFormatting sqref="M26">
    <cfRule dxfId="0" operator="lessThan" priority="23" type="cellIs">
      <formula>0.07</formula>
    </cfRule>
  </conditionalFormatting>
  <conditionalFormatting sqref="D28 D30">
    <cfRule dxfId="0" operator="lessThan" priority="22" type="cellIs">
      <formula>0.19</formula>
    </cfRule>
  </conditionalFormatting>
  <conditionalFormatting sqref="M28 M30">
    <cfRule dxfId="0" operator="lessThan" priority="21" type="cellIs">
      <formula>0.07</formula>
    </cfRule>
  </conditionalFormatting>
  <conditionalFormatting sqref="D29">
    <cfRule dxfId="0" operator="lessThan" priority="20" type="cellIs">
      <formula>0.19</formula>
    </cfRule>
  </conditionalFormatting>
  <conditionalFormatting sqref="M29">
    <cfRule dxfId="0" operator="lessThan" priority="19" type="cellIs">
      <formula>0.07</formula>
    </cfRule>
  </conditionalFormatting>
  <conditionalFormatting sqref="D31">
    <cfRule dxfId="0" operator="lessThan" priority="18" type="cellIs">
      <formula>0.19</formula>
    </cfRule>
  </conditionalFormatting>
  <conditionalFormatting sqref="M31">
    <cfRule dxfId="0" operator="lessThan" priority="17" type="cellIs">
      <formula>0.07</formula>
    </cfRule>
  </conditionalFormatting>
  <conditionalFormatting sqref="D32">
    <cfRule dxfId="0" operator="lessThan" priority="16" type="cellIs">
      <formula>0.19</formula>
    </cfRule>
  </conditionalFormatting>
  <conditionalFormatting sqref="M32">
    <cfRule dxfId="0" operator="lessThan" priority="15" type="cellIs">
      <formula>0.07</formula>
    </cfRule>
  </conditionalFormatting>
  <conditionalFormatting sqref="D33">
    <cfRule dxfId="0" operator="lessThan" priority="12" type="cellIs">
      <formula>0.19</formula>
    </cfRule>
  </conditionalFormatting>
  <conditionalFormatting sqref="M33">
    <cfRule dxfId="0" operator="lessThan" priority="11" type="cellIs">
      <formula>0.07</formula>
    </cfRule>
  </conditionalFormatting>
  <conditionalFormatting sqref="D34">
    <cfRule dxfId="0" operator="lessThan" priority="10" type="cellIs">
      <formula>0.19</formula>
    </cfRule>
  </conditionalFormatting>
  <conditionalFormatting sqref="M34">
    <cfRule dxfId="0" operator="lessThan" priority="9" type="cellIs">
      <formula>0.07</formula>
    </cfRule>
  </conditionalFormatting>
  <conditionalFormatting sqref="D35">
    <cfRule dxfId="0" operator="lessThan" priority="8" type="cellIs">
      <formula>0.19</formula>
    </cfRule>
  </conditionalFormatting>
  <conditionalFormatting sqref="M35">
    <cfRule dxfId="0" operator="lessThan" priority="7" type="cellIs">
      <formula>0.07</formula>
    </cfRule>
  </conditionalFormatting>
  <conditionalFormatting sqref="D36">
    <cfRule dxfId="0" operator="lessThan" priority="6" type="cellIs">
      <formula>0.19</formula>
    </cfRule>
  </conditionalFormatting>
  <conditionalFormatting sqref="M36">
    <cfRule dxfId="0" operator="lessThan" priority="5" type="cellIs">
      <formula>0.07</formula>
    </cfRule>
  </conditionalFormatting>
  <conditionalFormatting sqref="D37">
    <cfRule dxfId="0" operator="lessThan" priority="4" type="cellIs">
      <formula>0.19</formula>
    </cfRule>
  </conditionalFormatting>
  <conditionalFormatting sqref="M37">
    <cfRule dxfId="0" operator="lessThan" priority="3" type="cellIs">
      <formula>0.07</formula>
    </cfRule>
  </conditionalFormatting>
  <conditionalFormatting sqref="D38">
    <cfRule dxfId="0" operator="lessThan" priority="2" type="cellIs">
      <formula>0.19</formula>
    </cfRule>
  </conditionalFormatting>
  <conditionalFormatting sqref="M38">
    <cfRule dxfId="0" operator="lessThan" priority="1" type="cellIs">
      <formula>0.07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5"/>
  <sheetViews>
    <sheetView showGridLines="0" topLeftCell="A4" workbookViewId="0">
      <selection activeCell="K11" sqref="K11"/>
    </sheetView>
  </sheetViews>
  <sheetFormatPr baseColWidth="8" defaultRowHeight="12.75" outlineLevelCol="0"/>
  <cols>
    <col customWidth="1" max="1" min="1" style="314" width="15"/>
    <col customWidth="1" max="5" min="2" style="314" width="7.375"/>
    <col customWidth="1" max="6" min="6" style="314" width="10.125"/>
    <col customWidth="1" max="256" min="7" style="314" width="9"/>
    <col customWidth="1" max="257" min="257" style="314" width="15"/>
    <col customWidth="1" max="261" min="258" style="314" width="7.375"/>
    <col customWidth="1" max="262" min="262" style="314" width="82.875"/>
    <col customWidth="1" max="512" min="263" style="314" width="9"/>
    <col customWidth="1" max="513" min="513" style="314" width="15"/>
    <col customWidth="1" max="517" min="514" style="314" width="7.375"/>
    <col customWidth="1" max="518" min="518" style="314" width="82.875"/>
    <col customWidth="1" max="768" min="519" style="314" width="9"/>
    <col customWidth="1" max="769" min="769" style="314" width="15"/>
    <col customWidth="1" max="773" min="770" style="314" width="7.375"/>
    <col customWidth="1" max="774" min="774" style="314" width="82.875"/>
    <col customWidth="1" max="1024" min="775" style="314" width="9"/>
    <col customWidth="1" max="1025" min="1025" style="314" width="15"/>
    <col customWidth="1" max="1029" min="1026" style="314" width="7.375"/>
    <col customWidth="1" max="1030" min="1030" style="314" width="82.875"/>
    <col customWidth="1" max="1280" min="1031" style="314" width="9"/>
    <col customWidth="1" max="1281" min="1281" style="314" width="15"/>
    <col customWidth="1" max="1285" min="1282" style="314" width="7.375"/>
    <col customWidth="1" max="1286" min="1286" style="314" width="82.875"/>
    <col customWidth="1" max="1536" min="1287" style="314" width="9"/>
    <col customWidth="1" max="1537" min="1537" style="314" width="15"/>
    <col customWidth="1" max="1541" min="1538" style="314" width="7.375"/>
    <col customWidth="1" max="1542" min="1542" style="314" width="82.875"/>
    <col customWidth="1" max="1792" min="1543" style="314" width="9"/>
    <col customWidth="1" max="1793" min="1793" style="314" width="15"/>
    <col customWidth="1" max="1797" min="1794" style="314" width="7.375"/>
    <col customWidth="1" max="1798" min="1798" style="314" width="82.875"/>
    <col customWidth="1" max="2048" min="1799" style="314" width="9"/>
    <col customWidth="1" max="2049" min="2049" style="314" width="15"/>
    <col customWidth="1" max="2053" min="2050" style="314" width="7.375"/>
    <col customWidth="1" max="2054" min="2054" style="314" width="82.875"/>
    <col customWidth="1" max="2304" min="2055" style="314" width="9"/>
    <col customWidth="1" max="2305" min="2305" style="314" width="15"/>
    <col customWidth="1" max="2309" min="2306" style="314" width="7.375"/>
    <col customWidth="1" max="2310" min="2310" style="314" width="82.875"/>
    <col customWidth="1" max="2560" min="2311" style="314" width="9"/>
    <col customWidth="1" max="2561" min="2561" style="314" width="15"/>
    <col customWidth="1" max="2565" min="2562" style="314" width="7.375"/>
    <col customWidth="1" max="2566" min="2566" style="314" width="82.875"/>
    <col customWidth="1" max="2816" min="2567" style="314" width="9"/>
    <col customWidth="1" max="2817" min="2817" style="314" width="15"/>
    <col customWidth="1" max="2821" min="2818" style="314" width="7.375"/>
    <col customWidth="1" max="2822" min="2822" style="314" width="82.875"/>
    <col customWidth="1" max="3072" min="2823" style="314" width="9"/>
    <col customWidth="1" max="3073" min="3073" style="314" width="15"/>
    <col customWidth="1" max="3077" min="3074" style="314" width="7.375"/>
    <col customWidth="1" max="3078" min="3078" style="314" width="82.875"/>
    <col customWidth="1" max="3328" min="3079" style="314" width="9"/>
    <col customWidth="1" max="3329" min="3329" style="314" width="15"/>
    <col customWidth="1" max="3333" min="3330" style="314" width="7.375"/>
    <col customWidth="1" max="3334" min="3334" style="314" width="82.875"/>
    <col customWidth="1" max="3584" min="3335" style="314" width="9"/>
    <col customWidth="1" max="3585" min="3585" style="314" width="15"/>
    <col customWidth="1" max="3589" min="3586" style="314" width="7.375"/>
    <col customWidth="1" max="3590" min="3590" style="314" width="82.875"/>
    <col customWidth="1" max="3840" min="3591" style="314" width="9"/>
    <col customWidth="1" max="3841" min="3841" style="314" width="15"/>
    <col customWidth="1" max="3845" min="3842" style="314" width="7.375"/>
    <col customWidth="1" max="3846" min="3846" style="314" width="82.875"/>
    <col customWidth="1" max="4096" min="3847" style="314" width="9"/>
    <col customWidth="1" max="4097" min="4097" style="314" width="15"/>
    <col customWidth="1" max="4101" min="4098" style="314" width="7.375"/>
    <col customWidth="1" max="4102" min="4102" style="314" width="82.875"/>
    <col customWidth="1" max="4352" min="4103" style="314" width="9"/>
    <col customWidth="1" max="4353" min="4353" style="314" width="15"/>
    <col customWidth="1" max="4357" min="4354" style="314" width="7.375"/>
    <col customWidth="1" max="4358" min="4358" style="314" width="82.875"/>
    <col customWidth="1" max="4608" min="4359" style="314" width="9"/>
    <col customWidth="1" max="4609" min="4609" style="314" width="15"/>
    <col customWidth="1" max="4613" min="4610" style="314" width="7.375"/>
    <col customWidth="1" max="4614" min="4614" style="314" width="82.875"/>
    <col customWidth="1" max="4864" min="4615" style="314" width="9"/>
    <col customWidth="1" max="4865" min="4865" style="314" width="15"/>
    <col customWidth="1" max="4869" min="4866" style="314" width="7.375"/>
    <col customWidth="1" max="4870" min="4870" style="314" width="82.875"/>
    <col customWidth="1" max="5120" min="4871" style="314" width="9"/>
    <col customWidth="1" max="5121" min="5121" style="314" width="15"/>
    <col customWidth="1" max="5125" min="5122" style="314" width="7.375"/>
    <col customWidth="1" max="5126" min="5126" style="314" width="82.875"/>
    <col customWidth="1" max="5376" min="5127" style="314" width="9"/>
    <col customWidth="1" max="5377" min="5377" style="314" width="15"/>
    <col customWidth="1" max="5381" min="5378" style="314" width="7.375"/>
    <col customWidth="1" max="5382" min="5382" style="314" width="82.875"/>
    <col customWidth="1" max="5632" min="5383" style="314" width="9"/>
    <col customWidth="1" max="5633" min="5633" style="314" width="15"/>
    <col customWidth="1" max="5637" min="5634" style="314" width="7.375"/>
    <col customWidth="1" max="5638" min="5638" style="314" width="82.875"/>
    <col customWidth="1" max="5888" min="5639" style="314" width="9"/>
    <col customWidth="1" max="5889" min="5889" style="314" width="15"/>
    <col customWidth="1" max="5893" min="5890" style="314" width="7.375"/>
    <col customWidth="1" max="5894" min="5894" style="314" width="82.875"/>
    <col customWidth="1" max="6144" min="5895" style="314" width="9"/>
    <col customWidth="1" max="6145" min="6145" style="314" width="15"/>
    <col customWidth="1" max="6149" min="6146" style="314" width="7.375"/>
    <col customWidth="1" max="6150" min="6150" style="314" width="82.875"/>
    <col customWidth="1" max="6400" min="6151" style="314" width="9"/>
    <col customWidth="1" max="6401" min="6401" style="314" width="15"/>
    <col customWidth="1" max="6405" min="6402" style="314" width="7.375"/>
    <col customWidth="1" max="6406" min="6406" style="314" width="82.875"/>
    <col customWidth="1" max="6656" min="6407" style="314" width="9"/>
    <col customWidth="1" max="6657" min="6657" style="314" width="15"/>
    <col customWidth="1" max="6661" min="6658" style="314" width="7.375"/>
    <col customWidth="1" max="6662" min="6662" style="314" width="82.875"/>
    <col customWidth="1" max="6912" min="6663" style="314" width="9"/>
    <col customWidth="1" max="6913" min="6913" style="314" width="15"/>
    <col customWidth="1" max="6917" min="6914" style="314" width="7.375"/>
    <col customWidth="1" max="6918" min="6918" style="314" width="82.875"/>
    <col customWidth="1" max="7168" min="6919" style="314" width="9"/>
    <col customWidth="1" max="7169" min="7169" style="314" width="15"/>
    <col customWidth="1" max="7173" min="7170" style="314" width="7.375"/>
    <col customWidth="1" max="7174" min="7174" style="314" width="82.875"/>
    <col customWidth="1" max="7424" min="7175" style="314" width="9"/>
    <col customWidth="1" max="7425" min="7425" style="314" width="15"/>
    <col customWidth="1" max="7429" min="7426" style="314" width="7.375"/>
    <col customWidth="1" max="7430" min="7430" style="314" width="82.875"/>
    <col customWidth="1" max="7680" min="7431" style="314" width="9"/>
    <col customWidth="1" max="7681" min="7681" style="314" width="15"/>
    <col customWidth="1" max="7685" min="7682" style="314" width="7.375"/>
    <col customWidth="1" max="7686" min="7686" style="314" width="82.875"/>
    <col customWidth="1" max="7936" min="7687" style="314" width="9"/>
    <col customWidth="1" max="7937" min="7937" style="314" width="15"/>
    <col customWidth="1" max="7941" min="7938" style="314" width="7.375"/>
    <col customWidth="1" max="7942" min="7942" style="314" width="82.875"/>
    <col customWidth="1" max="8192" min="7943" style="314" width="9"/>
    <col customWidth="1" max="8193" min="8193" style="314" width="15"/>
    <col customWidth="1" max="8197" min="8194" style="314" width="7.375"/>
    <col customWidth="1" max="8198" min="8198" style="314" width="82.875"/>
    <col customWidth="1" max="8448" min="8199" style="314" width="9"/>
    <col customWidth="1" max="8449" min="8449" style="314" width="15"/>
    <col customWidth="1" max="8453" min="8450" style="314" width="7.375"/>
    <col customWidth="1" max="8454" min="8454" style="314" width="82.875"/>
    <col customWidth="1" max="8704" min="8455" style="314" width="9"/>
    <col customWidth="1" max="8705" min="8705" style="314" width="15"/>
    <col customWidth="1" max="8709" min="8706" style="314" width="7.375"/>
    <col customWidth="1" max="8710" min="8710" style="314" width="82.875"/>
    <col customWidth="1" max="8960" min="8711" style="314" width="9"/>
    <col customWidth="1" max="8961" min="8961" style="314" width="15"/>
    <col customWidth="1" max="8965" min="8962" style="314" width="7.375"/>
    <col customWidth="1" max="8966" min="8966" style="314" width="82.875"/>
    <col customWidth="1" max="9216" min="8967" style="314" width="9"/>
    <col customWidth="1" max="9217" min="9217" style="314" width="15"/>
    <col customWidth="1" max="9221" min="9218" style="314" width="7.375"/>
    <col customWidth="1" max="9222" min="9222" style="314" width="82.875"/>
    <col customWidth="1" max="9472" min="9223" style="314" width="9"/>
    <col customWidth="1" max="9473" min="9473" style="314" width="15"/>
    <col customWidth="1" max="9477" min="9474" style="314" width="7.375"/>
    <col customWidth="1" max="9478" min="9478" style="314" width="82.875"/>
    <col customWidth="1" max="9728" min="9479" style="314" width="9"/>
    <col customWidth="1" max="9729" min="9729" style="314" width="15"/>
    <col customWidth="1" max="9733" min="9730" style="314" width="7.375"/>
    <col customWidth="1" max="9734" min="9734" style="314" width="82.875"/>
    <col customWidth="1" max="9984" min="9735" style="314" width="9"/>
    <col customWidth="1" max="9985" min="9985" style="314" width="15"/>
    <col customWidth="1" max="9989" min="9986" style="314" width="7.375"/>
    <col customWidth="1" max="9990" min="9990" style="314" width="82.875"/>
    <col customWidth="1" max="10240" min="9991" style="314" width="9"/>
    <col customWidth="1" max="10241" min="10241" style="314" width="15"/>
    <col customWidth="1" max="10245" min="10242" style="314" width="7.375"/>
    <col customWidth="1" max="10246" min="10246" style="314" width="82.875"/>
    <col customWidth="1" max="10496" min="10247" style="314" width="9"/>
    <col customWidth="1" max="10497" min="10497" style="314" width="15"/>
    <col customWidth="1" max="10501" min="10498" style="314" width="7.375"/>
    <col customWidth="1" max="10502" min="10502" style="314" width="82.875"/>
    <col customWidth="1" max="10752" min="10503" style="314" width="9"/>
    <col customWidth="1" max="10753" min="10753" style="314" width="15"/>
    <col customWidth="1" max="10757" min="10754" style="314" width="7.375"/>
    <col customWidth="1" max="10758" min="10758" style="314" width="82.875"/>
    <col customWidth="1" max="11008" min="10759" style="314" width="9"/>
    <col customWidth="1" max="11009" min="11009" style="314" width="15"/>
    <col customWidth="1" max="11013" min="11010" style="314" width="7.375"/>
    <col customWidth="1" max="11014" min="11014" style="314" width="82.875"/>
    <col customWidth="1" max="11264" min="11015" style="314" width="9"/>
    <col customWidth="1" max="11265" min="11265" style="314" width="15"/>
    <col customWidth="1" max="11269" min="11266" style="314" width="7.375"/>
    <col customWidth="1" max="11270" min="11270" style="314" width="82.875"/>
    <col customWidth="1" max="11520" min="11271" style="314" width="9"/>
    <col customWidth="1" max="11521" min="11521" style="314" width="15"/>
    <col customWidth="1" max="11525" min="11522" style="314" width="7.375"/>
    <col customWidth="1" max="11526" min="11526" style="314" width="82.875"/>
    <col customWidth="1" max="11776" min="11527" style="314" width="9"/>
    <col customWidth="1" max="11777" min="11777" style="314" width="15"/>
    <col customWidth="1" max="11781" min="11778" style="314" width="7.375"/>
    <col customWidth="1" max="11782" min="11782" style="314" width="82.875"/>
    <col customWidth="1" max="12032" min="11783" style="314" width="9"/>
    <col customWidth="1" max="12033" min="12033" style="314" width="15"/>
    <col customWidth="1" max="12037" min="12034" style="314" width="7.375"/>
    <col customWidth="1" max="12038" min="12038" style="314" width="82.875"/>
    <col customWidth="1" max="12288" min="12039" style="314" width="9"/>
    <col customWidth="1" max="12289" min="12289" style="314" width="15"/>
    <col customWidth="1" max="12293" min="12290" style="314" width="7.375"/>
    <col customWidth="1" max="12294" min="12294" style="314" width="82.875"/>
    <col customWidth="1" max="12544" min="12295" style="314" width="9"/>
    <col customWidth="1" max="12545" min="12545" style="314" width="15"/>
    <col customWidth="1" max="12549" min="12546" style="314" width="7.375"/>
    <col customWidth="1" max="12550" min="12550" style="314" width="82.875"/>
    <col customWidth="1" max="12800" min="12551" style="314" width="9"/>
    <col customWidth="1" max="12801" min="12801" style="314" width="15"/>
    <col customWidth="1" max="12805" min="12802" style="314" width="7.375"/>
    <col customWidth="1" max="12806" min="12806" style="314" width="82.875"/>
    <col customWidth="1" max="13056" min="12807" style="314" width="9"/>
    <col customWidth="1" max="13057" min="13057" style="314" width="15"/>
    <col customWidth="1" max="13061" min="13058" style="314" width="7.375"/>
    <col customWidth="1" max="13062" min="13062" style="314" width="82.875"/>
    <col customWidth="1" max="13312" min="13063" style="314" width="9"/>
    <col customWidth="1" max="13313" min="13313" style="314" width="15"/>
    <col customWidth="1" max="13317" min="13314" style="314" width="7.375"/>
    <col customWidth="1" max="13318" min="13318" style="314" width="82.875"/>
    <col customWidth="1" max="13568" min="13319" style="314" width="9"/>
    <col customWidth="1" max="13569" min="13569" style="314" width="15"/>
    <col customWidth="1" max="13573" min="13570" style="314" width="7.375"/>
    <col customWidth="1" max="13574" min="13574" style="314" width="82.875"/>
    <col customWidth="1" max="13824" min="13575" style="314" width="9"/>
    <col customWidth="1" max="13825" min="13825" style="314" width="15"/>
    <col customWidth="1" max="13829" min="13826" style="314" width="7.375"/>
    <col customWidth="1" max="13830" min="13830" style="314" width="82.875"/>
    <col customWidth="1" max="14080" min="13831" style="314" width="9"/>
    <col customWidth="1" max="14081" min="14081" style="314" width="15"/>
    <col customWidth="1" max="14085" min="14082" style="314" width="7.375"/>
    <col customWidth="1" max="14086" min="14086" style="314" width="82.875"/>
    <col customWidth="1" max="14336" min="14087" style="314" width="9"/>
    <col customWidth="1" max="14337" min="14337" style="314" width="15"/>
    <col customWidth="1" max="14341" min="14338" style="314" width="7.375"/>
    <col customWidth="1" max="14342" min="14342" style="314" width="82.875"/>
    <col customWidth="1" max="14592" min="14343" style="314" width="9"/>
    <col customWidth="1" max="14593" min="14593" style="314" width="15"/>
    <col customWidth="1" max="14597" min="14594" style="314" width="7.375"/>
    <col customWidth="1" max="14598" min="14598" style="314" width="82.875"/>
    <col customWidth="1" max="14848" min="14599" style="314" width="9"/>
    <col customWidth="1" max="14849" min="14849" style="314" width="15"/>
    <col customWidth="1" max="14853" min="14850" style="314" width="7.375"/>
    <col customWidth="1" max="14854" min="14854" style="314" width="82.875"/>
    <col customWidth="1" max="15104" min="14855" style="314" width="9"/>
    <col customWidth="1" max="15105" min="15105" style="314" width="15"/>
    <col customWidth="1" max="15109" min="15106" style="314" width="7.375"/>
    <col customWidth="1" max="15110" min="15110" style="314" width="82.875"/>
    <col customWidth="1" max="15360" min="15111" style="314" width="9"/>
    <col customWidth="1" max="15361" min="15361" style="314" width="15"/>
    <col customWidth="1" max="15365" min="15362" style="314" width="7.375"/>
    <col customWidth="1" max="15366" min="15366" style="314" width="82.875"/>
    <col customWidth="1" max="15616" min="15367" style="314" width="9"/>
    <col customWidth="1" max="15617" min="15617" style="314" width="15"/>
    <col customWidth="1" max="15621" min="15618" style="314" width="7.375"/>
    <col customWidth="1" max="15622" min="15622" style="314" width="82.875"/>
    <col customWidth="1" max="15872" min="15623" style="314" width="9"/>
    <col customWidth="1" max="15873" min="15873" style="314" width="15"/>
    <col customWidth="1" max="15877" min="15874" style="314" width="7.375"/>
    <col customWidth="1" max="15878" min="15878" style="314" width="82.875"/>
    <col customWidth="1" max="16128" min="15879" style="314" width="9"/>
    <col customWidth="1" max="16129" min="16129" style="314" width="15"/>
    <col customWidth="1" max="16133" min="16130" style="314" width="7.375"/>
    <col customWidth="1" max="16134" min="16134" style="314" width="82.875"/>
    <col customWidth="1" max="16384" min="16135" style="314" width="9"/>
  </cols>
  <sheetData>
    <row customHeight="1" ht="33.95" r="1" s="97" spans="1:15">
      <c r="A1" s="315" t="s">
        <v>69</v>
      </c>
    </row>
    <row customHeight="1" ht="18.4" r="2" s="97" spans="1:15">
      <c r="A2" s="316" t="s">
        <v>70</v>
      </c>
    </row>
    <row customHeight="1" ht="18.4" r="3" s="97" spans="1:15">
      <c r="A3" s="316" t="s">
        <v>71</v>
      </c>
    </row>
    <row customHeight="1" ht="18.4" r="4" s="97" spans="1:15">
      <c r="A4" s="316" t="s">
        <v>72</v>
      </c>
    </row>
    <row customHeight="1" hidden="1" ht="409.6" r="5" s="97" spans="1:15"/>
    <row customHeight="1" ht="8.1" r="6" s="97" spans="1:15"/>
    <row customHeight="1" ht="33.75" r="7" s="97" spans="1:15">
      <c r="A7" s="317" t="n"/>
      <c r="B7" s="318" t="s">
        <v>73</v>
      </c>
      <c r="C7" s="318" t="s">
        <v>74</v>
      </c>
      <c r="D7" s="318" t="s">
        <v>75</v>
      </c>
      <c r="E7" s="318" t="s">
        <v>76</v>
      </c>
    </row>
    <row customHeight="1" ht="56.25" r="8" s="97" spans="1:15">
      <c r="B8" s="318" t="s">
        <v>77</v>
      </c>
      <c r="C8" s="318" t="s">
        <v>78</v>
      </c>
      <c r="D8" s="318" t="s">
        <v>79</v>
      </c>
      <c r="E8" s="318" t="s">
        <v>80</v>
      </c>
    </row>
    <row customHeight="1" ht="22.5" r="9" s="97" spans="1:15">
      <c r="B9" s="319" t="s">
        <v>81</v>
      </c>
      <c r="C9" s="319" t="s">
        <v>81</v>
      </c>
      <c r="D9" s="319" t="s">
        <v>81</v>
      </c>
      <c r="E9" s="319" t="s">
        <v>81</v>
      </c>
    </row>
    <row r="10" spans="1:15">
      <c r="A10" s="320" t="s">
        <v>82</v>
      </c>
      <c r="B10" s="321" t="n">
        <v>16920</v>
      </c>
      <c r="C10" s="321" t="n">
        <v>0</v>
      </c>
      <c r="D10" s="321" t="n">
        <v>3673.8</v>
      </c>
      <c r="E10" s="321" t="n">
        <v>29143.3</v>
      </c>
    </row>
    <row customHeight="1" ht="13.5" r="11" s="97" spans="1:15">
      <c r="A11" s="322" t="s">
        <v>83</v>
      </c>
      <c r="B11" s="323" t="n">
        <v>16991.1</v>
      </c>
      <c r="C11" s="323" t="n">
        <v>0</v>
      </c>
      <c r="D11" s="323" t="n">
        <v>3736.04</v>
      </c>
      <c r="E11" s="323" t="n">
        <v>29500.6</v>
      </c>
    </row>
    <row customHeight="1" ht="13.5" r="12" s="97" spans="1:15">
      <c r="A12" s="322" t="s">
        <v>84</v>
      </c>
      <c r="B12" s="323" t="n">
        <v>17062</v>
      </c>
      <c r="C12" s="323" t="n">
        <v>0</v>
      </c>
      <c r="D12" s="323" t="n">
        <v>3799.94</v>
      </c>
      <c r="E12" s="323" t="n">
        <v>29880.1</v>
      </c>
    </row>
    <row r="13" spans="1:15"/>
    <row r="14" spans="1:15">
      <c r="A14" s="314">
        <f>A10</f>
        <v/>
      </c>
      <c r="B14" s="324">
        <f>B11-B10</f>
        <v/>
      </c>
      <c r="C14" s="324">
        <f>C11-C10</f>
        <v/>
      </c>
      <c r="D14" s="324">
        <f>D11-D10</f>
        <v/>
      </c>
      <c r="E14" s="324">
        <f>E11-E10</f>
        <v/>
      </c>
      <c r="F14" s="325">
        <f>SUM(B14:E14)</f>
        <v/>
      </c>
      <c r="G14" s="326" t="n"/>
    </row>
    <row r="15" spans="1:15">
      <c r="A15" s="314">
        <f>A11</f>
        <v/>
      </c>
      <c r="B15" s="324">
        <f>B12-B11</f>
        <v/>
      </c>
      <c r="C15" s="324">
        <f>C12-C11</f>
        <v/>
      </c>
      <c r="D15" s="324">
        <f>D12-D11</f>
        <v/>
      </c>
      <c r="E15" s="324">
        <f>E12-E11</f>
        <v/>
      </c>
      <c r="F15" s="325">
        <f>SUM(B15:E15)</f>
        <v/>
      </c>
    </row>
  </sheetData>
  <mergeCells count="5">
    <mergeCell ref="A1:F1"/>
    <mergeCell ref="A2:F2"/>
    <mergeCell ref="A3:F3"/>
    <mergeCell ref="A4:F4"/>
    <mergeCell ref="A7:A9"/>
  </mergeCells>
  <hyperlinks>
    <hyperlink ref="B9" r:id="rId1"/>
    <hyperlink ref="C9" r:id="rId2"/>
    <hyperlink ref="D9" r:id="rId3"/>
    <hyperlink ref="E9" r:id="rId4"/>
  </hyperlinks>
  <pageMargins bottom="1" footer="0" header="0" left="0.75" right="0.75" top="1"/>
  <pageSetup horizontalDpi="4294967293" orientation="landscape" paperSize="9" verticalDpi="4294967293"/>
  <headerFooter alignWithMargins="0">
    <oddHeader/>
    <oddFooter>&amp;L&amp;"宋体"&amp;9 制表人：唐波 &amp;C&amp;"宋体"&amp;9 共&amp;N页  第&amp;P页 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2018-08-24T08:55:13Z</dcterms:modified>
  <cp:lastModifiedBy>FMDC5#BAK</cp:lastModifiedBy>
</cp:coreProperties>
</file>