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TC" sheetId="1" r:id="rId4"/>
    <sheet name="ETH" sheetId="2" r:id="rId5"/>
    <sheet name="TRX" sheetId="3" r:id="rId6"/>
    <sheet name="ONE" sheetId="4" r:id="rId7"/>
    <sheet name="ONT" sheetId="5" r:id="rId8"/>
    <sheet name="BTT" sheetId="6" r:id="rId9"/>
    <sheet name="LINK" sheetId="7" r:id="rId10"/>
    <sheet name="DOGE" sheetId="8" r:id="rId11"/>
    <sheet name="IOTA" sheetId="9" r:id="rId12"/>
    <sheet name="ZEN" sheetId="10" r:id="rId13"/>
    <sheet name="FILL" sheetId="11" r:id="rId14"/>
    <sheet name="BAND" sheetId="12" r:id="rId15"/>
    <sheet name="SRM" sheetId="13" r:id="rId16"/>
    <sheet name="ADA" sheetId="14" r:id="rId17"/>
    <sheet name="BNB" sheetId="15" r:id="rId18"/>
    <sheet name="XRP" sheetId="16" r:id="rId19"/>
    <sheet name="EOS" sheetId="17" r:id="rId20"/>
    <sheet name="SOL" sheetId="18" r:id="rId21"/>
    <sheet name="NEO" sheetId="19" r:id="rId22"/>
    <sheet name="ZEC" sheetId="20" r:id="rId23"/>
    <sheet name="DOT" sheetId="21" r:id="rId24"/>
    <sheet name="LTC" sheetId="22" r:id="rId25"/>
    <sheet name="DASH" sheetId="23" r:id="rId26"/>
    <sheet name="XMR" sheetId="24" r:id="rId27"/>
  </sheets>
</workbook>
</file>

<file path=xl/sharedStrings.xml><?xml version="1.0" encoding="utf-8"?>
<sst xmlns="http://schemas.openxmlformats.org/spreadsheetml/2006/main" uniqueCount="19">
  <si>
    <t>курс</t>
  </si>
  <si>
    <t>Доход</t>
  </si>
  <si>
    <t>средняя</t>
  </si>
  <si>
    <t>объем</t>
  </si>
  <si>
    <t>комиссии</t>
  </si>
  <si>
    <t>ДАТА</t>
  </si>
  <si>
    <t>ВРЕМЯ</t>
  </si>
  <si>
    <t>+/-</t>
  </si>
  <si>
    <t>кол-во</t>
  </si>
  <si>
    <t>ЦЕНА</t>
  </si>
  <si>
    <t>сумма</t>
  </si>
  <si>
    <t>% ком</t>
  </si>
  <si>
    <t>Ком</t>
  </si>
  <si>
    <t>купил</t>
  </si>
  <si>
    <t>р2р</t>
  </si>
  <si>
    <t>76,5</t>
  </si>
  <si>
    <t>bnb</t>
  </si>
  <si>
    <t>Лось</t>
  </si>
  <si>
    <t>продал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</si>
</sst>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[$$-409]&quot; &quot;0.00"/>
    <numFmt numFmtId="60" formatCode="0.0%"/>
    <numFmt numFmtId="61" formatCode="0.000&quot; шт&quot;"/>
    <numFmt numFmtId="62" formatCode="d&quot;.&quot;mm&quot;.&quot;yyyy"/>
    <numFmt numFmtId="63" formatCode="#,###&quot; шт&quot;"/>
    <numFmt numFmtId="64" formatCode="[$$-409]&quot; &quot;#,##0.000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11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9"/>
        <bgColor auto="1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17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7"/>
      </right>
      <top style="thin">
        <color indexed="8"/>
      </top>
      <bottom style="thin">
        <color indexed="10"/>
      </bottom>
      <diagonal/>
    </border>
    <border>
      <left style="thin">
        <color indexed="17"/>
      </left>
      <right style="thin">
        <color indexed="12"/>
      </right>
      <top/>
      <bottom/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 wrapText="1"/>
    </xf>
    <xf numFmtId="59" fontId="3" fillId="2" borderId="3" applyNumberFormat="1" applyFont="1" applyFill="1" applyBorder="1" applyAlignment="1" applyProtection="0">
      <alignment horizontal="center" vertical="center" wrapText="1"/>
    </xf>
    <xf numFmtId="59" fontId="3" fillId="2" borderId="4" applyNumberFormat="1" applyFont="1" applyFill="1" applyBorder="1" applyAlignment="1" applyProtection="0">
      <alignment horizontal="center" vertical="center" wrapText="1"/>
    </xf>
    <xf numFmtId="49" fontId="1" fillId="2" borderId="2" applyNumberFormat="1" applyFont="1" applyFill="1" applyBorder="1" applyAlignment="1" applyProtection="0">
      <alignment horizontal="center" vertical="center"/>
    </xf>
    <xf numFmtId="49" fontId="1" fillId="2" borderId="3" applyNumberFormat="1" applyFont="1" applyFill="1" applyBorder="1" applyAlignment="1" applyProtection="0">
      <alignment horizontal="center" vertical="center"/>
    </xf>
    <xf numFmtId="49" fontId="1" fillId="2" borderId="4" applyNumberFormat="1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59" fontId="3" fillId="3" borderId="4" applyNumberFormat="1" applyFont="1" applyFill="1" applyBorder="1" applyAlignment="1" applyProtection="0">
      <alignment horizontal="center" vertical="top" wrapText="1"/>
    </xf>
    <xf numFmtId="60" fontId="3" fillId="3" borderId="4" applyNumberFormat="1" applyFont="1" applyFill="1" applyBorder="1" applyAlignment="1" applyProtection="0">
      <alignment horizontal="center" vertical="top" wrapText="1"/>
    </xf>
    <xf numFmtId="61" fontId="3" fillId="2" borderId="4" applyNumberFormat="1" applyFont="1" applyFill="1" applyBorder="1" applyAlignment="1" applyProtection="0">
      <alignment horizontal="center" vertical="top" wrapText="1"/>
    </xf>
    <xf numFmtId="59" fontId="3" fillId="2" borderId="4" applyNumberFormat="1" applyFont="1" applyFill="1" applyBorder="1" applyAlignment="1" applyProtection="0">
      <alignment horizontal="center" vertical="top" wrapText="1"/>
    </xf>
    <xf numFmtId="0" fontId="3" fillId="2" borderId="4" applyNumberFormat="0" applyFont="1" applyFill="1" applyBorder="1" applyAlignment="1" applyProtection="0">
      <alignment vertical="top" wrapText="1"/>
    </xf>
    <xf numFmtId="59" fontId="3" fillId="2" borderId="4" applyNumberFormat="1" applyFont="1" applyFill="1" applyBorder="1" applyAlignment="1" applyProtection="0">
      <alignment horizontal="right" vertical="top" wrapText="1"/>
    </xf>
    <xf numFmtId="49" fontId="0" fillId="2" borderId="7" applyNumberFormat="1" applyFont="1" applyFill="1" applyBorder="1" applyAlignment="1" applyProtection="0">
      <alignment horizontal="right" vertical="top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0" fillId="2" borderId="7" applyNumberFormat="0" applyFont="1" applyFill="1" applyBorder="1" applyAlignment="1" applyProtection="0">
      <alignment horizontal="right" vertical="top" wrapText="1"/>
    </xf>
    <xf numFmtId="62" fontId="0" fillId="2" borderId="8" applyNumberFormat="1" applyFont="1" applyFill="1" applyBorder="1" applyAlignment="1" applyProtection="0">
      <alignment vertical="top" wrapText="1"/>
    </xf>
    <xf numFmtId="20" fontId="0" fillId="2" borderId="9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63" fontId="0" fillId="2" borderId="10" applyNumberFormat="1" applyFont="1" applyFill="1" applyBorder="1" applyAlignment="1" applyProtection="0">
      <alignment vertical="top" wrapText="1"/>
    </xf>
    <xf numFmtId="61" fontId="0" fillId="2" borderId="11" applyNumberFormat="1" applyFont="1" applyFill="1" applyBorder="1" applyAlignment="1" applyProtection="0">
      <alignment vertical="top" wrapText="1"/>
    </xf>
    <xf numFmtId="59" fontId="0" fillId="2" borderId="12" applyNumberFormat="1" applyFont="1" applyFill="1" applyBorder="1" applyAlignment="1" applyProtection="0">
      <alignment vertical="top" wrapText="1"/>
    </xf>
    <xf numFmtId="59" fontId="0" fillId="2" borderId="9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59" fontId="0" fillId="2" borderId="13" applyNumberFormat="1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62" fontId="0" fillId="4" borderId="15" applyNumberFormat="1" applyFont="1" applyFill="1" applyBorder="1" applyAlignment="1" applyProtection="0">
      <alignment vertical="top" wrapText="1"/>
    </xf>
    <xf numFmtId="20" fontId="0" fillId="4" borderId="16" applyNumberFormat="1" applyFont="1" applyFill="1" applyBorder="1" applyAlignment="1" applyProtection="0">
      <alignment vertical="top" wrapText="1"/>
    </xf>
    <xf numFmtId="0" fontId="0" fillId="4" borderId="16" applyNumberFormat="0" applyFont="1" applyFill="1" applyBorder="1" applyAlignment="1" applyProtection="0">
      <alignment vertical="top" wrapText="1"/>
    </xf>
    <xf numFmtId="61" fontId="0" fillId="2" borderId="17" applyNumberFormat="1" applyFont="1" applyFill="1" applyBorder="1" applyAlignment="1" applyProtection="0">
      <alignment vertical="top" wrapText="1"/>
    </xf>
    <xf numFmtId="59" fontId="0" fillId="4" borderId="18" applyNumberFormat="1" applyFont="1" applyFill="1" applyBorder="1" applyAlignment="1" applyProtection="0">
      <alignment vertical="top" wrapText="1"/>
    </xf>
    <xf numFmtId="59" fontId="0" fillId="2" borderId="16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59" fontId="0" fillId="2" borderId="19" applyNumberFormat="1" applyFont="1" applyFill="1" applyBorder="1" applyAlignment="1" applyProtection="0">
      <alignment vertical="top" wrapText="1"/>
    </xf>
    <xf numFmtId="62" fontId="0" fillId="2" borderId="15" applyNumberFormat="1" applyFont="1" applyFill="1" applyBorder="1" applyAlignment="1" applyProtection="0">
      <alignment vertical="top" wrapText="1"/>
    </xf>
    <xf numFmtId="20" fontId="0" fillId="2" borderId="16" applyNumberFormat="1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59" fontId="0" fillId="2" borderId="18" applyNumberFormat="1" applyFont="1" applyFill="1" applyBorder="1" applyAlignment="1" applyProtection="0">
      <alignment vertical="top" wrapText="1"/>
    </xf>
    <xf numFmtId="14" fontId="0" fillId="4" borderId="15" applyNumberFormat="1" applyFont="1" applyFill="1" applyBorder="1" applyAlignment="1" applyProtection="0">
      <alignment vertical="top" wrapText="1"/>
    </xf>
    <xf numFmtId="14" fontId="0" fillId="2" borderId="15" applyNumberFormat="1" applyFont="1" applyFill="1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4" borderId="20" applyNumberFormat="0" applyFont="1" applyFill="1" applyBorder="1" applyAlignment="1" applyProtection="0">
      <alignment vertical="top" wrapText="1"/>
    </xf>
    <xf numFmtId="0" fontId="0" fillId="4" borderId="21" applyNumberFormat="0" applyFont="1" applyFill="1" applyBorder="1" applyAlignment="1" applyProtection="0">
      <alignment vertical="top" wrapText="1"/>
    </xf>
    <xf numFmtId="63" fontId="0" fillId="2" borderId="22" applyNumberFormat="1" applyFont="1" applyFill="1" applyBorder="1" applyAlignment="1" applyProtection="0">
      <alignment vertical="top" wrapText="1"/>
    </xf>
    <xf numFmtId="61" fontId="0" fillId="2" borderId="23" applyNumberFormat="1" applyFont="1" applyFill="1" applyBorder="1" applyAlignment="1" applyProtection="0">
      <alignment vertical="top" wrapText="1"/>
    </xf>
    <xf numFmtId="59" fontId="0" fillId="4" borderId="24" applyNumberFormat="1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6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27" applyNumberFormat="1" applyFont="1" applyFill="1" applyBorder="1" applyAlignment="1" applyProtection="0">
      <alignment horizontal="right" vertical="top" wrapText="1"/>
    </xf>
    <xf numFmtId="0" fontId="0" fillId="2" borderId="7" applyNumberFormat="1" applyFont="1" applyFill="1" applyBorder="1" applyAlignment="1" applyProtection="0">
      <alignment horizontal="right"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49" fontId="0" fillId="4" borderId="16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49" fontId="0" fillId="2" borderId="29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29" applyNumberFormat="1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3" fontId="3" fillId="2" borderId="4" applyNumberFormat="1" applyFont="1" applyFill="1" applyBorder="1" applyAlignment="1" applyProtection="0">
      <alignment horizontal="center" vertical="top" wrapText="1"/>
    </xf>
    <xf numFmtId="64" fontId="3" fillId="2" borderId="4" applyNumberFormat="1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63" fontId="0" fillId="2" borderId="31" applyNumberFormat="1" applyFont="1" applyFill="1" applyBorder="1" applyAlignment="1" applyProtection="0">
      <alignment vertical="top" wrapText="1"/>
    </xf>
    <xf numFmtId="63" fontId="0" fillId="2" borderId="32" applyNumberFormat="1" applyFont="1" applyFill="1" applyBorder="1" applyAlignment="1" applyProtection="0">
      <alignment vertical="top" wrapText="1"/>
    </xf>
    <xf numFmtId="64" fontId="0" fillId="2" borderId="12" applyNumberFormat="1" applyFont="1" applyFill="1" applyBorder="1" applyAlignment="1" applyProtection="0">
      <alignment vertical="top" wrapText="1"/>
    </xf>
    <xf numFmtId="63" fontId="0" fillId="2" borderId="33" applyNumberFormat="1" applyFont="1" applyFill="1" applyBorder="1" applyAlignment="1" applyProtection="0">
      <alignment vertical="top" wrapText="1"/>
    </xf>
    <xf numFmtId="63" fontId="0" fillId="4" borderId="34" applyNumberFormat="1" applyFont="1" applyFill="1" applyBorder="1" applyAlignment="1" applyProtection="0">
      <alignment vertical="top" wrapText="1"/>
    </xf>
    <xf numFmtId="64" fontId="0" fillId="4" borderId="18" applyNumberFormat="1" applyFont="1" applyFill="1" applyBorder="1" applyAlignment="1" applyProtection="0">
      <alignment vertical="top" wrapText="1"/>
    </xf>
    <xf numFmtId="63" fontId="0" fillId="2" borderId="34" applyNumberFormat="1" applyFont="1" applyFill="1" applyBorder="1" applyAlignment="1" applyProtection="0">
      <alignment vertical="top" wrapText="1"/>
    </xf>
    <xf numFmtId="64" fontId="0" fillId="2" borderId="18" applyNumberFormat="1" applyFont="1" applyFill="1" applyBorder="1" applyAlignment="1" applyProtection="0">
      <alignment vertical="top" wrapText="1"/>
    </xf>
    <xf numFmtId="63" fontId="0" fillId="4" borderId="16" applyNumberFormat="1" applyFont="1" applyFill="1" applyBorder="1" applyAlignment="1" applyProtection="0">
      <alignment vertical="top" wrapText="1"/>
    </xf>
    <xf numFmtId="64" fontId="0" fillId="4" borderId="16" applyNumberFormat="1" applyFont="1" applyFill="1" applyBorder="1" applyAlignment="1" applyProtection="0">
      <alignment vertical="top" wrapText="1"/>
    </xf>
    <xf numFmtId="63" fontId="0" fillId="2" borderId="16" applyNumberFormat="1" applyFont="1" applyFill="1" applyBorder="1" applyAlignment="1" applyProtection="0">
      <alignment vertical="top" wrapText="1"/>
    </xf>
    <xf numFmtId="64" fontId="0" fillId="2" borderId="16" applyNumberFormat="1" applyFont="1" applyFill="1" applyBorder="1" applyAlignment="1" applyProtection="0">
      <alignment vertical="top" wrapText="1"/>
    </xf>
    <xf numFmtId="63" fontId="0" fillId="2" borderId="35" applyNumberFormat="1" applyFont="1" applyFill="1" applyBorder="1" applyAlignment="1" applyProtection="0">
      <alignment vertical="top" wrapText="1"/>
    </xf>
    <xf numFmtId="63" fontId="0" fillId="4" borderId="21" applyNumberFormat="1" applyFont="1" applyFill="1" applyBorder="1" applyAlignment="1" applyProtection="0">
      <alignment vertical="top" wrapText="1"/>
    </xf>
    <xf numFmtId="64" fontId="0" fillId="4" borderId="2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16" applyNumberFormat="1" applyFont="1" applyFill="1" applyBorder="1" applyAlignment="1" applyProtection="0">
      <alignment vertical="top" wrapText="1"/>
    </xf>
    <xf numFmtId="59" fontId="0" fillId="4" borderId="2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72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 val="1"/>
        <color rgb="fffefffe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e3e3e3"/>
      <rgbColor rgb="ff323232"/>
      <rgbColor rgb="ffaaaaaa"/>
      <rgbColor rgb="ff56c1fe"/>
      <rgbColor rgb="00000000"/>
      <rgbColor rgb="ffafe489"/>
      <rgbColor rgb="ffff3637"/>
      <rgbColor rgb="ffadadad"/>
      <rgbColor rgb="fffefffe"/>
      <rgbColor rgb="fff4f9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1" customWidth="1"/>
    <col min="2" max="2" width="8.67188" style="1" customWidth="1"/>
    <col min="3" max="3" width="7.85156" style="1" customWidth="1"/>
    <col min="4" max="4" hidden="1" width="16.3333" style="1" customWidth="1"/>
    <col min="5" max="5" width="8.5" style="1" customWidth="1"/>
    <col min="6" max="6" width="10.6719" style="1" customWidth="1"/>
    <col min="7" max="7" width="9.67188" style="1" customWidth="1"/>
    <col min="8" max="8" width="7.85156" style="1" customWidth="1"/>
    <col min="9" max="9" width="6.17188" style="1" customWidth="1"/>
    <col min="10" max="10" width="16.3516" style="1" customWidth="1"/>
    <col min="11" max="16384" width="16.3516" style="1" customWidth="1"/>
  </cols>
  <sheetData>
    <row r="1" ht="27.6" customHeight="1">
      <c r="A1" t="s" s="2">
        <v>0</v>
      </c>
      <c r="B1" t="s" s="3">
        <f>IF(B2&gt;0,"Доход","Лось")</f>
        <v>1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36000</v>
      </c>
      <c r="B2" s="12">
        <f>(G$2-(A$2*E$2)-I2)*-1</f>
        <v>40.04821296</v>
      </c>
      <c r="C2" s="13">
        <f>IF(B2&gt;=0,B$2/(G$2),B$2/(G$2))</f>
        <v>1.251</v>
      </c>
      <c r="D2" s="13"/>
      <c r="E2" s="14">
        <f>SUM(D3:D33)*(-1)</f>
        <v>0.00200081</v>
      </c>
      <c r="F2" s="15">
        <f>IF(E2&lt;&gt;0,G2/E2*-1,0)</f>
        <v>-16000</v>
      </c>
      <c r="G2" s="15">
        <f>SUM(G4:G33)*-1</f>
        <v>32.01296</v>
      </c>
      <c r="H2" s="16"/>
      <c r="I2" s="17">
        <f>SUM(I4:I33)</f>
        <v>0.03201296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-0.00200081</v>
      </c>
      <c r="E4" s="25">
        <v>0.00200081</v>
      </c>
      <c r="F4" s="26">
        <v>16000</v>
      </c>
      <c r="G4" s="27">
        <f>F4*D4</f>
        <v>-32.01296</v>
      </c>
      <c r="H4" s="28">
        <f>IF(D4&lt;&gt;0,0.001,0)*IF(C4="купил",-1,1)</f>
        <v>-0.001</v>
      </c>
      <c r="I4" s="29">
        <f>ABS(G4*H4)</f>
        <v>0.03201296</v>
      </c>
      <c r="J4" s="30"/>
    </row>
    <row r="5" ht="19.9" customHeight="1">
      <c r="A5" s="31"/>
      <c r="B5" s="32"/>
      <c r="C5" s="33"/>
      <c r="D5" s="24">
        <f>IF(C5="купил",E5*-1,E5)</f>
        <v>0</v>
      </c>
      <c r="E5" s="34"/>
      <c r="F5" s="35"/>
      <c r="G5" s="36">
        <f>F5*D5</f>
        <v>0</v>
      </c>
      <c r="H5" s="37">
        <f>IF(D5&lt;&gt;0,0.001,0)*IF(C5="купил",-1,1)</f>
        <v>0</v>
      </c>
      <c r="I5" s="38">
        <f>ABS(G5*H5)</f>
        <v>0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0" priority="1" operator="greaterThan" stopIfTrue="1">
      <formula>0</formula>
    </cfRule>
    <cfRule type="cellIs" dxfId="1" priority="2" operator="lessThan" stopIfTrue="1">
      <formula>0</formula>
    </cfRule>
  </conditionalFormatting>
  <conditionalFormatting sqref="G4:I33">
    <cfRule type="cellIs" dxfId="2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3" customWidth="1"/>
    <col min="2" max="2" width="8.67188" style="73" customWidth="1"/>
    <col min="3" max="3" width="7.17188" style="73" customWidth="1"/>
    <col min="4" max="4" hidden="1" width="16.3333" style="73" customWidth="1"/>
    <col min="5" max="5" width="7.17188" style="73" customWidth="1"/>
    <col min="6" max="6" width="7.85156" style="73" customWidth="1"/>
    <col min="7" max="7" width="9.67188" style="73" customWidth="1"/>
    <col min="8" max="8" width="7.85156" style="73" customWidth="1"/>
    <col min="9" max="9" width="6.17188" style="73" customWidth="1"/>
    <col min="10" max="10" width="16.3516" style="73" customWidth="1"/>
    <col min="11" max="16384" width="16.3516" style="73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89</v>
      </c>
      <c r="B2" s="12">
        <f>(G$2-(A$2*E$2)-I2)*-1</f>
        <v>-1.09</v>
      </c>
      <c r="C2" s="13">
        <f>IF(B2&gt;=0,B$2/(G$2),B$2/(G$2))</f>
        <v>-0.109</v>
      </c>
      <c r="D2" s="13"/>
      <c r="E2" s="14">
        <f>SUM(D3:D33)*(-1)</f>
        <v>0.1</v>
      </c>
      <c r="F2" s="15">
        <f>IF(E2&lt;&gt;0,G2/E2*-1,0)</f>
        <v>-100</v>
      </c>
      <c r="G2" s="15">
        <f>SUM(G4:G33)*-1</f>
        <v>10</v>
      </c>
      <c r="H2" s="16"/>
      <c r="I2" s="17">
        <f>SUM(I4:I33)</f>
        <v>0.01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-0.1</v>
      </c>
      <c r="E4" s="25">
        <v>0.1</v>
      </c>
      <c r="F4" s="26">
        <v>100</v>
      </c>
      <c r="G4" s="27">
        <f>F4*D4</f>
        <v>-10</v>
      </c>
      <c r="H4" s="28">
        <f>IF(D4&lt;&gt;0,0.001,0)*IF(C4="купил",-1,1)</f>
        <v>-0.001</v>
      </c>
      <c r="I4" s="29">
        <f>ABS(G4*H4)</f>
        <v>0.01</v>
      </c>
      <c r="J4" s="30"/>
    </row>
    <row r="5" ht="19.9" customHeight="1">
      <c r="A5" s="31"/>
      <c r="B5" s="32"/>
      <c r="C5" s="33"/>
      <c r="D5" s="24">
        <f>IF(C5="купил",E5*-1,E5)</f>
        <v>0</v>
      </c>
      <c r="E5" s="34"/>
      <c r="F5" s="35"/>
      <c r="G5" s="36">
        <f>F5*D5</f>
        <v>0</v>
      </c>
      <c r="H5" s="37">
        <f>IF(D5&lt;&gt;0,0.001,0)*IF(C5="купил",-1,1)</f>
        <v>0</v>
      </c>
      <c r="I5" s="38">
        <f>ABS(G5*H5)</f>
        <v>0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27" priority="1" operator="greaterThan" stopIfTrue="1">
      <formula>0</formula>
    </cfRule>
    <cfRule type="cellIs" dxfId="28" priority="2" operator="lessThan" stopIfTrue="1">
      <formula>0</formula>
    </cfRule>
  </conditionalFormatting>
  <conditionalFormatting sqref="G4:I33">
    <cfRule type="cellIs" dxfId="29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4" customWidth="1"/>
    <col min="2" max="2" width="8.67188" style="74" customWidth="1"/>
    <col min="3" max="3" width="7.17188" style="74" customWidth="1"/>
    <col min="4" max="4" hidden="1" width="16.3333" style="74" customWidth="1"/>
    <col min="5" max="5" width="7.17188" style="74" customWidth="1"/>
    <col min="6" max="6" width="7.85156" style="74" customWidth="1"/>
    <col min="7" max="7" width="9.67188" style="74" customWidth="1"/>
    <col min="8" max="8" width="7.85156" style="74" customWidth="1"/>
    <col min="9" max="9" width="6.17188" style="74" customWidth="1"/>
    <col min="10" max="10" width="16.3516" style="74" customWidth="1"/>
    <col min="11" max="16384" width="16.3516" style="74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66.90000000000001</v>
      </c>
      <c r="B2" s="12">
        <f>(G$2-(A$2*E$2)-I2)*-1</f>
        <v>-24.4854</v>
      </c>
      <c r="C2" s="13">
        <f>IF(B2&gt;=0,B$2/(G$2),B$2/(G$2))</f>
        <v>-0.549</v>
      </c>
      <c r="D2" s="13"/>
      <c r="E2" s="14">
        <f>SUM(D3:D33)*(-1)</f>
        <v>0.3</v>
      </c>
      <c r="F2" s="15">
        <f>IF(E2&lt;&gt;0,G2/E2*-1,0)</f>
        <v>-148.666666666667</v>
      </c>
      <c r="G2" s="15">
        <f>SUM(G4:G33)*-1</f>
        <v>44.6</v>
      </c>
      <c r="H2" s="16"/>
      <c r="I2" s="17">
        <f>SUM(I4:I33)</f>
        <v>0.0446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-0.1</v>
      </c>
      <c r="E4" s="25">
        <v>0.1</v>
      </c>
      <c r="F4" s="26">
        <v>166</v>
      </c>
      <c r="G4" s="27">
        <f>F4*D4</f>
        <v>-16.6</v>
      </c>
      <c r="H4" s="28">
        <f>IF(D4&lt;&gt;0,0.001,0)*IF(C4="купил",-1,1)</f>
        <v>-0.001</v>
      </c>
      <c r="I4" s="29">
        <f>ABS(G4*H4)</f>
        <v>0.0166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-0.1</v>
      </c>
      <c r="E5" s="34">
        <v>0.1</v>
      </c>
      <c r="F5" s="35">
        <v>147</v>
      </c>
      <c r="G5" s="36">
        <f>F5*D5</f>
        <v>-14.7</v>
      </c>
      <c r="H5" s="37">
        <f>IF(D5&lt;&gt;0,0.001,0)*IF(C5="купил",-1,1)</f>
        <v>-0.001</v>
      </c>
      <c r="I5" s="38">
        <f>ABS(G5*H5)</f>
        <v>0.0147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-0.1</v>
      </c>
      <c r="E6" s="34">
        <v>0.1</v>
      </c>
      <c r="F6" s="42">
        <v>133</v>
      </c>
      <c r="G6" s="36">
        <f>F6*D6</f>
        <v>-13.3</v>
      </c>
      <c r="H6" s="37">
        <f>IF(D6&lt;&gt;0,0.001,0)*IF(C6="купил",-1,1)</f>
        <v>-0.001</v>
      </c>
      <c r="I6" s="38">
        <f>ABS(G6*H6)</f>
        <v>0.0133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30" priority="1" operator="greaterThan" stopIfTrue="1">
      <formula>0</formula>
    </cfRule>
    <cfRule type="cellIs" dxfId="31" priority="2" operator="lessThan" stopIfTrue="1">
      <formula>0</formula>
    </cfRule>
  </conditionalFormatting>
  <conditionalFormatting sqref="G4:I33">
    <cfRule type="cellIs" dxfId="32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5" customWidth="1"/>
    <col min="2" max="2" width="8.67188" style="75" customWidth="1"/>
    <col min="3" max="3" width="7.17188" style="75" customWidth="1"/>
    <col min="4" max="4" hidden="1" width="16.3333" style="75" customWidth="1"/>
    <col min="5" max="5" width="7.17188" style="75" customWidth="1"/>
    <col min="6" max="6" width="7.85156" style="75" customWidth="1"/>
    <col min="7" max="7" width="9.67188" style="75" customWidth="1"/>
    <col min="8" max="8" width="7.85156" style="75" customWidth="1"/>
    <col min="9" max="9" width="6.17188" style="75" customWidth="1"/>
    <col min="10" max="10" width="16.3516" style="75" customWidth="1"/>
    <col min="11" max="16384" width="16.3516" style="75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7.4</v>
      </c>
      <c r="B2" s="12">
        <f>(G$2-(A$2*E$2)-I2)*-1</f>
        <v>-15.678195</v>
      </c>
      <c r="C2" s="13">
        <f>IF(B2&gt;=0,B$2/(G$2),B$2/(G$2))</f>
        <v>-0.584898153329603</v>
      </c>
      <c r="D2" s="13"/>
      <c r="E2" s="14">
        <f>SUM(D3:D33)*(-1)</f>
        <v>1.5</v>
      </c>
      <c r="F2" s="15">
        <f>IF(E2&lt;&gt;0,G2/E2*-1,0)</f>
        <v>-17.87</v>
      </c>
      <c r="G2" s="15">
        <f>SUM(G4:G33)*-1</f>
        <v>26.805</v>
      </c>
      <c r="H2" s="16"/>
      <c r="I2" s="17">
        <f>SUM(I4:I33)</f>
        <v>0.026805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-0.5</v>
      </c>
      <c r="E4" s="25">
        <v>0.5</v>
      </c>
      <c r="F4" s="26">
        <v>21.41</v>
      </c>
      <c r="G4" s="27">
        <f>F4*D4</f>
        <v>-10.705</v>
      </c>
      <c r="H4" s="28">
        <f>IF(D4&lt;&gt;0,0.001,0)*IF(C4="купил",-1,1)</f>
        <v>-0.001</v>
      </c>
      <c r="I4" s="29">
        <f>ABS(G4*H4)</f>
        <v>0.010705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-1</v>
      </c>
      <c r="E5" s="34">
        <v>1</v>
      </c>
      <c r="F5" s="35">
        <v>16.1</v>
      </c>
      <c r="G5" s="36">
        <f>F5*D5</f>
        <v>-16.1</v>
      </c>
      <c r="H5" s="37">
        <f>IF(D5&lt;&gt;0,0.001,0)*IF(C5="купил",-1,1)</f>
        <v>-0.001</v>
      </c>
      <c r="I5" s="38">
        <f>ABS(G5*H5)</f>
        <v>0.0161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33" priority="1" operator="greaterThan" stopIfTrue="1">
      <formula>0</formula>
    </cfRule>
    <cfRule type="cellIs" dxfId="34" priority="2" operator="lessThan" stopIfTrue="1">
      <formula>0</formula>
    </cfRule>
  </conditionalFormatting>
  <conditionalFormatting sqref="G4:I33">
    <cfRule type="cellIs" dxfId="35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6" customWidth="1"/>
    <col min="2" max="2" width="8.67188" style="76" customWidth="1"/>
    <col min="3" max="3" width="7.17188" style="76" customWidth="1"/>
    <col min="4" max="4" hidden="1" width="16.3333" style="76" customWidth="1"/>
    <col min="5" max="5" width="7.17188" style="76" customWidth="1"/>
    <col min="6" max="6" width="7.85156" style="76" customWidth="1"/>
    <col min="7" max="7" width="9.67188" style="76" customWidth="1"/>
    <col min="8" max="8" width="7.85156" style="76" customWidth="1"/>
    <col min="9" max="9" width="6.17188" style="76" customWidth="1"/>
    <col min="10" max="10" width="16.3516" style="76" customWidth="1"/>
    <col min="11" max="16384" width="16.3516" style="76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4.3531</v>
      </c>
      <c r="B2" s="12">
        <f>(G$2-(A$2*E$2)-I2)*-1</f>
        <v>-10.71944</v>
      </c>
      <c r="C2" s="13">
        <f>IF(B2&gt;=0,B$2/(G$2),B$2/(G$2))</f>
        <v>-0.380661931818182</v>
      </c>
      <c r="D2" s="13"/>
      <c r="E2" s="14">
        <f>SUM(D3:D33)*(-1)</f>
        <v>4</v>
      </c>
      <c r="F2" s="15">
        <f>IF(E2&lt;&gt;0,G2/E2*-1,0)</f>
        <v>-7.04</v>
      </c>
      <c r="G2" s="15">
        <f>SUM(G4:G33)*-1</f>
        <v>28.16</v>
      </c>
      <c r="H2" s="16"/>
      <c r="I2" s="17">
        <f>SUM(I4:I33)</f>
        <v>0.02816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-2</v>
      </c>
      <c r="E4" s="25">
        <v>2</v>
      </c>
      <c r="F4" s="26">
        <v>7.5</v>
      </c>
      <c r="G4" s="27">
        <f>F4*D4</f>
        <v>-15</v>
      </c>
      <c r="H4" s="28">
        <f>IF(D4&lt;&gt;0,0.001,0)*IF(C4="купил",-1,1)</f>
        <v>-0.001</v>
      </c>
      <c r="I4" s="29">
        <f>ABS(G4*H4)</f>
        <v>0.015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-2</v>
      </c>
      <c r="E5" s="34">
        <v>2</v>
      </c>
      <c r="F5" s="35">
        <v>6.58</v>
      </c>
      <c r="G5" s="36">
        <f>F5*D5</f>
        <v>-13.16</v>
      </c>
      <c r="H5" s="37">
        <f>IF(D5&lt;&gt;0,0.001,0)*IF(C5="купил",-1,1)</f>
        <v>-0.001</v>
      </c>
      <c r="I5" s="38">
        <f>ABS(G5*H5)</f>
        <v>0.01316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36" priority="1" operator="greaterThan" stopIfTrue="1">
      <formula>0</formula>
    </cfRule>
    <cfRule type="cellIs" dxfId="37" priority="2" operator="lessThan" stopIfTrue="1">
      <formula>0</formula>
    </cfRule>
  </conditionalFormatting>
  <conditionalFormatting sqref="G4:I33">
    <cfRule type="cellIs" dxfId="38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7" customWidth="1"/>
    <col min="2" max="2" width="8.67188" style="77" customWidth="1"/>
    <col min="3" max="3" width="7.17188" style="77" customWidth="1"/>
    <col min="4" max="4" hidden="1" width="16.3333" style="77" customWidth="1"/>
    <col min="5" max="5" width="7.17188" style="77" customWidth="1"/>
    <col min="6" max="6" width="7.85156" style="77" customWidth="1"/>
    <col min="7" max="7" width="9.67188" style="77" customWidth="1"/>
    <col min="8" max="8" width="7.85156" style="77" customWidth="1"/>
    <col min="9" max="9" width="6.17188" style="77" customWidth="1"/>
    <col min="10" max="10" width="16.3516" style="77" customWidth="1"/>
    <col min="11" max="16384" width="16.3516" style="77" customWidth="1"/>
  </cols>
  <sheetData>
    <row r="1" ht="27.6" customHeight="1">
      <c r="A1" t="s" s="2">
        <v>0</v>
      </c>
      <c r="B1" t="s" s="3">
        <f>IF(B2&gt;0,"Доход","Лось")</f>
        <v>1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1.5</v>
      </c>
      <c r="B2" s="12">
        <f>(G$2-(A$2*E$2)-I2)*-1</f>
        <v>1.014</v>
      </c>
      <c r="C2" s="13">
        <f>IF(B2&gt;=0,B$2/(G$2),B$2/(G$2))</f>
        <v>0.0724285714285714</v>
      </c>
      <c r="D2" s="13"/>
      <c r="E2" s="14">
        <f>SUM(D3:D33)*(-1)</f>
        <v>10</v>
      </c>
      <c r="F2" s="15">
        <f>IF(E2&lt;&gt;0,G2/E2*-1,0)</f>
        <v>-1.4</v>
      </c>
      <c r="G2" s="15">
        <f>SUM(G4:G33)*-1</f>
        <v>14</v>
      </c>
      <c r="H2" s="16"/>
      <c r="I2" s="17">
        <f>SUM(I4:I33)</f>
        <v>0.014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-10</v>
      </c>
      <c r="E4" s="25">
        <v>10</v>
      </c>
      <c r="F4" s="26">
        <v>1.4</v>
      </c>
      <c r="G4" s="27">
        <f>F4*D4</f>
        <v>-14</v>
      </c>
      <c r="H4" s="28">
        <f>IF(D4&lt;&gt;0,0.001,0)*IF(C4="купил",-1,1)</f>
        <v>-0.001</v>
      </c>
      <c r="I4" s="29">
        <f>ABS(G4*H4)</f>
        <v>0.014</v>
      </c>
      <c r="J4" s="30"/>
    </row>
    <row r="5" ht="19.9" customHeight="1">
      <c r="A5" s="31"/>
      <c r="B5" s="32"/>
      <c r="C5" s="33"/>
      <c r="D5" s="24">
        <f>IF(C5="купил",E5*-1,E5)</f>
        <v>0</v>
      </c>
      <c r="E5" s="34"/>
      <c r="F5" s="35"/>
      <c r="G5" s="36">
        <f>F5*D5</f>
        <v>0</v>
      </c>
      <c r="H5" s="37">
        <f>IF(D5&lt;&gt;0,0.001,0)*IF(C5="купил",-1,1)</f>
        <v>0</v>
      </c>
      <c r="I5" s="38">
        <f>ABS(G5*H5)</f>
        <v>0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39" priority="1" operator="greaterThan" stopIfTrue="1">
      <formula>0</formula>
    </cfRule>
    <cfRule type="cellIs" dxfId="40" priority="2" operator="lessThan" stopIfTrue="1">
      <formula>0</formula>
    </cfRule>
  </conditionalFormatting>
  <conditionalFormatting sqref="G4:I33">
    <cfRule type="cellIs" dxfId="41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8" customWidth="1"/>
    <col min="2" max="2" width="8.67188" style="78" customWidth="1"/>
    <col min="3" max="3" width="7.17188" style="78" customWidth="1"/>
    <col min="4" max="4" hidden="1" width="16.3333" style="78" customWidth="1"/>
    <col min="5" max="5" width="7.17188" style="78" customWidth="1"/>
    <col min="6" max="6" width="7.85156" style="78" customWidth="1"/>
    <col min="7" max="7" width="9.67188" style="78" customWidth="1"/>
    <col min="8" max="8" width="7.85156" style="78" customWidth="1"/>
    <col min="9" max="9" width="6.17188" style="78" customWidth="1"/>
    <col min="10" max="10" width="16.3516" style="78" customWidth="1"/>
    <col min="11" max="16384" width="16.3516" style="78" customWidth="1"/>
  </cols>
  <sheetData>
    <row r="1" ht="27.6" customHeight="1">
      <c r="A1" t="s" s="2">
        <v>0</v>
      </c>
      <c r="B1" t="s" s="3">
        <f>IF(B2&gt;0,"Доход","Лось")</f>
        <v>1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325</v>
      </c>
      <c r="B2" s="12">
        <f>(G$2-(A$2*E$2)-I2)*-1</f>
        <v>16.08992</v>
      </c>
      <c r="C2" s="13">
        <f>IF(B2&gt;=0,B$2/(G$2),B$2/(G$2))</f>
        <v>1.62196774193548</v>
      </c>
      <c r="D2" s="13"/>
      <c r="E2" s="14">
        <f>SUM(D3:D33)*(-1)</f>
        <v>0.08</v>
      </c>
      <c r="F2" s="15">
        <f>IF(E2&lt;&gt;0,G2/E2*-1,0)</f>
        <v>-124</v>
      </c>
      <c r="G2" s="15">
        <f>SUM(G4:G33)*-1</f>
        <v>9.92</v>
      </c>
      <c r="H2" s="16"/>
      <c r="I2" s="17">
        <f>SUM(I4:I33)</f>
        <v>0.00992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s="23"/>
      <c r="D4" s="24">
        <f>IF(C4="купил",E4*-1,E4)</f>
        <v>0</v>
      </c>
      <c r="E4" s="25"/>
      <c r="F4" s="26"/>
      <c r="G4" s="27">
        <f>F4*D4</f>
        <v>0</v>
      </c>
      <c r="H4" s="28">
        <f>IF(D4&lt;&gt;0,0.001,0)*IF(C4="купил",-1,1)</f>
        <v>0</v>
      </c>
      <c r="I4" s="29">
        <f>ABS(G4*H4)</f>
        <v>0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-0.08</v>
      </c>
      <c r="E5" s="34">
        <v>0.08</v>
      </c>
      <c r="F5" s="35">
        <v>124</v>
      </c>
      <c r="G5" s="36">
        <f>F5*D5</f>
        <v>-9.92</v>
      </c>
      <c r="H5" s="37">
        <f>IF(D5&lt;&gt;0,0.001,0)*IF(C5="купил",-1,1)</f>
        <v>-0.001</v>
      </c>
      <c r="I5" s="38">
        <f>ABS(G5*H5)</f>
        <v>0.00992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42" priority="1" operator="greaterThan" stopIfTrue="1">
      <formula>0</formula>
    </cfRule>
    <cfRule type="cellIs" dxfId="43" priority="2" operator="lessThan" stopIfTrue="1">
      <formula>0</formula>
    </cfRule>
  </conditionalFormatting>
  <conditionalFormatting sqref="G4:I33">
    <cfRule type="cellIs" dxfId="44" priority="1" operator="equal" stopIfTrue="1">
      <formula>0</formula>
    </cfRule>
  </conditionalFormatting>
  <dataValidations count="1">
    <dataValidation type="list" allowBlank="1" showInputMessage="1" showErrorMessage="1" sqref="C5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9" customWidth="1"/>
    <col min="2" max="2" width="8.67188" style="79" customWidth="1"/>
    <col min="3" max="3" width="7.5" style="79" customWidth="1"/>
    <col min="4" max="4" hidden="1" width="16.3333" style="79" customWidth="1"/>
    <col min="5" max="5" width="7.17188" style="79" customWidth="1"/>
    <col min="6" max="6" width="7.85156" style="79" customWidth="1"/>
    <col min="7" max="7" width="9.67188" style="79" customWidth="1"/>
    <col min="8" max="8" width="7.85156" style="79" customWidth="1"/>
    <col min="9" max="9" width="6.17188" style="79" customWidth="1"/>
    <col min="10" max="10" width="16.3516" style="79" customWidth="1"/>
    <col min="11" max="16384" width="16.3516" style="79" customWidth="1"/>
  </cols>
  <sheetData>
    <row r="1" ht="27.6" customHeight="1">
      <c r="A1" t="s" s="2">
        <v>0</v>
      </c>
      <c r="B1" t="s" s="3">
        <f>IF(B2&gt;0,"Доход","Лось")</f>
        <v>1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0.87</v>
      </c>
      <c r="B2" s="12">
        <f>(G$2-(A$2*E$2)-I2)*-1</f>
        <v>20.1046185</v>
      </c>
      <c r="C2" s="13">
        <f>IF(B2&gt;=0,B$2/(G$2),B$2/(G$2))</f>
        <v>0.300138367831364</v>
      </c>
      <c r="D2" s="13"/>
      <c r="E2" s="80">
        <f>SUM(D3:D33)*(-1)</f>
        <v>100</v>
      </c>
      <c r="F2" s="81">
        <f>IF(E2&lt;&gt;0,G2/E2)</f>
        <v>0.669845</v>
      </c>
      <c r="G2" s="15">
        <f>SUM(G4:G33)*-1</f>
        <v>66.9845</v>
      </c>
      <c r="H2" s="16"/>
      <c r="I2" s="17">
        <f>SUM(I4:I33)</f>
        <v>0.0891185</v>
      </c>
      <c r="J2" s="18"/>
    </row>
    <row r="3" ht="20.25" customHeight="1">
      <c r="A3" t="s" s="19">
        <v>5</v>
      </c>
      <c r="B3" t="s" s="19">
        <v>6</v>
      </c>
      <c r="C3" t="s" s="82">
        <v>7</v>
      </c>
      <c r="D3" s="19"/>
      <c r="E3" t="s" s="19">
        <v>8</v>
      </c>
      <c r="F3" t="s" s="19">
        <v>9</v>
      </c>
      <c r="G3" t="s" s="82">
        <v>10</v>
      </c>
      <c r="H3" t="s" s="82">
        <v>11</v>
      </c>
      <c r="I3" t="s" s="82">
        <v>12</v>
      </c>
      <c r="J3" s="20"/>
    </row>
    <row r="4" ht="20.25" customHeight="1">
      <c r="A4" s="21"/>
      <c r="B4" s="22"/>
      <c r="C4" t="s" s="61">
        <v>13</v>
      </c>
      <c r="D4" s="83">
        <f>IF(C4="купил",E4*-1,E4)</f>
        <v>-25</v>
      </c>
      <c r="E4" s="84">
        <v>25</v>
      </c>
      <c r="F4" s="85">
        <v>0.53</v>
      </c>
      <c r="G4" s="36">
        <f>F4*D4</f>
        <v>-13.25</v>
      </c>
      <c r="H4" s="37">
        <f>IF(D4&lt;&gt;0,0.001,0)*IF(C4="купил",-1,1)</f>
        <v>-0.001</v>
      </c>
      <c r="I4" s="38">
        <f>ABS(G4*H4)</f>
        <v>0.01325</v>
      </c>
      <c r="J4" s="30"/>
    </row>
    <row r="5" ht="19.9" customHeight="1">
      <c r="A5" s="31"/>
      <c r="B5" s="32"/>
      <c r="C5" t="s" s="60">
        <v>13</v>
      </c>
      <c r="D5" s="86">
        <f>IF(C5="купил",E5*-1,E5)</f>
        <v>-25</v>
      </c>
      <c r="E5" s="87">
        <v>25</v>
      </c>
      <c r="F5" s="88">
        <v>0.5</v>
      </c>
      <c r="G5" s="36">
        <f>F5*D5</f>
        <v>-12.5</v>
      </c>
      <c r="H5" s="37">
        <f>IF(D5&lt;&gt;0,0.001,0)*IF(C5="купил",-1,1)</f>
        <v>-0.001</v>
      </c>
      <c r="I5" s="38">
        <f>ABS(G5*H5)</f>
        <v>0.0125</v>
      </c>
      <c r="J5" s="30"/>
    </row>
    <row r="6" ht="19.9" customHeight="1">
      <c r="A6" s="39"/>
      <c r="B6" s="40"/>
      <c r="C6" t="s" s="61">
        <v>13</v>
      </c>
      <c r="D6" s="83">
        <f>IF(C6="купил",E6*-1,E6)</f>
        <v>-25</v>
      </c>
      <c r="E6" s="89">
        <v>25</v>
      </c>
      <c r="F6" s="90">
        <v>0.458</v>
      </c>
      <c r="G6" s="36">
        <f>F6*D6</f>
        <v>-11.45</v>
      </c>
      <c r="H6" s="37">
        <f>IF(D6&lt;&gt;0,0.001,0)*IF(C6="купил",-1,1)</f>
        <v>-0.001</v>
      </c>
      <c r="I6" s="38">
        <f>ABS(G6*H6)</f>
        <v>0.01145</v>
      </c>
      <c r="J6" s="30"/>
    </row>
    <row r="7" ht="19.9" customHeight="1">
      <c r="A7" s="31"/>
      <c r="B7" s="32"/>
      <c r="C7" t="s" s="60">
        <v>13</v>
      </c>
      <c r="D7" s="86">
        <f>IF(C7="купил",E7*-1,E7)</f>
        <v>-10</v>
      </c>
      <c r="E7" s="87">
        <v>10</v>
      </c>
      <c r="F7" s="88">
        <v>1.371</v>
      </c>
      <c r="G7" s="36">
        <f>F7*D7</f>
        <v>-13.71</v>
      </c>
      <c r="H7" s="37">
        <f>IF(D7&lt;&gt;0,0.001,0)*IF(C7="купил",-1,1)</f>
        <v>-0.001</v>
      </c>
      <c r="I7" s="38">
        <f>ABS(G7*H7)</f>
        <v>0.01371</v>
      </c>
      <c r="J7" s="30"/>
    </row>
    <row r="8" ht="19.9" customHeight="1">
      <c r="A8" s="39"/>
      <c r="B8" s="40"/>
      <c r="C8" t="s" s="61">
        <v>13</v>
      </c>
      <c r="D8" s="83">
        <f>IF(C8="купил",E8*-1,E8)</f>
        <v>-10</v>
      </c>
      <c r="E8" s="89">
        <v>10</v>
      </c>
      <c r="F8" s="90">
        <v>1.0541</v>
      </c>
      <c r="G8" s="36">
        <f>F8*D8</f>
        <v>-10.541</v>
      </c>
      <c r="H8" s="37">
        <f>IF(D8&lt;&gt;0,0.001,0)*IF(C8="купил",-1,1)</f>
        <v>-0.001</v>
      </c>
      <c r="I8" s="38">
        <f>ABS(G8*H8)</f>
        <v>0.010541</v>
      </c>
      <c r="J8" s="30"/>
    </row>
    <row r="9" ht="19.9" customHeight="1">
      <c r="A9" s="31"/>
      <c r="B9" s="32"/>
      <c r="C9" t="s" s="60">
        <v>13</v>
      </c>
      <c r="D9" s="86">
        <f>IF(C9="купил",E9*-1,E9)</f>
        <v>-15</v>
      </c>
      <c r="E9" s="87">
        <v>15</v>
      </c>
      <c r="F9" s="88">
        <v>1.1067</v>
      </c>
      <c r="G9" s="36">
        <f>F9*D9</f>
        <v>-16.6005</v>
      </c>
      <c r="H9" s="37">
        <f>IF(D9&lt;&gt;0,0.001,0)*IF(C9="купил",-1,1)</f>
        <v>-0.001</v>
      </c>
      <c r="I9" s="38">
        <f>ABS(G9*H9)</f>
        <v>0.0166005</v>
      </c>
      <c r="J9" s="30"/>
    </row>
    <row r="10" ht="19.9" customHeight="1">
      <c r="A10" s="39"/>
      <c r="B10" s="40"/>
      <c r="C10" t="s" s="61">
        <v>18</v>
      </c>
      <c r="D10" s="83">
        <f>IF(C10="купил",E10*-1,E10)</f>
        <v>10</v>
      </c>
      <c r="E10" s="89">
        <v>10</v>
      </c>
      <c r="F10" s="90">
        <v>1.1067</v>
      </c>
      <c r="G10" s="36">
        <f>F10*D10</f>
        <v>11.067</v>
      </c>
      <c r="H10" s="37">
        <f>IF(D10&lt;&gt;0,0.001,0)*IF(C10="купил",-1,1)</f>
        <v>0.001</v>
      </c>
      <c r="I10" s="38">
        <f>ABS(G10*H10)</f>
        <v>0.011067</v>
      </c>
      <c r="J10" s="30"/>
    </row>
    <row r="11" ht="19.9" customHeight="1">
      <c r="A11" s="31"/>
      <c r="B11" s="32"/>
      <c r="C11" s="33"/>
      <c r="D11" s="86">
        <f>IF(C11="купил",E11*-1,E11)</f>
        <v>0</v>
      </c>
      <c r="E11" s="87"/>
      <c r="F11" s="88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83">
        <f>IF(C12="купил",E12*-1,E12)</f>
        <v>0</v>
      </c>
      <c r="E12" s="89"/>
      <c r="F12" s="90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86">
        <f>IF(C13="купил",E13*-1,E13)</f>
        <v>0</v>
      </c>
      <c r="E13" s="91"/>
      <c r="F13" s="92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83">
        <f>IF(C14="купил",E14*-1,E14)</f>
        <v>0</v>
      </c>
      <c r="E14" s="93"/>
      <c r="F14" s="94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86">
        <f>IF(C15="купил",E15*-1,E15)</f>
        <v>0</v>
      </c>
      <c r="E15" s="91"/>
      <c r="F15" s="92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83">
        <f>IF(C16="купил",E16*-1,E16)</f>
        <v>0</v>
      </c>
      <c r="E16" s="93"/>
      <c r="F16" s="94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86">
        <f>IF(C17="купил",E17*-1,E17)</f>
        <v>0</v>
      </c>
      <c r="E17" s="91"/>
      <c r="F17" s="92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83">
        <f>IF(C18="купил",E18*-1,E18)</f>
        <v>0</v>
      </c>
      <c r="E18" s="93"/>
      <c r="F18" s="94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86">
        <f>IF(C19="купил",E19*-1,E19)</f>
        <v>0</v>
      </c>
      <c r="E19" s="91"/>
      <c r="F19" s="92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83">
        <f>IF(C20="купил",E20*-1,E20)</f>
        <v>0</v>
      </c>
      <c r="E20" s="93"/>
      <c r="F20" s="94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86">
        <f>IF(C21="купил",E21*-1,E21)</f>
        <v>0</v>
      </c>
      <c r="E21" s="91"/>
      <c r="F21" s="92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83">
        <f>IF(C22="купил",E22*-1,E22)</f>
        <v>0</v>
      </c>
      <c r="E22" s="93"/>
      <c r="F22" s="94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86">
        <f>IF(C23="купил",E23*-1,E23)</f>
        <v>0</v>
      </c>
      <c r="E23" s="91"/>
      <c r="F23" s="92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83">
        <f>IF(C24="купил",E24*-1,E24)</f>
        <v>0</v>
      </c>
      <c r="E24" s="93"/>
      <c r="F24" s="94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86">
        <f>IF(C25="купил",E25*-1,E25)</f>
        <v>0</v>
      </c>
      <c r="E25" s="91"/>
      <c r="F25" s="92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83">
        <f>IF(C26="купил",E26*-1,E26)</f>
        <v>0</v>
      </c>
      <c r="E26" s="93"/>
      <c r="F26" s="94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86">
        <f>IF(C27="купил",E27*-1,E27)</f>
        <v>0</v>
      </c>
      <c r="E27" s="91"/>
      <c r="F27" s="92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83">
        <f>IF(C28="купил",E28*-1,E28)</f>
        <v>0</v>
      </c>
      <c r="E28" s="93"/>
      <c r="F28" s="94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86">
        <f>IF(C29="купил",E29*-1,E29)</f>
        <v>0</v>
      </c>
      <c r="E29" s="91"/>
      <c r="F29" s="92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83">
        <f>IF(C30="купил",E30*-1,E30)</f>
        <v>0</v>
      </c>
      <c r="E30" s="93"/>
      <c r="F30" s="94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86">
        <f>IF(C31="купил",E31*-1,E31)</f>
        <v>0</v>
      </c>
      <c r="E31" s="91"/>
      <c r="F31" s="92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83">
        <f>IF(C32="купил",E32*-1,E32)</f>
        <v>0</v>
      </c>
      <c r="E32" s="93"/>
      <c r="F32" s="94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95">
        <f>IF(C33="купил",E33*-1,E33)</f>
        <v>0</v>
      </c>
      <c r="E33" s="96"/>
      <c r="F33" s="97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45" priority="1" operator="greaterThan" stopIfTrue="1">
      <formula>0</formula>
    </cfRule>
    <cfRule type="cellIs" dxfId="46" priority="2" operator="lessThan" stopIfTrue="1">
      <formula>0</formula>
    </cfRule>
  </conditionalFormatting>
  <conditionalFormatting sqref="G4:I33">
    <cfRule type="cellIs" dxfId="47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98" customWidth="1"/>
    <col min="2" max="2" width="8.67188" style="98" customWidth="1"/>
    <col min="3" max="3" width="7.17188" style="98" customWidth="1"/>
    <col min="4" max="4" hidden="1" width="16.3333" style="98" customWidth="1"/>
    <col min="5" max="5" width="7.17188" style="98" customWidth="1"/>
    <col min="6" max="6" width="7.85156" style="98" customWidth="1"/>
    <col min="7" max="7" width="9.67188" style="98" customWidth="1"/>
    <col min="8" max="8" width="7.85156" style="98" customWidth="1"/>
    <col min="9" max="9" width="6.17188" style="98" customWidth="1"/>
    <col min="10" max="10" width="16.3516" style="98" customWidth="1"/>
    <col min="11" max="16384" width="16.3516" style="98" customWidth="1"/>
  </cols>
  <sheetData>
    <row r="1" ht="27.6" customHeight="1">
      <c r="A1" t="s" s="2">
        <v>0</v>
      </c>
      <c r="B1" t="s" s="3">
        <f>IF(B2&gt;0,"Доход","Лось")</f>
        <v>1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6.06</v>
      </c>
      <c r="B2" s="12">
        <f>(G$2-(A$2*E$2)-I2)*-1</f>
        <v>9.923575614000001</v>
      </c>
      <c r="C2" s="13">
        <f>IF(B2&gt;=0,B$2/(G$2),B$2/(G$2))</f>
        <v>0.304501170649029</v>
      </c>
      <c r="D2" s="13"/>
      <c r="E2" s="80">
        <f>SUM(D3:D33)*(-1)</f>
        <v>7.01</v>
      </c>
      <c r="F2" s="15">
        <f>IF(E2&lt;&gt;0,G2/E2*-1,0)</f>
        <v>-4.64901768901569</v>
      </c>
      <c r="G2" s="15">
        <f>SUM(G4:G33)*-1</f>
        <v>32.589614</v>
      </c>
      <c r="H2" s="16"/>
      <c r="I2" s="17">
        <f>SUM(I4:I33)</f>
        <v>0.032589614</v>
      </c>
      <c r="J2" s="18"/>
    </row>
    <row r="3" ht="20.25" customHeight="1">
      <c r="A3" t="s" s="19">
        <v>5</v>
      </c>
      <c r="B3" t="s" s="19">
        <v>6</v>
      </c>
      <c r="C3" t="s" s="82">
        <v>7</v>
      </c>
      <c r="D3" s="19"/>
      <c r="E3" t="s" s="19">
        <v>8</v>
      </c>
      <c r="F3" t="s" s="19">
        <v>9</v>
      </c>
      <c r="G3" t="s" s="82">
        <v>10</v>
      </c>
      <c r="H3" t="s" s="82">
        <v>11</v>
      </c>
      <c r="I3" t="s" s="82">
        <v>12</v>
      </c>
      <c r="J3" s="20"/>
    </row>
    <row r="4" ht="20.25" customHeight="1">
      <c r="A4" s="21"/>
      <c r="B4" s="22"/>
      <c r="C4" t="s" s="61">
        <v>13</v>
      </c>
      <c r="D4" s="24">
        <f>IF(C4="купил",E4*-1,E4)</f>
        <v>-3</v>
      </c>
      <c r="E4" s="84">
        <v>3</v>
      </c>
      <c r="F4" s="26">
        <v>3.95</v>
      </c>
      <c r="G4" s="36">
        <f>F4*D4</f>
        <v>-11.85</v>
      </c>
      <c r="H4" s="37">
        <f>IF(D4&lt;&gt;0,0.001,0)*IF(C4="купил",-1,1)</f>
        <v>-0.001</v>
      </c>
      <c r="I4" s="38">
        <f>ABS(G4*H4)</f>
        <v>0.01185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-2.23</v>
      </c>
      <c r="E5" s="87">
        <v>2.23</v>
      </c>
      <c r="F5" s="35">
        <v>4.4744</v>
      </c>
      <c r="G5" s="36">
        <f>F5*D5</f>
        <v>-9.977912</v>
      </c>
      <c r="H5" s="37">
        <f>IF(D5&lt;&gt;0,0.001,0)*IF(C5="купил",-1,1)</f>
        <v>-0.001</v>
      </c>
      <c r="I5" s="38">
        <f>ABS(G5*H5)</f>
        <v>0.009977912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-1.78</v>
      </c>
      <c r="E6" s="89">
        <v>1.78</v>
      </c>
      <c r="F6" s="42">
        <v>6.0459</v>
      </c>
      <c r="G6" s="36">
        <f>F6*D6</f>
        <v>-10.761702</v>
      </c>
      <c r="H6" s="37">
        <f>IF(D6&lt;&gt;0,0.001,0)*IF(C6="купил",-1,1)</f>
        <v>-0.001</v>
      </c>
      <c r="I6" s="38">
        <f>ABS(G6*H6)</f>
        <v>0.010761702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87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89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87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89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87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89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91"/>
      <c r="F13" s="99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93"/>
      <c r="F14" s="36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91"/>
      <c r="F15" s="99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93"/>
      <c r="F16" s="36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91"/>
      <c r="F17" s="99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93"/>
      <c r="F18" s="36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91"/>
      <c r="F19" s="99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93"/>
      <c r="F20" s="36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91"/>
      <c r="F21" s="99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93"/>
      <c r="F22" s="36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91"/>
      <c r="F23" s="99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93"/>
      <c r="F24" s="36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91"/>
      <c r="F25" s="99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93"/>
      <c r="F26" s="36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91"/>
      <c r="F27" s="99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93"/>
      <c r="F28" s="36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91"/>
      <c r="F29" s="99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93"/>
      <c r="F30" s="36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91"/>
      <c r="F31" s="99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93"/>
      <c r="F32" s="36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96"/>
      <c r="F33" s="100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48" priority="1" operator="greaterThan" stopIfTrue="1">
      <formula>0</formula>
    </cfRule>
    <cfRule type="cellIs" dxfId="49" priority="2" operator="lessThan" stopIfTrue="1">
      <formula>0</formula>
    </cfRule>
  </conditionalFormatting>
  <conditionalFormatting sqref="G4:I33">
    <cfRule type="cellIs" dxfId="50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101" customWidth="1"/>
    <col min="2" max="2" width="8.67188" style="101" customWidth="1"/>
    <col min="3" max="3" width="7.17188" style="101" customWidth="1"/>
    <col min="4" max="4" hidden="1" width="16.3333" style="101" customWidth="1"/>
    <col min="5" max="5" width="7.17188" style="101" customWidth="1"/>
    <col min="6" max="6" width="7.85156" style="101" customWidth="1"/>
    <col min="7" max="7" width="9.67188" style="101" customWidth="1"/>
    <col min="8" max="8" width="7.85156" style="101" customWidth="1"/>
    <col min="9" max="9" width="6.17188" style="101" customWidth="1"/>
    <col min="10" max="10" width="16.3516" style="101" customWidth="1"/>
    <col min="11" max="16384" width="16.3516" style="101" customWidth="1"/>
  </cols>
  <sheetData>
    <row r="1" ht="27.6" customHeight="1">
      <c r="A1" t="s" s="2">
        <v>0</v>
      </c>
      <c r="B1" t="s" s="3">
        <f>IF(B2&gt;0,"Доход","Лось")</f>
        <v>1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29.21</v>
      </c>
      <c r="B2" s="12">
        <f>(G$2-(A$2*E$2)-I2)*-1</f>
        <v>42.6358</v>
      </c>
      <c r="C2" s="13">
        <f>IF(B2&gt;=0,B$2/(G$2),B$2/(G$2))</f>
        <v>2.69846835443038</v>
      </c>
      <c r="D2" s="13"/>
      <c r="E2" s="80">
        <f>SUM(D3:D33)*(-1)</f>
        <v>2</v>
      </c>
      <c r="F2" s="15">
        <f>IF(E2&lt;&gt;0,G2/E2*-1,0)</f>
        <v>-7.9</v>
      </c>
      <c r="G2" s="15">
        <f>SUM(G4:G33)*-1</f>
        <v>15.8</v>
      </c>
      <c r="H2" s="16"/>
      <c r="I2" s="17">
        <f>SUM(I4:I33)</f>
        <v>0.0158</v>
      </c>
      <c r="J2" s="18"/>
    </row>
    <row r="3" ht="20.25" customHeight="1">
      <c r="A3" t="s" s="19">
        <v>5</v>
      </c>
      <c r="B3" t="s" s="19">
        <v>6</v>
      </c>
      <c r="C3" t="s" s="82">
        <v>7</v>
      </c>
      <c r="D3" s="19"/>
      <c r="E3" t="s" s="19">
        <v>8</v>
      </c>
      <c r="F3" t="s" s="19">
        <v>9</v>
      </c>
      <c r="G3" t="s" s="82">
        <v>10</v>
      </c>
      <c r="H3" t="s" s="82">
        <v>11</v>
      </c>
      <c r="I3" t="s" s="82">
        <v>12</v>
      </c>
      <c r="J3" s="20"/>
    </row>
    <row r="4" ht="20.25" customHeight="1">
      <c r="A4" s="21"/>
      <c r="B4" s="22"/>
      <c r="C4" t="s" s="61">
        <v>13</v>
      </c>
      <c r="D4" s="24">
        <f>IF(C4="купил",E4*-1,E4)</f>
        <v>-2</v>
      </c>
      <c r="E4" s="84">
        <v>2</v>
      </c>
      <c r="F4" s="26">
        <v>7.9</v>
      </c>
      <c r="G4" s="36">
        <f>F4*D4</f>
        <v>-15.8</v>
      </c>
      <c r="H4" s="37">
        <f>IF(D4&lt;&gt;0,0.001,0)*IF(C4="купил",-1,1)</f>
        <v>-0.001</v>
      </c>
      <c r="I4" s="38">
        <f>ABS(G4*H4)</f>
        <v>0.0158</v>
      </c>
      <c r="J4" s="30"/>
    </row>
    <row r="5" ht="19.9" customHeight="1">
      <c r="A5" s="31"/>
      <c r="B5" s="32"/>
      <c r="C5" s="33"/>
      <c r="D5" s="24">
        <f>IF(C5="купил",E5*-1,E5)</f>
        <v>0</v>
      </c>
      <c r="E5" s="87"/>
      <c r="F5" s="35"/>
      <c r="G5" s="36">
        <f>F5*D5</f>
        <v>0</v>
      </c>
      <c r="H5" s="37">
        <f>IF(D5&lt;&gt;0,0.001,0)*IF(C5="купил",-1,1)</f>
        <v>0</v>
      </c>
      <c r="I5" s="38">
        <f>ABS(G5*H5)</f>
        <v>0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89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87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89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87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89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87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89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91"/>
      <c r="F13" s="99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93"/>
      <c r="F14" s="36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91"/>
      <c r="F15" s="99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93"/>
      <c r="F16" s="36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91"/>
      <c r="F17" s="99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93"/>
      <c r="F18" s="36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91"/>
      <c r="F19" s="99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93"/>
      <c r="F20" s="36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91"/>
      <c r="F21" s="99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93"/>
      <c r="F22" s="36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91"/>
      <c r="F23" s="99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93"/>
      <c r="F24" s="36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91"/>
      <c r="F25" s="99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93"/>
      <c r="F26" s="36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91"/>
      <c r="F27" s="99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93"/>
      <c r="F28" s="36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91"/>
      <c r="F29" s="99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93"/>
      <c r="F30" s="36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91"/>
      <c r="F31" s="99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93"/>
      <c r="F32" s="36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96"/>
      <c r="F33" s="100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51" priority="1" operator="greaterThan" stopIfTrue="1">
      <formula>0</formula>
    </cfRule>
    <cfRule type="cellIs" dxfId="52" priority="2" operator="lessThan" stopIfTrue="1">
      <formula>0</formula>
    </cfRule>
  </conditionalFormatting>
  <conditionalFormatting sqref="G4:I33">
    <cfRule type="cellIs" dxfId="53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102" customWidth="1"/>
    <col min="2" max="2" width="8.67188" style="102" customWidth="1"/>
    <col min="3" max="3" width="7.17188" style="102" customWidth="1"/>
    <col min="4" max="4" hidden="1" width="16.3333" style="102" customWidth="1"/>
    <col min="5" max="5" width="7.5" style="102" customWidth="1"/>
    <col min="6" max="6" width="7.85156" style="102" customWidth="1"/>
    <col min="7" max="7" width="9.67188" style="102" customWidth="1"/>
    <col min="8" max="8" width="7.85156" style="102" customWidth="1"/>
    <col min="9" max="9" width="6.17188" style="102" customWidth="1"/>
    <col min="10" max="10" width="16.3516" style="102" customWidth="1"/>
    <col min="11" max="16384" width="16.3516" style="102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54.65</v>
      </c>
      <c r="B2" s="12">
        <f>(G$2-(A$2*E$2)-I2)*-1</f>
        <v>-12.23305</v>
      </c>
      <c r="C2" s="13">
        <f>IF(B2&gt;=0,B$2/(G$2),B$2/(G$2))</f>
        <v>-0.182719193427931</v>
      </c>
      <c r="D2" s="13"/>
      <c r="E2" s="14">
        <f>SUM(D3:D33)*(-1)</f>
        <v>1</v>
      </c>
      <c r="F2" s="15">
        <f>IF(E2&lt;&gt;0,G2/E2*-1,0)</f>
        <v>-66.95</v>
      </c>
      <c r="G2" s="15">
        <f>SUM(G4:G33)*-1</f>
        <v>66.95</v>
      </c>
      <c r="H2" s="16"/>
      <c r="I2" s="17">
        <f>SUM(I4:I33)</f>
        <v>0.06695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82">
        <v>10</v>
      </c>
      <c r="H3" t="s" s="82">
        <v>11</v>
      </c>
      <c r="I3" t="s" s="82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-0.3</v>
      </c>
      <c r="E4" s="25">
        <v>0.3</v>
      </c>
      <c r="F4" s="26">
        <v>50</v>
      </c>
      <c r="G4" s="36">
        <f>F4*D4</f>
        <v>-15</v>
      </c>
      <c r="H4" s="37">
        <f>IF(D4&lt;&gt;0,0.001,0)*IF(C4="купил",-1,1)</f>
        <v>-0.001</v>
      </c>
      <c r="I4" s="38">
        <f>ABS(G4*H4)</f>
        <v>0.015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-0.2</v>
      </c>
      <c r="E5" s="34">
        <v>0.2</v>
      </c>
      <c r="F5" s="35">
        <v>51</v>
      </c>
      <c r="G5" s="36">
        <f>F5*D5</f>
        <v>-10.2</v>
      </c>
      <c r="H5" s="37">
        <f>IF(D5&lt;&gt;0,0.001,0)*IF(C5="купил",-1,1)</f>
        <v>-0.001</v>
      </c>
      <c r="I5" s="38">
        <f>ABS(G5*H5)</f>
        <v>0.0102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-0.25</v>
      </c>
      <c r="E6" s="34">
        <v>0.25</v>
      </c>
      <c r="F6" s="42">
        <v>91</v>
      </c>
      <c r="G6" s="36">
        <f>F6*D6</f>
        <v>-22.75</v>
      </c>
      <c r="H6" s="37">
        <f>IF(D6&lt;&gt;0,0.001,0)*IF(C6="купил",-1,1)</f>
        <v>-0.001</v>
      </c>
      <c r="I6" s="38">
        <f>ABS(G6*H6)</f>
        <v>0.02275</v>
      </c>
      <c r="J6" s="30"/>
    </row>
    <row r="7" ht="19.9" customHeight="1">
      <c r="A7" s="31"/>
      <c r="B7" s="32"/>
      <c r="C7" t="s" s="60">
        <v>13</v>
      </c>
      <c r="D7" s="24">
        <f>IF(C7="купил",E7*-1,E7)</f>
        <v>-0.25</v>
      </c>
      <c r="E7" s="34">
        <v>0.25</v>
      </c>
      <c r="F7" s="35">
        <v>76</v>
      </c>
      <c r="G7" s="36">
        <f>F7*D7</f>
        <v>-19</v>
      </c>
      <c r="H7" s="37">
        <f>IF(D7&lt;&gt;0,0.001,0)*IF(C7="купил",-1,1)</f>
        <v>-0.001</v>
      </c>
      <c r="I7" s="38">
        <f>ABS(G7*H7)</f>
        <v>0.019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54" priority="1" operator="greaterThan" stopIfTrue="1">
      <formula>0</formula>
    </cfRule>
    <cfRule type="cellIs" dxfId="55" priority="2" operator="lessThan" stopIfTrue="1">
      <formula>0</formula>
    </cfRule>
  </conditionalFormatting>
  <conditionalFormatting sqref="G4:I33">
    <cfRule type="cellIs" dxfId="56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53" customWidth="1"/>
    <col min="2" max="2" width="8.67188" style="53" customWidth="1"/>
    <col min="3" max="3" width="7.17188" style="53" customWidth="1"/>
    <col min="4" max="4" hidden="1" width="16.3333" style="53" customWidth="1"/>
    <col min="5" max="5" width="7.17188" style="53" customWidth="1"/>
    <col min="6" max="6" width="7.85156" style="53" customWidth="1"/>
    <col min="7" max="7" width="9.67188" style="53" customWidth="1"/>
    <col min="8" max="8" width="7.85156" style="53" customWidth="1"/>
    <col min="9" max="9" width="6.17188" style="53" customWidth="1"/>
    <col min="10" max="11" width="16.3516" style="53" customWidth="1"/>
    <col min="12" max="16384" width="16.3516" style="53" customWidth="1"/>
  </cols>
  <sheetData>
    <row r="1" ht="27.6" customHeight="1">
      <c r="A1" t="s" s="2">
        <v>0</v>
      </c>
      <c r="B1" t="s" s="3">
        <f>IF(B2&gt;0,"Доход","Лось")</f>
        <v>1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54">
        <f>17.93+10+25.76+20+20+10+19.2+14.81+20+34.56</f>
        <v>192.26</v>
      </c>
      <c r="K1" t="s" s="55">
        <v>14</v>
      </c>
    </row>
    <row r="2" ht="20.25" customHeight="1">
      <c r="A2" s="11">
        <v>2775.687</v>
      </c>
      <c r="B2" s="12">
        <f>(G$2-(A$2*E$2)-I2)*-1</f>
        <v>50.7958898454</v>
      </c>
      <c r="C2" s="13">
        <f>IF(B2&gt;=0,B$2/(G$2),B$2/(G$2))</f>
        <v>0.223638688089711</v>
      </c>
      <c r="D2" s="13"/>
      <c r="E2" s="14">
        <f>SUM(D3:D33)*(-1)</f>
        <v>0.1000482</v>
      </c>
      <c r="F2" s="15">
        <f>IF(E2&lt;&gt;0,G2/E2*-1,0)</f>
        <v>-2270.243062843710</v>
      </c>
      <c r="G2" s="15">
        <f>SUM(G4:G33)*-1</f>
        <v>227.133732</v>
      </c>
      <c r="H2" s="16"/>
      <c r="I2" s="17">
        <f>SUM(I4:I33)</f>
        <v>0.227133732</v>
      </c>
      <c r="J2" t="s" s="56">
        <v>15</v>
      </c>
      <c r="K2" s="57">
        <f>J1*J2</f>
        <v>14707.89</v>
      </c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  <c r="K3" s="58"/>
    </row>
    <row r="4" ht="20.25" customHeight="1">
      <c r="A4" s="21"/>
      <c r="B4" s="22"/>
      <c r="C4" t="s" s="23">
        <v>13</v>
      </c>
      <c r="D4" s="24">
        <f>IF(C4="купил",E4*-1,E4)</f>
        <v>-0.01</v>
      </c>
      <c r="E4" s="25">
        <v>0.01</v>
      </c>
      <c r="F4" s="26">
        <v>1227</v>
      </c>
      <c r="G4" s="27">
        <f>F4*D4</f>
        <v>-12.27</v>
      </c>
      <c r="H4" s="28">
        <f>IF(D4&lt;&gt;0,0.001,0)*IF(C4="купил",-1,1)</f>
        <v>-0.001</v>
      </c>
      <c r="I4" s="29">
        <f>ABS(G4*H4)</f>
        <v>0.01227</v>
      </c>
      <c r="J4" s="59"/>
      <c r="K4" s="30"/>
    </row>
    <row r="5" ht="19.9" customHeight="1">
      <c r="A5" s="31"/>
      <c r="B5" s="32"/>
      <c r="C5" t="s" s="60">
        <v>13</v>
      </c>
      <c r="D5" s="24">
        <f>IF(C5="купил",E5*-1,E5)</f>
        <v>-0.007</v>
      </c>
      <c r="E5" s="34">
        <v>0.007</v>
      </c>
      <c r="F5" s="35">
        <v>1531</v>
      </c>
      <c r="G5" s="36">
        <f>F5*D5</f>
        <v>-10.717</v>
      </c>
      <c r="H5" s="37">
        <f>IF(D5&lt;&gt;0,0.001,0)*IF(C5="купил",-1,1)</f>
        <v>-0.001</v>
      </c>
      <c r="I5" s="38">
        <f>ABS(G5*H5)</f>
        <v>0.010717</v>
      </c>
      <c r="J5" s="59"/>
      <c r="K5" s="30"/>
    </row>
    <row r="6" ht="19.9" customHeight="1">
      <c r="A6" s="39"/>
      <c r="B6" s="40"/>
      <c r="C6" t="s" s="61">
        <v>13</v>
      </c>
      <c r="D6" s="24">
        <f>IF(C6="купил",E6*-1,E6)</f>
        <v>-0.008</v>
      </c>
      <c r="E6" s="34">
        <v>0.008</v>
      </c>
      <c r="F6" s="42">
        <v>1615</v>
      </c>
      <c r="G6" s="36">
        <f>F6*D6</f>
        <v>-12.92</v>
      </c>
      <c r="H6" s="37">
        <f>IF(D6&lt;&gt;0,0.001,0)*IF(C6="купил",-1,1)</f>
        <v>-0.001</v>
      </c>
      <c r="I6" s="38">
        <f>ABS(G6*H6)</f>
        <v>0.01292</v>
      </c>
      <c r="J6" s="59"/>
      <c r="K6" s="30"/>
    </row>
    <row r="7" ht="19.9" customHeight="1">
      <c r="A7" s="31"/>
      <c r="B7" s="32"/>
      <c r="C7" t="s" s="60">
        <v>13</v>
      </c>
      <c r="D7" s="24">
        <f>IF(C7="купил",E7*-1,E7)</f>
        <v>-0.01</v>
      </c>
      <c r="E7" s="34">
        <v>0.01</v>
      </c>
      <c r="F7" s="35">
        <v>1600</v>
      </c>
      <c r="G7" s="36">
        <f>F7*D7</f>
        <v>-16</v>
      </c>
      <c r="H7" s="37">
        <f>IF(D7&lt;&gt;0,0.001,0)*IF(C7="купил",-1,1)</f>
        <v>-0.001</v>
      </c>
      <c r="I7" s="38">
        <f>ABS(G7*H7)</f>
        <v>0.016</v>
      </c>
      <c r="J7" s="59"/>
      <c r="K7" s="30"/>
    </row>
    <row r="8" ht="19.9" customHeight="1">
      <c r="A8" s="39"/>
      <c r="B8" s="40"/>
      <c r="C8" t="s" s="61">
        <v>13</v>
      </c>
      <c r="D8" s="24">
        <f>IF(C8="купил",E8*-1,E8)</f>
        <v>-0.01</v>
      </c>
      <c r="E8" s="34">
        <v>0.01</v>
      </c>
      <c r="F8" s="42">
        <v>1581</v>
      </c>
      <c r="G8" s="36">
        <f>F8*D8</f>
        <v>-15.81</v>
      </c>
      <c r="H8" s="37">
        <f>IF(D8&lt;&gt;0,0.001,0)*IF(C8="купил",-1,1)</f>
        <v>-0.001</v>
      </c>
      <c r="I8" s="38">
        <f>ABS(G8*H8)</f>
        <v>0.01581</v>
      </c>
      <c r="J8" t="s" s="62">
        <v>16</v>
      </c>
      <c r="K8" s="63">
        <v>600</v>
      </c>
    </row>
    <row r="9" ht="19.9" customHeight="1">
      <c r="A9" s="31"/>
      <c r="B9" s="32"/>
      <c r="C9" t="s" s="60">
        <v>13</v>
      </c>
      <c r="D9" s="24">
        <f>IF(C9="купил",E9*-1,E9)</f>
        <v>-0.0200382</v>
      </c>
      <c r="E9" s="34">
        <v>0.0200382</v>
      </c>
      <c r="F9" s="35">
        <v>3860</v>
      </c>
      <c r="G9" s="36">
        <f>F9*D9</f>
        <v>-77.347452</v>
      </c>
      <c r="H9" s="37">
        <f>IF(D9&lt;&gt;0,0.001,0)*IF(C9="купил",-1,1)</f>
        <v>-0.001</v>
      </c>
      <c r="I9" s="38">
        <f>ABS(G9*H9)</f>
        <v>0.077347452</v>
      </c>
      <c r="J9" s="64">
        <v>0.13</v>
      </c>
      <c r="K9" s="63">
        <f>K8*J9</f>
        <v>78</v>
      </c>
    </row>
    <row r="10" ht="19.9" customHeight="1">
      <c r="A10" s="39"/>
      <c r="B10" s="40"/>
      <c r="C10" t="s" s="61">
        <v>13</v>
      </c>
      <c r="D10" s="24">
        <f>IF(C10="купил",E10*-1,E10)</f>
        <v>-0.005</v>
      </c>
      <c r="E10" s="34">
        <v>0.005</v>
      </c>
      <c r="F10" s="42">
        <v>3811</v>
      </c>
      <c r="G10" s="36">
        <f>F10*D10</f>
        <v>-19.055</v>
      </c>
      <c r="H10" s="37">
        <f>IF(D10&lt;&gt;0,0.001,0)*IF(C10="купил",-1,1)</f>
        <v>-0.001</v>
      </c>
      <c r="I10" s="38">
        <f>ABS(G10*H10)</f>
        <v>0.019055</v>
      </c>
      <c r="J10" s="59"/>
      <c r="K10" s="30"/>
    </row>
    <row r="11" ht="19.9" customHeight="1">
      <c r="A11" s="31"/>
      <c r="B11" s="32"/>
      <c r="C11" t="s" s="60">
        <v>13</v>
      </c>
      <c r="D11" s="24">
        <f>IF(C11="купил",E11*-1,E11)</f>
        <v>-0.005</v>
      </c>
      <c r="E11" s="34">
        <v>0.005</v>
      </c>
      <c r="F11" s="35">
        <v>3654</v>
      </c>
      <c r="G11" s="36">
        <f>F11*D11</f>
        <v>-18.27</v>
      </c>
      <c r="H11" s="37">
        <f>IF(D11&lt;&gt;0,0.001,0)*IF(C11="купил",-1,1)</f>
        <v>-0.001</v>
      </c>
      <c r="I11" s="38">
        <f>ABS(G11*H11)</f>
        <v>0.01827</v>
      </c>
      <c r="J11" s="59"/>
      <c r="K11" s="30"/>
    </row>
    <row r="12" ht="19.9" customHeight="1">
      <c r="A12" s="39"/>
      <c r="B12" s="40"/>
      <c r="C12" t="s" s="61">
        <v>13</v>
      </c>
      <c r="D12" s="24">
        <f>IF(C12="купил",E12*-1,E12)</f>
        <v>-0.00757</v>
      </c>
      <c r="E12" s="34">
        <v>0.00757</v>
      </c>
      <c r="F12" s="42">
        <v>1716</v>
      </c>
      <c r="G12" s="36">
        <f>F12*D12</f>
        <v>-12.99012</v>
      </c>
      <c r="H12" s="37">
        <f>IF(D12&lt;&gt;0,0.001,0)*IF(C12="купил",-1,1)</f>
        <v>-0.001</v>
      </c>
      <c r="I12" s="38">
        <f>ABS(G12*H12)</f>
        <v>0.01299012</v>
      </c>
      <c r="J12" s="59"/>
      <c r="K12" s="30"/>
    </row>
    <row r="13" ht="19.9" customHeight="1">
      <c r="A13" s="31"/>
      <c r="B13" s="32"/>
      <c r="C13" t="s" s="60">
        <v>13</v>
      </c>
      <c r="D13" s="24">
        <f>IF(C13="купил",E13*-1,E13)</f>
        <v>-0.00744</v>
      </c>
      <c r="E13" s="34">
        <v>0.00744</v>
      </c>
      <c r="F13" s="35">
        <v>1889</v>
      </c>
      <c r="G13" s="36">
        <f>F13*D13</f>
        <v>-14.05416</v>
      </c>
      <c r="H13" s="37">
        <f>IF(D13&lt;&gt;0,0.001,0)*IF(C13="купил",-1,1)</f>
        <v>-0.001</v>
      </c>
      <c r="I13" s="38">
        <f>ABS(G13*H13)</f>
        <v>0.01405416</v>
      </c>
      <c r="J13" s="59"/>
      <c r="K13" s="30"/>
    </row>
    <row r="14" ht="19.9" customHeight="1">
      <c r="A14" s="31"/>
      <c r="B14" s="40"/>
      <c r="C14" t="s" s="61">
        <v>13</v>
      </c>
      <c r="D14" s="24">
        <f>IF(C14="купил",E14*-1,E14)</f>
        <v>-0.01</v>
      </c>
      <c r="E14" s="34">
        <v>0.01</v>
      </c>
      <c r="F14" s="42">
        <v>1770</v>
      </c>
      <c r="G14" s="36">
        <f>F14*D14</f>
        <v>-17.7</v>
      </c>
      <c r="H14" s="37">
        <f>IF(D14&lt;&gt;0,0.001,0)*IF(C14="купил",-1,1)</f>
        <v>-0.001</v>
      </c>
      <c r="I14" s="38">
        <f>ABS(G14*H14)</f>
        <v>0.0177</v>
      </c>
      <c r="J14" s="59"/>
      <c r="K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59"/>
      <c r="K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59"/>
      <c r="K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59"/>
      <c r="K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59"/>
      <c r="K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59"/>
      <c r="K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59"/>
      <c r="K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59"/>
      <c r="K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59"/>
      <c r="K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59"/>
      <c r="K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59"/>
      <c r="K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59"/>
      <c r="K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59"/>
      <c r="K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59"/>
      <c r="K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59"/>
      <c r="K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59"/>
      <c r="K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59"/>
      <c r="K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59"/>
      <c r="K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59"/>
      <c r="K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65"/>
      <c r="K33" s="52"/>
    </row>
  </sheetData>
  <mergeCells count="3">
    <mergeCell ref="B1:C1"/>
    <mergeCell ref="E1:F1"/>
    <mergeCell ref="H1:I1"/>
  </mergeCells>
  <conditionalFormatting sqref="B2:D2">
    <cfRule type="cellIs" dxfId="3" priority="1" operator="greaterThan" stopIfTrue="1">
      <formula>0</formula>
    </cfRule>
    <cfRule type="cellIs" dxfId="4" priority="2" operator="lessThan" stopIfTrue="1">
      <formula>0</formula>
    </cfRule>
  </conditionalFormatting>
  <conditionalFormatting sqref="G4:I33">
    <cfRule type="cellIs" dxfId="5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103" customWidth="1"/>
    <col min="2" max="2" width="8.67188" style="103" customWidth="1"/>
    <col min="3" max="3" width="7.17188" style="103" customWidth="1"/>
    <col min="4" max="4" hidden="1" width="16.3333" style="103" customWidth="1"/>
    <col min="5" max="5" width="7.17188" style="103" customWidth="1"/>
    <col min="6" max="6" width="8.67188" style="103" customWidth="1"/>
    <col min="7" max="7" width="9.67188" style="103" customWidth="1"/>
    <col min="8" max="8" width="7.85156" style="103" customWidth="1"/>
    <col min="9" max="9" width="6.17188" style="103" customWidth="1"/>
    <col min="10" max="10" width="16.3516" style="103" customWidth="1"/>
    <col min="11" max="16384" width="16.3516" style="103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138</v>
      </c>
      <c r="B2" s="12">
        <f>(G$2-(A$2*E$2)-I2)*-1</f>
        <v>-6.04955568</v>
      </c>
      <c r="C2" s="13">
        <f>IF(B2&gt;=0,B$2/(G$2),B$2/(G$2))</f>
        <v>-0.0986320873582528</v>
      </c>
      <c r="D2" s="13"/>
      <c r="E2" s="14">
        <f>SUM(D3:D33)*(-1)</f>
        <v>0.39998</v>
      </c>
      <c r="F2" s="15">
        <f>IF(E2&lt;&gt;0,G2/E2*-1,0)</f>
        <v>-153.344067203360</v>
      </c>
      <c r="G2" s="15">
        <f>SUM(G4:G33)*-1</f>
        <v>61.33456</v>
      </c>
      <c r="H2" s="16"/>
      <c r="I2" s="17">
        <f>SUM(I4:I33)</f>
        <v>0.08776432000000001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-0.066</v>
      </c>
      <c r="E4" s="25">
        <v>0.066</v>
      </c>
      <c r="F4" s="26">
        <v>163</v>
      </c>
      <c r="G4" s="27">
        <f>F4*D4</f>
        <v>-10.758</v>
      </c>
      <c r="H4" s="28">
        <f>IF(D4&lt;&gt;0,0.001,0)*IF(C4="купил",-1,1)</f>
        <v>-0.001</v>
      </c>
      <c r="I4" s="29">
        <f>ABS(G4*H4)</f>
        <v>0.010758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-0.07634000000000001</v>
      </c>
      <c r="E5" s="34">
        <v>0.07634000000000001</v>
      </c>
      <c r="F5" s="35">
        <v>176</v>
      </c>
      <c r="G5" s="36">
        <f>F5*D5</f>
        <v>-13.43584</v>
      </c>
      <c r="H5" s="37">
        <f>IF(D5&lt;&gt;0,0.001,0)*IF(C5="купил",-1,1)</f>
        <v>-0.001</v>
      </c>
      <c r="I5" s="38">
        <f>ABS(G5*H5)</f>
        <v>0.01343584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-0.15</v>
      </c>
      <c r="E6" s="34">
        <v>0.15</v>
      </c>
      <c r="F6" s="42">
        <v>169</v>
      </c>
      <c r="G6" s="36">
        <f>F6*D6</f>
        <v>-25.35</v>
      </c>
      <c r="H6" s="37">
        <f>IF(D6&lt;&gt;0,0.001,0)*IF(C6="купил",-1,1)</f>
        <v>-0.001</v>
      </c>
      <c r="I6" s="38">
        <f>ABS(G6*H6)</f>
        <v>0.02535</v>
      </c>
      <c r="J6" s="30"/>
    </row>
    <row r="7" ht="19.9" customHeight="1">
      <c r="A7" s="31"/>
      <c r="B7" s="32"/>
      <c r="C7" t="s" s="60">
        <v>13</v>
      </c>
      <c r="D7" s="24">
        <f>IF(C7="купил",E7*-1,E7)</f>
        <v>-0.1656</v>
      </c>
      <c r="E7" s="34">
        <v>0.1656</v>
      </c>
      <c r="F7" s="35">
        <v>151</v>
      </c>
      <c r="G7" s="36">
        <f>F7*D7</f>
        <v>-25.0056</v>
      </c>
      <c r="H7" s="37">
        <f>IF(D7&lt;&gt;0,0.001,0)*IF(C7="купил",-1,1)</f>
        <v>-0.001</v>
      </c>
      <c r="I7" s="38">
        <f>ABS(G7*H7)</f>
        <v>0.0250056</v>
      </c>
      <c r="J7" s="30"/>
    </row>
    <row r="8" ht="19.9" customHeight="1">
      <c r="A8" s="39"/>
      <c r="B8" s="40"/>
      <c r="C8" t="s" s="61">
        <v>18</v>
      </c>
      <c r="D8" s="24">
        <f>IF(C8="купил",E8*-1,E8)</f>
        <v>0.05796</v>
      </c>
      <c r="E8" s="34">
        <v>0.05796</v>
      </c>
      <c r="F8" s="42">
        <v>228</v>
      </c>
      <c r="G8" s="36">
        <f>F8*D8</f>
        <v>13.21488</v>
      </c>
      <c r="H8" s="37">
        <f>IF(D8&lt;&gt;0,0.001,0)*IF(C8="купил",-1,1)</f>
        <v>0.001</v>
      </c>
      <c r="I8" s="38">
        <f>ABS(G8*H8)</f>
        <v>0.01321488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57" priority="1" operator="greaterThan" stopIfTrue="1">
      <formula>0</formula>
    </cfRule>
    <cfRule type="cellIs" dxfId="58" priority="2" operator="lessThan" stopIfTrue="1">
      <formula>0</formula>
    </cfRule>
  </conditionalFormatting>
  <conditionalFormatting sqref="G4:I33">
    <cfRule type="cellIs" dxfId="59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104" customWidth="1"/>
    <col min="2" max="2" width="8.67188" style="104" customWidth="1"/>
    <col min="3" max="3" width="7.17188" style="104" customWidth="1"/>
    <col min="4" max="4" hidden="1" width="16.3333" style="104" customWidth="1"/>
    <col min="5" max="5" width="7.17188" style="104" customWidth="1"/>
    <col min="6" max="6" width="7.85156" style="104" customWidth="1"/>
    <col min="7" max="7" width="9.67188" style="104" customWidth="1"/>
    <col min="8" max="8" width="7.85156" style="104" customWidth="1"/>
    <col min="9" max="9" width="6.17188" style="104" customWidth="1"/>
    <col min="10" max="10" width="16.3516" style="104" customWidth="1"/>
    <col min="11" max="16384" width="16.3516" style="104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20.84</v>
      </c>
      <c r="B2" s="12">
        <f>(G$2-(A$2*E$2)-I2)*-1</f>
        <v>-11.90823264</v>
      </c>
      <c r="C2" s="13">
        <f>IF(B2&gt;=0,B$2/(G$2),B$2/(G$2))</f>
        <v>-0.327803414286092</v>
      </c>
      <c r="D2" s="13"/>
      <c r="E2" s="14">
        <f>SUM(D3:D33)*(-1)</f>
        <v>1.17</v>
      </c>
      <c r="F2" s="15">
        <f>IF(E2&lt;&gt;0,G2/E2*-1,0)</f>
        <v>-31.0490256410256</v>
      </c>
      <c r="G2" s="15">
        <f>SUM(G4:G33)*-1</f>
        <v>36.32736</v>
      </c>
      <c r="H2" s="16"/>
      <c r="I2" s="17">
        <f>SUM(I4:I33)</f>
        <v>0.03632736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-0.33</v>
      </c>
      <c r="E4" s="25">
        <v>0.33</v>
      </c>
      <c r="F4" s="26">
        <v>33.5</v>
      </c>
      <c r="G4" s="27">
        <f>F4*D4</f>
        <v>-11.055</v>
      </c>
      <c r="H4" s="28">
        <f>IF(D4&lt;&gt;0,0.001,0)*IF(C4="купил",-1,1)</f>
        <v>-0.001</v>
      </c>
      <c r="I4" s="29">
        <f>ABS(G4*H4)</f>
        <v>0.011055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-0.34</v>
      </c>
      <c r="E5" s="34">
        <v>0.34</v>
      </c>
      <c r="F5" s="35">
        <v>33.154</v>
      </c>
      <c r="G5" s="36">
        <f>F5*D5</f>
        <v>-11.27236</v>
      </c>
      <c r="H5" s="37">
        <f>IF(D5&lt;&gt;0,0.001,0)*IF(C5="купил",-1,1)</f>
        <v>-0.001</v>
      </c>
      <c r="I5" s="38">
        <f>ABS(G5*H5)</f>
        <v>0.01127236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-0.5</v>
      </c>
      <c r="E6" s="34">
        <v>0.5</v>
      </c>
      <c r="F6" s="42">
        <v>28</v>
      </c>
      <c r="G6" s="36">
        <f>F6*D6</f>
        <v>-14</v>
      </c>
      <c r="H6" s="37">
        <f>IF(D6&lt;&gt;0,0.001,0)*IF(C6="купил",-1,1)</f>
        <v>-0.001</v>
      </c>
      <c r="I6" s="38">
        <f>ABS(G6*H6)</f>
        <v>0.014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60" priority="1" operator="greaterThan" stopIfTrue="1">
      <formula>0</formula>
    </cfRule>
    <cfRule type="cellIs" dxfId="61" priority="2" operator="lessThan" stopIfTrue="1">
      <formula>0</formula>
    </cfRule>
  </conditionalFormatting>
  <conditionalFormatting sqref="G4:I33">
    <cfRule type="cellIs" dxfId="62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105" customWidth="1"/>
    <col min="2" max="2" width="8.67188" style="105" customWidth="1"/>
    <col min="3" max="3" width="7.17188" style="105" customWidth="1"/>
    <col min="4" max="4" hidden="1" width="16.3333" style="105" customWidth="1"/>
    <col min="5" max="5" width="7.17188" style="105" customWidth="1"/>
    <col min="6" max="6" width="8.67188" style="105" customWidth="1"/>
    <col min="7" max="7" width="9.67188" style="105" customWidth="1"/>
    <col min="8" max="8" width="7.85156" style="105" customWidth="1"/>
    <col min="9" max="9" width="6.17188" style="105" customWidth="1"/>
    <col min="10" max="10" width="16.3516" style="105" customWidth="1"/>
    <col min="11" max="16384" width="16.3516" style="105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171.1</v>
      </c>
      <c r="B2" s="12">
        <f>(G$2-(A$2*E$2)-I2)*-1</f>
        <v>-36.1168628112</v>
      </c>
      <c r="C2" s="13">
        <f>IF(B2&gt;=0,B$2/(G$2),B$2/(G$2))</f>
        <v>-0.174109202562805</v>
      </c>
      <c r="D2" s="13"/>
      <c r="E2" s="14">
        <f>SUM(D3:D33)*(-1)</f>
        <v>1.00008</v>
      </c>
      <c r="F2" s="15">
        <f>IF(E2&lt;&gt;0,G2/E2*-1,0)</f>
        <v>-207.421395088393</v>
      </c>
      <c r="G2" s="15">
        <f>SUM(G4:G33)*-1</f>
        <v>207.4379888</v>
      </c>
      <c r="H2" s="16"/>
      <c r="I2" s="17">
        <f>SUM(I4:I33)</f>
        <v>0.2074379888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-0.0521</v>
      </c>
      <c r="E4" s="25">
        <v>0.0521</v>
      </c>
      <c r="F4" s="26">
        <v>192</v>
      </c>
      <c r="G4" s="27">
        <f>F4*D4</f>
        <v>-10.0032</v>
      </c>
      <c r="H4" s="28">
        <f>IF(D4&lt;&gt;0,0.001,0)*IF(C4="купил",-1,1)</f>
        <v>-0.001</v>
      </c>
      <c r="I4" s="29">
        <f>ABS(G4*H4)</f>
        <v>0.0100032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-0.05086</v>
      </c>
      <c r="E5" s="34">
        <v>0.05086</v>
      </c>
      <c r="F5" s="35">
        <v>196.58</v>
      </c>
      <c r="G5" s="36">
        <f>F5*D5</f>
        <v>-9.998058800000001</v>
      </c>
      <c r="H5" s="37">
        <f>IF(D5&lt;&gt;0,0.001,0)*IF(C5="купил",-1,1)</f>
        <v>-0.001</v>
      </c>
      <c r="I5" s="38">
        <f>ABS(G5*H5)</f>
        <v>0.009998058799999999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-0.13237</v>
      </c>
      <c r="E6" s="34">
        <v>0.13237</v>
      </c>
      <c r="F6" s="42">
        <v>204</v>
      </c>
      <c r="G6" s="36">
        <f>F6*D6</f>
        <v>-27.00348</v>
      </c>
      <c r="H6" s="37">
        <f>IF(D6&lt;&gt;0,0.001,0)*IF(C6="купил",-1,1)</f>
        <v>-0.001</v>
      </c>
      <c r="I6" s="38">
        <f>ABS(G6*H6)</f>
        <v>0.02700348</v>
      </c>
      <c r="J6" s="30"/>
    </row>
    <row r="7" ht="19.9" customHeight="1">
      <c r="A7" s="31"/>
      <c r="B7" s="32"/>
      <c r="C7" t="s" s="60">
        <v>13</v>
      </c>
      <c r="D7" s="24">
        <f>IF(C7="купил",E7*-1,E7)</f>
        <v>-0.06475</v>
      </c>
      <c r="E7" s="34">
        <v>0.06475</v>
      </c>
      <c r="F7" s="35">
        <v>207</v>
      </c>
      <c r="G7" s="36">
        <f>F7*D7</f>
        <v>-13.40325</v>
      </c>
      <c r="H7" s="37">
        <f>IF(D7&lt;&gt;0,0.001,0)*IF(C7="купил",-1,1)</f>
        <v>-0.001</v>
      </c>
      <c r="I7" s="38">
        <f>ABS(G7*H7)</f>
        <v>0.01340325</v>
      </c>
      <c r="J7" s="30"/>
    </row>
    <row r="8" ht="19.9" customHeight="1">
      <c r="A8" s="39"/>
      <c r="B8" s="40"/>
      <c r="C8" t="s" s="61">
        <v>13</v>
      </c>
      <c r="D8" s="24">
        <f>IF(C8="купил",E8*-1,E8)</f>
        <v>-0.07000000000000001</v>
      </c>
      <c r="E8" s="34">
        <v>0.07000000000000001</v>
      </c>
      <c r="F8" s="42">
        <v>165</v>
      </c>
      <c r="G8" s="36">
        <f>F8*D8</f>
        <v>-11.55</v>
      </c>
      <c r="H8" s="37">
        <f>IF(D8&lt;&gt;0,0.001,0)*IF(C8="купил",-1,1)</f>
        <v>-0.001</v>
      </c>
      <c r="I8" s="38">
        <f>ABS(G8*H8)</f>
        <v>0.01155</v>
      </c>
      <c r="J8" s="30"/>
    </row>
    <row r="9" ht="19.9" customHeight="1">
      <c r="A9" s="31"/>
      <c r="B9" s="32"/>
      <c r="C9" t="s" s="60">
        <v>13</v>
      </c>
      <c r="D9" s="24">
        <f>IF(C9="купил",E9*-1,E9)</f>
        <v>-0.13</v>
      </c>
      <c r="E9" s="34">
        <v>0.13</v>
      </c>
      <c r="F9" s="35">
        <v>256</v>
      </c>
      <c r="G9" s="36">
        <f>F9*D9</f>
        <v>-33.28</v>
      </c>
      <c r="H9" s="37">
        <f>IF(D9&lt;&gt;0,0.001,0)*IF(C9="купил",-1,1)</f>
        <v>-0.001</v>
      </c>
      <c r="I9" s="38">
        <f>ABS(G9*H9)</f>
        <v>0.03328</v>
      </c>
      <c r="J9" s="30"/>
    </row>
    <row r="10" ht="19.9" customHeight="1">
      <c r="A10" s="39"/>
      <c r="B10" s="40"/>
      <c r="C10" t="s" s="61">
        <v>13</v>
      </c>
      <c r="D10" s="24">
        <f>IF(C10="купил",E10*-1,E10)</f>
        <v>-0.1</v>
      </c>
      <c r="E10" s="34">
        <v>0.1</v>
      </c>
      <c r="F10" s="42">
        <v>244</v>
      </c>
      <c r="G10" s="36">
        <f>F10*D10</f>
        <v>-24.4</v>
      </c>
      <c r="H10" s="37">
        <f>IF(D10&lt;&gt;0,0.001,0)*IF(C10="купил",-1,1)</f>
        <v>-0.001</v>
      </c>
      <c r="I10" s="38">
        <f>ABS(G10*H10)</f>
        <v>0.0244</v>
      </c>
      <c r="J10" s="30"/>
    </row>
    <row r="11" ht="19.9" customHeight="1">
      <c r="A11" s="31"/>
      <c r="B11" s="32"/>
      <c r="C11" t="s" s="60">
        <v>13</v>
      </c>
      <c r="D11" s="24">
        <f>IF(C11="купил",E11*-1,E11)</f>
        <v>-0.1</v>
      </c>
      <c r="E11" s="34">
        <v>0.1</v>
      </c>
      <c r="F11" s="35">
        <v>229</v>
      </c>
      <c r="G11" s="36">
        <f>F11*D11</f>
        <v>-22.9</v>
      </c>
      <c r="H11" s="37">
        <f>IF(D11&lt;&gt;0,0.001,0)*IF(C11="купил",-1,1)</f>
        <v>-0.001</v>
      </c>
      <c r="I11" s="38">
        <f>ABS(G11*H11)</f>
        <v>0.0229</v>
      </c>
      <c r="J11" s="30"/>
    </row>
    <row r="12" ht="19.9" customHeight="1">
      <c r="A12" s="39"/>
      <c r="B12" s="40"/>
      <c r="C12" t="s" s="61">
        <v>13</v>
      </c>
      <c r="D12" s="24">
        <f>IF(C12="купил",E12*-1,E12)</f>
        <v>-0.1</v>
      </c>
      <c r="E12" s="34">
        <v>0.1</v>
      </c>
      <c r="F12" s="42">
        <v>178</v>
      </c>
      <c r="G12" s="36">
        <f>F12*D12</f>
        <v>-17.8</v>
      </c>
      <c r="H12" s="37">
        <f>IF(D12&lt;&gt;0,0.001,0)*IF(C12="купил",-1,1)</f>
        <v>-0.001</v>
      </c>
      <c r="I12" s="38">
        <f>ABS(G12*H12)</f>
        <v>0.0178</v>
      </c>
      <c r="J12" s="30"/>
    </row>
    <row r="13" ht="19.9" customHeight="1">
      <c r="A13" s="31"/>
      <c r="B13" s="32"/>
      <c r="C13" t="s" s="60">
        <v>13</v>
      </c>
      <c r="D13" s="24">
        <f>IF(C13="купил",E13*-1,E13)</f>
        <v>-0.1</v>
      </c>
      <c r="E13" s="34">
        <v>0.1</v>
      </c>
      <c r="F13" s="35">
        <v>171</v>
      </c>
      <c r="G13" s="36">
        <f>F13*D13</f>
        <v>-17.1</v>
      </c>
      <c r="H13" s="37">
        <f>IF(D13&lt;&gt;0,0.001,0)*IF(C13="купил",-1,1)</f>
        <v>-0.001</v>
      </c>
      <c r="I13" s="38">
        <f>ABS(G13*H13)</f>
        <v>0.0171</v>
      </c>
      <c r="J13" s="30"/>
    </row>
    <row r="14" ht="19.9" customHeight="1">
      <c r="A14" s="31"/>
      <c r="B14" s="40"/>
      <c r="C14" t="s" s="61">
        <v>13</v>
      </c>
      <c r="D14" s="24">
        <f>IF(C14="купил",E14*-1,E14)</f>
        <v>-0.1</v>
      </c>
      <c r="E14" s="34">
        <v>0.1</v>
      </c>
      <c r="F14" s="42">
        <v>200</v>
      </c>
      <c r="G14" s="36">
        <f>F14*D14</f>
        <v>-20</v>
      </c>
      <c r="H14" s="37">
        <f>IF(D14&lt;&gt;0,0.001,0)*IF(C14="купил",-1,1)</f>
        <v>-0.001</v>
      </c>
      <c r="I14" s="38">
        <f>ABS(G14*H14)</f>
        <v>0.02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63" priority="1" operator="greaterThan" stopIfTrue="1">
      <formula>0</formula>
    </cfRule>
    <cfRule type="cellIs" dxfId="64" priority="2" operator="lessThan" stopIfTrue="1">
      <formula>0</formula>
    </cfRule>
  </conditionalFormatting>
  <conditionalFormatting sqref="G4:I33">
    <cfRule type="cellIs" dxfId="65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106" customWidth="1"/>
    <col min="2" max="2" width="8.67188" style="106" customWidth="1"/>
    <col min="3" max="3" width="7.17188" style="106" customWidth="1"/>
    <col min="4" max="4" hidden="1" width="16.3333" style="106" customWidth="1"/>
    <col min="5" max="5" width="7.17188" style="106" customWidth="1"/>
    <col min="6" max="6" width="7.85156" style="106" customWidth="1"/>
    <col min="7" max="7" width="9.67188" style="106" customWidth="1"/>
    <col min="8" max="8" width="7.85156" style="106" customWidth="1"/>
    <col min="9" max="9" width="6.17188" style="106" customWidth="1"/>
    <col min="10" max="10" width="16.3516" style="106" customWidth="1"/>
    <col min="11" max="16384" width="16.3516" style="106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175.45</v>
      </c>
      <c r="B2" s="12">
        <f>(G$2-(A$2*E$2)-I2)*-1</f>
        <v>-29.74703422</v>
      </c>
      <c r="C2" s="13">
        <f>IF(B2&gt;=0,B$2/(G$2),B$2/(G$2))</f>
        <v>-0.326009972406395</v>
      </c>
      <c r="D2" s="13"/>
      <c r="E2" s="14">
        <f>SUM(D3:D33)*(-1)</f>
        <v>0.35</v>
      </c>
      <c r="F2" s="15">
        <f>IF(E2&lt;&gt;0,G2/E2*-1,0)</f>
        <v>-260.702228571429</v>
      </c>
      <c r="G2" s="15">
        <f>SUM(G4:G33)*-1</f>
        <v>91.24578</v>
      </c>
      <c r="H2" s="16"/>
      <c r="I2" s="17">
        <f>SUM(I4:I33)</f>
        <v>0.09124578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-0.04744</v>
      </c>
      <c r="E4" s="25">
        <v>0.04744</v>
      </c>
      <c r="F4" s="26">
        <v>211</v>
      </c>
      <c r="G4" s="27">
        <f>F4*D4</f>
        <v>-10.00984</v>
      </c>
      <c r="H4" s="28">
        <f>IF(D4&lt;&gt;0,0.001,0)*IF(C4="купил",-1,1)</f>
        <v>-0.001</v>
      </c>
      <c r="I4" s="29">
        <f>ABS(G4*H4)</f>
        <v>0.01000984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-0.03065</v>
      </c>
      <c r="E5" s="34">
        <v>0.03065</v>
      </c>
      <c r="F5" s="35">
        <v>326</v>
      </c>
      <c r="G5" s="36">
        <f>F5*D5</f>
        <v>-9.991899999999999</v>
      </c>
      <c r="H5" s="37">
        <f>IF(D5&lt;&gt;0,0.001,0)*IF(C5="купил",-1,1)</f>
        <v>-0.001</v>
      </c>
      <c r="I5" s="38">
        <f>ABS(G5*H5)</f>
        <v>0.0099919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-0.04124</v>
      </c>
      <c r="E6" s="34">
        <v>0.04124</v>
      </c>
      <c r="F6" s="42">
        <v>266</v>
      </c>
      <c r="G6" s="36">
        <f>F6*D6</f>
        <v>-10.96984</v>
      </c>
      <c r="H6" s="37">
        <f>IF(D6&lt;&gt;0,0.001,0)*IF(C6="купил",-1,1)</f>
        <v>-0.001</v>
      </c>
      <c r="I6" s="38">
        <f>ABS(G6*H6)</f>
        <v>0.01096984</v>
      </c>
      <c r="J6" s="30"/>
    </row>
    <row r="7" ht="19.9" customHeight="1">
      <c r="A7" s="31"/>
      <c r="B7" s="32"/>
      <c r="C7" t="s" s="60">
        <v>13</v>
      </c>
      <c r="D7" s="24">
        <f>IF(C7="купил",E7*-1,E7)</f>
        <v>-0.08067000000000001</v>
      </c>
      <c r="E7" s="34">
        <v>0.08067000000000001</v>
      </c>
      <c r="F7" s="35">
        <v>260</v>
      </c>
      <c r="G7" s="36">
        <f>F7*D7</f>
        <v>-20.9742</v>
      </c>
      <c r="H7" s="37">
        <f>IF(D7&lt;&gt;0,0.001,0)*IF(C7="купил",-1,1)</f>
        <v>-0.001</v>
      </c>
      <c r="I7" s="38">
        <f>ABS(G7*H7)</f>
        <v>0.0209742</v>
      </c>
      <c r="J7" s="30"/>
    </row>
    <row r="8" ht="19.9" customHeight="1">
      <c r="A8" s="39"/>
      <c r="B8" s="40"/>
      <c r="C8" t="s" s="61">
        <v>13</v>
      </c>
      <c r="D8" s="24">
        <f>IF(C8="купил",E8*-1,E8)</f>
        <v>-0.05</v>
      </c>
      <c r="E8" s="34">
        <v>0.05</v>
      </c>
      <c r="F8" s="42">
        <v>282</v>
      </c>
      <c r="G8" s="36">
        <f>F8*D8</f>
        <v>-14.1</v>
      </c>
      <c r="H8" s="37">
        <f>IF(D8&lt;&gt;0,0.001,0)*IF(C8="купил",-1,1)</f>
        <v>-0.001</v>
      </c>
      <c r="I8" s="38">
        <f>ABS(G8*H8)</f>
        <v>0.0141</v>
      </c>
      <c r="J8" s="30"/>
    </row>
    <row r="9" ht="19.9" customHeight="1">
      <c r="A9" s="31"/>
      <c r="B9" s="32"/>
      <c r="C9" t="s" s="60">
        <v>13</v>
      </c>
      <c r="D9" s="24">
        <f>IF(C9="купил",E9*-1,E9)</f>
        <v>-0.1</v>
      </c>
      <c r="E9" s="34">
        <v>0.1</v>
      </c>
      <c r="F9" s="35">
        <v>252</v>
      </c>
      <c r="G9" s="36">
        <f>F9*D9</f>
        <v>-25.2</v>
      </c>
      <c r="H9" s="37">
        <f>IF(D9&lt;&gt;0,0.001,0)*IF(C9="купил",-1,1)</f>
        <v>-0.001</v>
      </c>
      <c r="I9" s="38">
        <f>ABS(G9*H9)</f>
        <v>0.0252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66" priority="1" operator="greaterThan" stopIfTrue="1">
      <formula>0</formula>
    </cfRule>
    <cfRule type="cellIs" dxfId="67" priority="2" operator="lessThan" stopIfTrue="1">
      <formula>0</formula>
    </cfRule>
  </conditionalFormatting>
  <conditionalFormatting sqref="G4:I33">
    <cfRule type="cellIs" dxfId="68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107" customWidth="1"/>
    <col min="2" max="2" width="8.67188" style="107" customWidth="1"/>
    <col min="3" max="3" width="7.17188" style="107" customWidth="1"/>
    <col min="4" max="4" hidden="1" width="16.3333" style="107" customWidth="1"/>
    <col min="5" max="5" width="7.17188" style="107" customWidth="1"/>
    <col min="6" max="6" width="7.85156" style="107" customWidth="1"/>
    <col min="7" max="7" width="9.67188" style="107" customWidth="1"/>
    <col min="8" max="8" width="7.85156" style="107" customWidth="1"/>
    <col min="9" max="9" width="6.17188" style="107" customWidth="1"/>
    <col min="10" max="10" width="16.3516" style="107" customWidth="1"/>
    <col min="11" max="16384" width="16.3516" style="107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224</v>
      </c>
      <c r="B2" s="12">
        <f>(G$2-(A$2*E$2)-I2)*-1</f>
        <v>-0.9559297</v>
      </c>
      <c r="C2" s="13">
        <f>IF(B2&gt;=0,B$2/(G$2),B$2/(G$2))</f>
        <v>-0.0276169313483889</v>
      </c>
      <c r="D2" s="13"/>
      <c r="E2" s="14">
        <f>SUM(D3:D33)*(-1)</f>
        <v>0.14999</v>
      </c>
      <c r="F2" s="15">
        <f>IF(E2&lt;&gt;0,G2/E2*-1,0)</f>
        <v>-230.774718314554</v>
      </c>
      <c r="G2" s="15">
        <f>SUM(G4:G33)*-1</f>
        <v>34.6139</v>
      </c>
      <c r="H2" s="16"/>
      <c r="I2" s="17">
        <f>SUM(I4:I33)</f>
        <v>0.0602103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-0.055</v>
      </c>
      <c r="E4" s="25">
        <v>0.055</v>
      </c>
      <c r="F4" s="26">
        <v>228</v>
      </c>
      <c r="G4" s="27">
        <f>F4*D4</f>
        <v>-12.54</v>
      </c>
      <c r="H4" s="28">
        <f>IF(D4&lt;&gt;0,0.001,0)*IF(C4="купил",-1,1)</f>
        <v>-0.001</v>
      </c>
      <c r="I4" s="29">
        <f>ABS(G4*H4)</f>
        <v>0.01254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-0.03624</v>
      </c>
      <c r="E5" s="34">
        <v>0.03624</v>
      </c>
      <c r="F5" s="35">
        <v>275</v>
      </c>
      <c r="G5" s="36">
        <f>F5*D5</f>
        <v>-9.965999999999999</v>
      </c>
      <c r="H5" s="37">
        <f>IF(D5&lt;&gt;0,0.001,0)*IF(C5="купил",-1,1)</f>
        <v>-0.001</v>
      </c>
      <c r="I5" s="38">
        <f>ABS(G5*H5)</f>
        <v>0.009965999999999999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-0.09470000000000001</v>
      </c>
      <c r="E6" s="34">
        <v>0.09470000000000001</v>
      </c>
      <c r="F6" s="42">
        <v>263</v>
      </c>
      <c r="G6" s="36">
        <f>F6*D6</f>
        <v>-24.9061</v>
      </c>
      <c r="H6" s="37">
        <f>IF(D6&lt;&gt;0,0.001,0)*IF(C6="купил",-1,1)</f>
        <v>-0.001</v>
      </c>
      <c r="I6" s="38">
        <f>ABS(G6*H6)</f>
        <v>0.0249061</v>
      </c>
      <c r="J6" s="30"/>
    </row>
    <row r="7" ht="19.9" customHeight="1">
      <c r="A7" s="31"/>
      <c r="B7" s="32"/>
      <c r="C7" t="s" s="60">
        <v>18</v>
      </c>
      <c r="D7" s="24">
        <f>IF(C7="купил",E7*-1,E7)</f>
        <v>0.03595</v>
      </c>
      <c r="E7" s="34">
        <v>0.03595</v>
      </c>
      <c r="F7" s="35">
        <v>356</v>
      </c>
      <c r="G7" s="36">
        <f>F7*D7</f>
        <v>12.7982</v>
      </c>
      <c r="H7" s="37">
        <f>IF(D7&lt;&gt;0,0.001,0)*IF(C7="купил",-1,1)</f>
        <v>0.001</v>
      </c>
      <c r="I7" s="38">
        <f>ABS(G7*H7)</f>
        <v>0.0127982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69" priority="1" operator="greaterThan" stopIfTrue="1">
      <formula>0</formula>
    </cfRule>
    <cfRule type="cellIs" dxfId="70" priority="2" operator="lessThan" stopIfTrue="1">
      <formula>0</formula>
    </cfRule>
  </conditionalFormatting>
  <conditionalFormatting sqref="G4:I33">
    <cfRule type="cellIs" dxfId="71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66" customWidth="1"/>
    <col min="2" max="2" width="8.67188" style="66" customWidth="1"/>
    <col min="3" max="3" width="7.17188" style="66" customWidth="1"/>
    <col min="4" max="4" hidden="1" width="16.3333" style="66" customWidth="1"/>
    <col min="5" max="5" width="10.5" style="66" customWidth="1"/>
    <col min="6" max="6" width="7.85156" style="66" customWidth="1"/>
    <col min="7" max="7" width="9.67188" style="66" customWidth="1"/>
    <col min="8" max="8" width="7.85156" style="66" customWidth="1"/>
    <col min="9" max="9" width="6.17188" style="66" customWidth="1"/>
    <col min="10" max="10" width="16.3516" style="66" customWidth="1"/>
    <col min="11" max="16384" width="16.3516" style="66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0.00726</v>
      </c>
      <c r="B2" s="12">
        <f>(G$2-(A$2*E$2)-I2)*-1</f>
        <v>-11.266995</v>
      </c>
      <c r="C2" s="13">
        <f>IF(B2&gt;=0,B$2/(G$2),B$2/(G$2))</f>
        <v>-0.938525197834236</v>
      </c>
      <c r="D2" s="13"/>
      <c r="E2" s="14">
        <f>SUM(D3:D33)*(-1)</f>
        <v>100</v>
      </c>
      <c r="F2" s="15">
        <f>IF(E2&lt;&gt;0,G2/E2*-1,0)</f>
        <v>-0.12005</v>
      </c>
      <c r="G2" s="15">
        <f>SUM(G4:G33)*-1</f>
        <v>12.005</v>
      </c>
      <c r="H2" s="16"/>
      <c r="I2" s="17">
        <f>SUM(I4:I33)</f>
        <v>0.012005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-100</v>
      </c>
      <c r="E4" s="25">
        <v>100</v>
      </c>
      <c r="F4" s="26">
        <v>0.12005</v>
      </c>
      <c r="G4" s="27">
        <f>F4*D4</f>
        <v>-12.005</v>
      </c>
      <c r="H4" s="28">
        <f>IF(D4&lt;&gt;0,0.001,0)*IF(C4="купил",-1,1)</f>
        <v>-0.001</v>
      </c>
      <c r="I4" s="29">
        <f>ABS(G4*H4)</f>
        <v>0.012005</v>
      </c>
      <c r="J4" s="30"/>
    </row>
    <row r="5" ht="19.9" customHeight="1">
      <c r="A5" s="31"/>
      <c r="B5" s="32"/>
      <c r="C5" s="33"/>
      <c r="D5" s="24">
        <f>IF(C5="купил",E5*-1,E5)</f>
        <v>0</v>
      </c>
      <c r="E5" s="34"/>
      <c r="F5" s="35"/>
      <c r="G5" s="36">
        <f>F5*D5</f>
        <v>0</v>
      </c>
      <c r="H5" s="37">
        <f>IF(D5&lt;&gt;0,0.001,0)*IF(C5="купил",-1,1)</f>
        <v>0</v>
      </c>
      <c r="I5" s="38">
        <f>ABS(G5*H5)</f>
        <v>0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6" priority="1" operator="greaterThan" stopIfTrue="1">
      <formula>0</formula>
    </cfRule>
    <cfRule type="cellIs" dxfId="7" priority="2" operator="lessThan" stopIfTrue="1">
      <formula>0</formula>
    </cfRule>
  </conditionalFormatting>
  <conditionalFormatting sqref="G4:I33">
    <cfRule type="cellIs" dxfId="8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67" customWidth="1"/>
    <col min="2" max="2" width="8.67188" style="67" customWidth="1"/>
    <col min="3" max="3" width="7.17188" style="67" customWidth="1"/>
    <col min="4" max="4" hidden="1" width="16.3333" style="67" customWidth="1"/>
    <col min="5" max="5" width="7.17188" style="67" customWidth="1"/>
    <col min="6" max="6" width="7.85156" style="67" customWidth="1"/>
    <col min="7" max="7" width="9.67188" style="67" customWidth="1"/>
    <col min="8" max="8" width="7.85156" style="67" customWidth="1"/>
    <col min="9" max="9" width="6.17188" style="67" customWidth="1"/>
    <col min="10" max="10" width="16.3516" style="67" customWidth="1"/>
    <col min="11" max="16384" width="16.3516" style="67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0.09257</v>
      </c>
      <c r="B2" s="12">
        <f>(G$2-(A$2*E$2)-I2)*-1</f>
        <v>-3.552178</v>
      </c>
      <c r="C2" s="13">
        <f>IF(B2&gt;=0,B$2/(G$2),B$2/(G$2))</f>
        <v>-0.277037747621276</v>
      </c>
      <c r="D2" s="13"/>
      <c r="E2" s="14">
        <f>SUM(D3:D33)*(-1)</f>
        <v>100</v>
      </c>
      <c r="F2" s="15">
        <f>IF(E2&lt;&gt;0,G2/E2*-1,0)</f>
        <v>-0.12822</v>
      </c>
      <c r="G2" s="15">
        <f>SUM(G4:G33)*-1</f>
        <v>12.822</v>
      </c>
      <c r="H2" s="16"/>
      <c r="I2" s="17">
        <f>SUM(I4:I33)</f>
        <v>0.012822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-100</v>
      </c>
      <c r="E4" s="25">
        <v>100</v>
      </c>
      <c r="F4" s="26">
        <v>0.12822</v>
      </c>
      <c r="G4" s="27">
        <f>F4*D4</f>
        <v>-12.822</v>
      </c>
      <c r="H4" s="28">
        <f>IF(D4&lt;&gt;0,0.001,0)*IF(C4="купил",-1,1)</f>
        <v>-0.001</v>
      </c>
      <c r="I4" s="29">
        <f>ABS(G4*H4)</f>
        <v>0.012822</v>
      </c>
      <c r="J4" s="30"/>
    </row>
    <row r="5" ht="19.9" customHeight="1">
      <c r="A5" s="31"/>
      <c r="B5" s="32"/>
      <c r="C5" s="33"/>
      <c r="D5" s="24">
        <f>IF(C5="купил",E5*-1,E5)</f>
        <v>0</v>
      </c>
      <c r="E5" s="34"/>
      <c r="F5" s="35"/>
      <c r="G5" s="36">
        <f>F5*D5</f>
        <v>0</v>
      </c>
      <c r="H5" s="37">
        <f>IF(D5&lt;&gt;0,0.001,0)*IF(C5="купил",-1,1)</f>
        <v>0</v>
      </c>
      <c r="I5" s="38">
        <f>ABS(G5*H5)</f>
        <v>0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9" priority="1" operator="greaterThan" stopIfTrue="1">
      <formula>0</formula>
    </cfRule>
    <cfRule type="cellIs" dxfId="10" priority="2" operator="lessThan" stopIfTrue="1">
      <formula>0</formula>
    </cfRule>
  </conditionalFormatting>
  <conditionalFormatting sqref="G4:I33">
    <cfRule type="cellIs" dxfId="11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68" customWidth="1"/>
    <col min="2" max="2" width="8.67188" style="68" customWidth="1"/>
    <col min="3" max="3" width="7.17188" style="68" customWidth="1"/>
    <col min="4" max="4" hidden="1" width="16.3333" style="68" customWidth="1"/>
    <col min="5" max="5" width="7.17188" style="68" customWidth="1"/>
    <col min="6" max="6" width="7.85156" style="68" customWidth="1"/>
    <col min="7" max="7" width="9.67188" style="68" customWidth="1"/>
    <col min="8" max="8" width="7.85156" style="68" customWidth="1"/>
    <col min="9" max="9" width="6.17188" style="68" customWidth="1"/>
    <col min="10" max="10" width="16.3516" style="68" customWidth="1"/>
    <col min="11" max="16384" width="16.3516" style="68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1.08</v>
      </c>
      <c r="B2" s="12">
        <f>(G$2-(A$2*E$2)-I2)*-1</f>
        <v>-33.1344</v>
      </c>
      <c r="C2" s="13">
        <f>IF(B2&gt;=0,B$2/(G$2),B$2/(G$2))</f>
        <v>-0.50509756097561</v>
      </c>
      <c r="D2" s="13"/>
      <c r="E2" s="14">
        <f>SUM(D3:D33)*(-1)</f>
        <v>30</v>
      </c>
      <c r="F2" s="15">
        <f>IF(E2&lt;&gt;0,G2/E2*-1,0)</f>
        <v>-2.18666666666667</v>
      </c>
      <c r="G2" s="15">
        <f>SUM(G4:G33)*-1</f>
        <v>65.59999999999999</v>
      </c>
      <c r="H2" s="16"/>
      <c r="I2" s="17">
        <f>SUM(I4:I33)</f>
        <v>0.06560000000000001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-10</v>
      </c>
      <c r="E4" s="25">
        <v>10</v>
      </c>
      <c r="F4" s="26">
        <v>1.69</v>
      </c>
      <c r="G4" s="27">
        <f>F4*D4</f>
        <v>-16.9</v>
      </c>
      <c r="H4" s="28">
        <f>IF(D4&lt;&gt;0,0.001,0)*IF(C4="купил",-1,1)</f>
        <v>-0.001</v>
      </c>
      <c r="I4" s="29">
        <f>ABS(G4*H4)</f>
        <v>0.0169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-5</v>
      </c>
      <c r="E5" s="34">
        <v>5</v>
      </c>
      <c r="F5" s="35">
        <v>2.34</v>
      </c>
      <c r="G5" s="36">
        <f>F5*D5</f>
        <v>-11.7</v>
      </c>
      <c r="H5" s="37">
        <f>IF(D5&lt;&gt;0,0.001,0)*IF(C5="купил",-1,1)</f>
        <v>-0.001</v>
      </c>
      <c r="I5" s="38">
        <f>ABS(G5*H5)</f>
        <v>0.0117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-5</v>
      </c>
      <c r="E6" s="34">
        <v>5</v>
      </c>
      <c r="F6" s="42">
        <v>2.6</v>
      </c>
      <c r="G6" s="36">
        <f>F6*D6</f>
        <v>-13</v>
      </c>
      <c r="H6" s="37">
        <f>IF(D6&lt;&gt;0,0.001,0)*IF(C6="купил",-1,1)</f>
        <v>-0.001</v>
      </c>
      <c r="I6" s="38">
        <f>ABS(G6*H6)</f>
        <v>0.013</v>
      </c>
      <c r="J6" s="30"/>
    </row>
    <row r="7" ht="19.9" customHeight="1">
      <c r="A7" s="31"/>
      <c r="B7" s="32"/>
      <c r="C7" t="s" s="60">
        <v>13</v>
      </c>
      <c r="D7" s="24">
        <f>IF(C7="купил",E7*-1,E7)</f>
        <v>-5</v>
      </c>
      <c r="E7" s="34">
        <v>5</v>
      </c>
      <c r="F7" s="35">
        <v>2.5</v>
      </c>
      <c r="G7" s="36">
        <f>F7*D7</f>
        <v>-12.5</v>
      </c>
      <c r="H7" s="37">
        <f>IF(D7&lt;&gt;0,0.001,0)*IF(C7="купил",-1,1)</f>
        <v>-0.001</v>
      </c>
      <c r="I7" s="38">
        <f>ABS(G7*H7)</f>
        <v>0.0125</v>
      </c>
      <c r="J7" s="30"/>
    </row>
    <row r="8" ht="19.9" customHeight="1">
      <c r="A8" s="39"/>
      <c r="B8" s="40"/>
      <c r="C8" t="s" s="61">
        <v>13</v>
      </c>
      <c r="D8" s="24">
        <f>IF(C8="купил",E8*-1,E8)</f>
        <v>-5</v>
      </c>
      <c r="E8" s="34">
        <v>5</v>
      </c>
      <c r="F8" s="42">
        <v>2.3</v>
      </c>
      <c r="G8" s="36">
        <f>F8*D8</f>
        <v>-11.5</v>
      </c>
      <c r="H8" s="37">
        <f>IF(D8&lt;&gt;0,0.001,0)*IF(C8="купил",-1,1)</f>
        <v>-0.001</v>
      </c>
      <c r="I8" s="38">
        <f>ABS(G8*H8)</f>
        <v>0.0115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12" priority="1" operator="greaterThan" stopIfTrue="1">
      <formula>0</formula>
    </cfRule>
    <cfRule type="cellIs" dxfId="13" priority="2" operator="lessThan" stopIfTrue="1">
      <formula>0</formula>
    </cfRule>
  </conditionalFormatting>
  <conditionalFormatting sqref="G4:I33">
    <cfRule type="cellIs" dxfId="14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69" customWidth="1"/>
    <col min="2" max="2" width="8.67188" style="69" customWidth="1"/>
    <col min="3" max="3" width="7.17188" style="69" customWidth="1"/>
    <col min="4" max="4" hidden="1" width="16.3333" style="69" customWidth="1"/>
    <col min="5" max="5" width="7.17188" style="69" customWidth="1"/>
    <col min="6" max="6" width="7.85156" style="69" customWidth="1"/>
    <col min="7" max="7" width="9.67188" style="69" customWidth="1"/>
    <col min="8" max="8" width="7.85156" style="69" customWidth="1"/>
    <col min="9" max="9" width="6.17188" style="69" customWidth="1"/>
    <col min="10" max="10" width="16.3516" style="69" customWidth="1"/>
    <col min="11" max="16384" width="16.3516" style="69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0.0037402</v>
      </c>
      <c r="B2" s="12">
        <f>(G$2-(A$2*E$2)-I2)*-1</f>
        <v>-5.839267</v>
      </c>
      <c r="C2" s="13">
        <f>IF(B2&gt;=0,B$2/(G$2),B$2/(G$2))</f>
        <v>-0.437955973899347</v>
      </c>
      <c r="D2" s="13"/>
      <c r="E2" s="14">
        <f>SUM(D3:D33)*(-1)</f>
        <v>2000</v>
      </c>
      <c r="F2" s="15">
        <f>IF(E2&lt;&gt;0,G2/E2*-1,0)</f>
        <v>-0.0066665</v>
      </c>
      <c r="G2" s="15">
        <f>SUM(G4:G33)*-1</f>
        <v>13.333</v>
      </c>
      <c r="H2" s="16"/>
      <c r="I2" s="17">
        <f>SUM(I4:I33)</f>
        <v>0.013333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-2000</v>
      </c>
      <c r="E4" s="25">
        <v>2000</v>
      </c>
      <c r="F4" s="26">
        <v>0.0066665</v>
      </c>
      <c r="G4" s="27">
        <f>F4*D4</f>
        <v>-13.333</v>
      </c>
      <c r="H4" s="28">
        <f>IF(D4&lt;&gt;0,0.001,0)*IF(C4="купил",-1,1)</f>
        <v>-0.001</v>
      </c>
      <c r="I4" s="29">
        <f>ABS(G4*H4)</f>
        <v>0.013333</v>
      </c>
      <c r="J4" s="30"/>
    </row>
    <row r="5" ht="19.9" customHeight="1">
      <c r="A5" s="31"/>
      <c r="B5" s="32"/>
      <c r="C5" s="33"/>
      <c r="D5" s="24">
        <f>IF(C5="купил",E5*-1,E5)</f>
        <v>0</v>
      </c>
      <c r="E5" s="34"/>
      <c r="F5" s="35"/>
      <c r="G5" s="36">
        <f>F5*D5</f>
        <v>0</v>
      </c>
      <c r="H5" s="37">
        <f>IF(D5&lt;&gt;0,0.001,0)*IF(C5="купил",-1,1)</f>
        <v>0</v>
      </c>
      <c r="I5" s="38">
        <f>ABS(G5*H5)</f>
        <v>0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15" priority="1" operator="greaterThan" stopIfTrue="1">
      <formula>0</formula>
    </cfRule>
    <cfRule type="cellIs" dxfId="16" priority="2" operator="lessThan" stopIfTrue="1">
      <formula>0</formula>
    </cfRule>
  </conditionalFormatting>
  <conditionalFormatting sqref="G4:I33">
    <cfRule type="cellIs" dxfId="17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0" customWidth="1"/>
    <col min="2" max="2" width="8.67188" style="70" customWidth="1"/>
    <col min="3" max="3" width="7.17188" style="70" customWidth="1"/>
    <col min="4" max="4" hidden="1" width="16.3333" style="70" customWidth="1"/>
    <col min="5" max="5" width="7.17188" style="70" customWidth="1"/>
    <col min="6" max="6" width="7.85156" style="70" customWidth="1"/>
    <col min="7" max="7" width="9.67188" style="70" customWidth="1"/>
    <col min="8" max="8" width="7.85156" style="70" customWidth="1"/>
    <col min="9" max="9" width="6.17188" style="70" customWidth="1"/>
    <col min="10" max="10" width="16.3516" style="70" customWidth="1"/>
    <col min="11" max="16384" width="16.3516" style="70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28.03</v>
      </c>
      <c r="B2" s="12">
        <f>(G$2-(A$2*E$2)-I2)*-1</f>
        <v>-3.73723</v>
      </c>
      <c r="C2" s="13">
        <f>IF(B2&gt;=0,B$2/(G$2),B$2/(G$2))</f>
        <v>-0.210311198649409</v>
      </c>
      <c r="D2" s="13"/>
      <c r="E2" s="14">
        <f>SUM(D3:D33)*(-1)</f>
        <v>0.5</v>
      </c>
      <c r="F2" s="15">
        <f>IF(E2&lt;&gt;0,G2/E2*-1,0)</f>
        <v>-35.54</v>
      </c>
      <c r="G2" s="15">
        <f>SUM(G4:G33)*-1</f>
        <v>17.77</v>
      </c>
      <c r="H2" s="16"/>
      <c r="I2" s="17">
        <f>SUM(I4:I33)</f>
        <v>0.01777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-0.5</v>
      </c>
      <c r="E4" s="25">
        <v>0.5</v>
      </c>
      <c r="F4" s="26">
        <v>35.54</v>
      </c>
      <c r="G4" s="27">
        <f>F4*D4</f>
        <v>-17.77</v>
      </c>
      <c r="H4" s="28">
        <f>IF(D4&lt;&gt;0,0.001,0)*IF(C4="купил",-1,1)</f>
        <v>-0.001</v>
      </c>
      <c r="I4" s="29">
        <f>ABS(G4*H4)</f>
        <v>0.01777</v>
      </c>
      <c r="J4" s="30"/>
    </row>
    <row r="5" ht="19.9" customHeight="1">
      <c r="A5" s="31"/>
      <c r="B5" s="32"/>
      <c r="C5" s="33"/>
      <c r="D5" s="24">
        <f>IF(C5="купил",E5*-1,E5)</f>
        <v>0</v>
      </c>
      <c r="E5" s="34"/>
      <c r="F5" s="35"/>
      <c r="G5" s="36">
        <f>F5*D5</f>
        <v>0</v>
      </c>
      <c r="H5" s="37">
        <f>IF(D5&lt;&gt;0,0.001,0)*IF(C5="купил",-1,1)</f>
        <v>0</v>
      </c>
      <c r="I5" s="38">
        <f>ABS(G5*H5)</f>
        <v>0</v>
      </c>
      <c r="J5" s="30"/>
    </row>
    <row r="6" ht="19.9" customHeight="1">
      <c r="A6" s="39"/>
      <c r="B6" s="40"/>
      <c r="C6" s="41"/>
      <c r="D6" s="24">
        <f>IF(C6="купил",E6*-1,E6)</f>
        <v>0</v>
      </c>
      <c r="E6" s="34"/>
      <c r="F6" s="42"/>
      <c r="G6" s="36">
        <f>F6*D6</f>
        <v>0</v>
      </c>
      <c r="H6" s="37">
        <f>IF(D6&lt;&gt;0,0.001,0)*IF(C6="купил",-1,1)</f>
        <v>0</v>
      </c>
      <c r="I6" s="38">
        <f>ABS(G6*H6)</f>
        <v>0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18" priority="1" operator="greaterThan" stopIfTrue="1">
      <formula>0</formula>
    </cfRule>
    <cfRule type="cellIs" dxfId="19" priority="2" operator="lessThan" stopIfTrue="1">
      <formula>0</formula>
    </cfRule>
  </conditionalFormatting>
  <conditionalFormatting sqref="G4:I33">
    <cfRule type="cellIs" dxfId="20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1" customWidth="1"/>
    <col min="2" max="2" width="8.67188" style="71" customWidth="1"/>
    <col min="3" max="3" width="7.17188" style="71" customWidth="1"/>
    <col min="4" max="4" hidden="1" width="16.3333" style="71" customWidth="1"/>
    <col min="5" max="5" width="7.17188" style="71" customWidth="1"/>
    <col min="6" max="6" width="7.85156" style="71" customWidth="1"/>
    <col min="7" max="7" width="9.67188" style="71" customWidth="1"/>
    <col min="8" max="8" width="7.85156" style="71" customWidth="1"/>
    <col min="9" max="9" width="6.17188" style="71" customWidth="1"/>
    <col min="10" max="10" width="16.3516" style="71" customWidth="1"/>
    <col min="11" max="16384" width="16.3516" style="71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0.331121</v>
      </c>
      <c r="B2" s="12">
        <f>(G$2-(A$2*E$2)-I2)*-1</f>
        <v>-2.21726936</v>
      </c>
      <c r="C2" s="13">
        <f>IF(B2&gt;=0,B$2/(G$2),B$2/(G$2))</f>
        <v>-0.172434204550403</v>
      </c>
      <c r="D2" s="13"/>
      <c r="E2" s="14">
        <f>SUM(D3:D33)*(-1)</f>
        <v>32</v>
      </c>
      <c r="F2" s="15">
        <f>IF(E2&lt;&gt;0,G2/E2*-1,0)</f>
        <v>-0.4018325</v>
      </c>
      <c r="G2" s="15">
        <f>SUM(G4:G33)*-1</f>
        <v>12.85864</v>
      </c>
      <c r="H2" s="16"/>
      <c r="I2" s="17">
        <f>SUM(I4:I33)</f>
        <v>0.04549864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-32</v>
      </c>
      <c r="E4" s="25">
        <v>32</v>
      </c>
      <c r="F4" s="26">
        <v>0.47177</v>
      </c>
      <c r="G4" s="27">
        <f>F4*D4</f>
        <v>-15.09664</v>
      </c>
      <c r="H4" s="28">
        <f>IF(D4&lt;&gt;0,0.001,0)*IF(C4="купил",-1,1)</f>
        <v>-0.001</v>
      </c>
      <c r="I4" s="29">
        <f>ABS(G4*H4)</f>
        <v>0.01509664</v>
      </c>
      <c r="J4" s="30"/>
    </row>
    <row r="5" ht="19.9" customHeight="1">
      <c r="A5" s="31"/>
      <c r="B5" s="32"/>
      <c r="C5" t="s" s="60">
        <v>18</v>
      </c>
      <c r="D5" s="24">
        <f>IF(C5="купил",E5*-1,E5)</f>
        <v>32</v>
      </c>
      <c r="E5" s="34">
        <v>32</v>
      </c>
      <c r="F5" s="35">
        <v>0.51</v>
      </c>
      <c r="G5" s="36">
        <f>F5*D5</f>
        <v>16.32</v>
      </c>
      <c r="H5" s="37">
        <f>IF(D5&lt;&gt;0,0.001,0)*IF(C5="купил",-1,1)</f>
        <v>0.001</v>
      </c>
      <c r="I5" s="38">
        <f>ABS(G5*H5)</f>
        <v>0.01632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-20</v>
      </c>
      <c r="E6" s="34">
        <v>20</v>
      </c>
      <c r="F6" s="42">
        <v>0.5001</v>
      </c>
      <c r="G6" s="36">
        <f>F6*D6</f>
        <v>-10.002</v>
      </c>
      <c r="H6" s="37">
        <f>IF(D6&lt;&gt;0,0.001,0)*IF(C6="купил",-1,1)</f>
        <v>-0.001</v>
      </c>
      <c r="I6" s="38">
        <f>ABS(G6*H6)</f>
        <v>0.010002</v>
      </c>
      <c r="J6" s="30"/>
    </row>
    <row r="7" ht="19.9" customHeight="1">
      <c r="A7" s="31"/>
      <c r="B7" s="32"/>
      <c r="C7" t="s" s="60">
        <v>13</v>
      </c>
      <c r="D7" s="24">
        <f>IF(C7="купил",E7*-1,E7)</f>
        <v>-12</v>
      </c>
      <c r="E7" s="34">
        <v>12</v>
      </c>
      <c r="F7" s="35">
        <v>0.34</v>
      </c>
      <c r="G7" s="36">
        <f>F7*D7</f>
        <v>-4.08</v>
      </c>
      <c r="H7" s="37">
        <f>IF(D7&lt;&gt;0,0.001,0)*IF(C7="купил",-1,1)</f>
        <v>-0.001</v>
      </c>
      <c r="I7" s="38">
        <f>ABS(G7*H7)</f>
        <v>0.00408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21" priority="1" operator="greaterThan" stopIfTrue="1">
      <formula>0</formula>
    </cfRule>
    <cfRule type="cellIs" dxfId="22" priority="2" operator="lessThan" stopIfTrue="1">
      <formula>0</formula>
    </cfRule>
  </conditionalFormatting>
  <conditionalFormatting sqref="G4:I33">
    <cfRule type="cellIs" dxfId="23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.85156" style="72" customWidth="1"/>
    <col min="2" max="2" width="8.67188" style="72" customWidth="1"/>
    <col min="3" max="3" width="7.17188" style="72" customWidth="1"/>
    <col min="4" max="4" hidden="1" width="16.3333" style="72" customWidth="1"/>
    <col min="5" max="5" width="7.17188" style="72" customWidth="1"/>
    <col min="6" max="6" width="7.85156" style="72" customWidth="1"/>
    <col min="7" max="7" width="9.67188" style="72" customWidth="1"/>
    <col min="8" max="8" width="7.85156" style="72" customWidth="1"/>
    <col min="9" max="9" width="6.17188" style="72" customWidth="1"/>
    <col min="10" max="10" width="16.3516" style="72" customWidth="1"/>
    <col min="11" max="16384" width="16.3516" style="72" customWidth="1"/>
  </cols>
  <sheetData>
    <row r="1" ht="27.6" customHeight="1">
      <c r="A1" t="s" s="2">
        <v>0</v>
      </c>
      <c r="B1" t="s" s="3">
        <f>IF(B2&gt;0,"Доход","Лось")</f>
        <v>17</v>
      </c>
      <c r="C1" s="4"/>
      <c r="D1" s="5"/>
      <c r="E1" t="s" s="6">
        <v>2</v>
      </c>
      <c r="F1" s="7"/>
      <c r="G1" t="s" s="8">
        <v>3</v>
      </c>
      <c r="H1" t="s" s="8">
        <v>4</v>
      </c>
      <c r="I1" s="9"/>
      <c r="J1" s="10"/>
    </row>
    <row r="2" ht="20.25" customHeight="1">
      <c r="A2" s="11">
        <v>1.035</v>
      </c>
      <c r="B2" s="12">
        <f>(G$2-(A$2*E$2)-I2)*-1</f>
        <v>-16.7640885</v>
      </c>
      <c r="C2" s="13">
        <f>IF(B2&gt;=0,B$2/(G$2),B$2/(G$2))</f>
        <v>-0.480188147172135</v>
      </c>
      <c r="D2" s="13"/>
      <c r="E2" s="14">
        <f>SUM(D3:D33)*(-1)</f>
        <v>17.5</v>
      </c>
      <c r="F2" s="15">
        <f>IF(E2&lt;&gt;0,G2/E2*-1,0)</f>
        <v>-1.99494285714286</v>
      </c>
      <c r="G2" s="15">
        <f>SUM(G4:G33)*-1</f>
        <v>34.9115</v>
      </c>
      <c r="H2" s="16"/>
      <c r="I2" s="17">
        <f>SUM(I4:I33)</f>
        <v>0.0349115</v>
      </c>
      <c r="J2" s="18"/>
    </row>
    <row r="3" ht="20.25" customHeight="1">
      <c r="A3" t="s" s="19">
        <v>5</v>
      </c>
      <c r="B3" t="s" s="19">
        <v>6</v>
      </c>
      <c r="C3" t="s" s="19">
        <v>7</v>
      </c>
      <c r="D3" s="19"/>
      <c r="E3" t="s" s="19">
        <v>8</v>
      </c>
      <c r="F3" t="s" s="19">
        <v>9</v>
      </c>
      <c r="G3" t="s" s="19">
        <v>10</v>
      </c>
      <c r="H3" t="s" s="19">
        <v>11</v>
      </c>
      <c r="I3" t="s" s="19">
        <v>12</v>
      </c>
      <c r="J3" s="20"/>
    </row>
    <row r="4" ht="20.25" customHeight="1">
      <c r="A4" s="21"/>
      <c r="B4" s="22"/>
      <c r="C4" t="s" s="23">
        <v>13</v>
      </c>
      <c r="D4" s="24">
        <f>IF(C4="купил",E4*-1,E4)</f>
        <v>-5</v>
      </c>
      <c r="E4" s="25">
        <v>5</v>
      </c>
      <c r="F4" s="26">
        <v>2.15</v>
      </c>
      <c r="G4" s="27">
        <f>F4*D4</f>
        <v>-10.75</v>
      </c>
      <c r="H4" s="28">
        <f>IF(D4&lt;&gt;0,0.001,0)*IF(C4="купил",-1,1)</f>
        <v>-0.001</v>
      </c>
      <c r="I4" s="29">
        <f>ABS(G4*H4)</f>
        <v>0.01075</v>
      </c>
      <c r="J4" s="30"/>
    </row>
    <row r="5" ht="19.9" customHeight="1">
      <c r="A5" s="31"/>
      <c r="B5" s="32"/>
      <c r="C5" t="s" s="60">
        <v>13</v>
      </c>
      <c r="D5" s="24">
        <f>IF(C5="купил",E5*-1,E5)</f>
        <v>-5</v>
      </c>
      <c r="E5" s="34">
        <v>5</v>
      </c>
      <c r="F5" s="35">
        <v>2</v>
      </c>
      <c r="G5" s="36">
        <f>F5*D5</f>
        <v>-10</v>
      </c>
      <c r="H5" s="37">
        <f>IF(D5&lt;&gt;0,0.001,0)*IF(C5="купил",-1,1)</f>
        <v>-0.001</v>
      </c>
      <c r="I5" s="38">
        <f>ABS(G5*H5)</f>
        <v>0.01</v>
      </c>
      <c r="J5" s="30"/>
    </row>
    <row r="6" ht="19.9" customHeight="1">
      <c r="A6" s="39"/>
      <c r="B6" s="40"/>
      <c r="C6" t="s" s="61">
        <v>13</v>
      </c>
      <c r="D6" s="24">
        <f>IF(C6="купил",E6*-1,E6)</f>
        <v>-7.5</v>
      </c>
      <c r="E6" s="34">
        <v>7.5</v>
      </c>
      <c r="F6" s="42">
        <v>1.8882</v>
      </c>
      <c r="G6" s="36">
        <f>F6*D6</f>
        <v>-14.1615</v>
      </c>
      <c r="H6" s="37">
        <f>IF(D6&lt;&gt;0,0.001,0)*IF(C6="купил",-1,1)</f>
        <v>-0.001</v>
      </c>
      <c r="I6" s="38">
        <f>ABS(G6*H6)</f>
        <v>0.0141615</v>
      </c>
      <c r="J6" s="30"/>
    </row>
    <row r="7" ht="19.9" customHeight="1">
      <c r="A7" s="31"/>
      <c r="B7" s="32"/>
      <c r="C7" s="33"/>
      <c r="D7" s="24">
        <f>IF(C7="купил",E7*-1,E7)</f>
        <v>0</v>
      </c>
      <c r="E7" s="34"/>
      <c r="F7" s="35"/>
      <c r="G7" s="36">
        <f>F7*D7</f>
        <v>0</v>
      </c>
      <c r="H7" s="37">
        <f>IF(D7&lt;&gt;0,0.001,0)*IF(C7="купил",-1,1)</f>
        <v>0</v>
      </c>
      <c r="I7" s="38">
        <f>ABS(G7*H7)</f>
        <v>0</v>
      </c>
      <c r="J7" s="30"/>
    </row>
    <row r="8" ht="19.9" customHeight="1">
      <c r="A8" s="39"/>
      <c r="B8" s="40"/>
      <c r="C8" s="41"/>
      <c r="D8" s="24">
        <f>IF(C8="купил",E8*-1,E8)</f>
        <v>0</v>
      </c>
      <c r="E8" s="34"/>
      <c r="F8" s="42"/>
      <c r="G8" s="36">
        <f>F8*D8</f>
        <v>0</v>
      </c>
      <c r="H8" s="37">
        <f>IF(D8&lt;&gt;0,0.001,0)*IF(C8="купил",-1,1)</f>
        <v>0</v>
      </c>
      <c r="I8" s="38">
        <f>ABS(G8*H8)</f>
        <v>0</v>
      </c>
      <c r="J8" s="30"/>
    </row>
    <row r="9" ht="19.9" customHeight="1">
      <c r="A9" s="31"/>
      <c r="B9" s="32"/>
      <c r="C9" s="33"/>
      <c r="D9" s="24">
        <f>IF(C9="купил",E9*-1,E9)</f>
        <v>0</v>
      </c>
      <c r="E9" s="34"/>
      <c r="F9" s="35"/>
      <c r="G9" s="36">
        <f>F9*D9</f>
        <v>0</v>
      </c>
      <c r="H9" s="37">
        <f>IF(D9&lt;&gt;0,0.001,0)*IF(C9="купил",-1,1)</f>
        <v>0</v>
      </c>
      <c r="I9" s="38">
        <f>ABS(G9*H9)</f>
        <v>0</v>
      </c>
      <c r="J9" s="30"/>
    </row>
    <row r="10" ht="19.9" customHeight="1">
      <c r="A10" s="39"/>
      <c r="B10" s="40"/>
      <c r="C10" s="41"/>
      <c r="D10" s="24">
        <f>IF(C10="купил",E10*-1,E10)</f>
        <v>0</v>
      </c>
      <c r="E10" s="34"/>
      <c r="F10" s="42"/>
      <c r="G10" s="36">
        <f>F10*D10</f>
        <v>0</v>
      </c>
      <c r="H10" s="37">
        <f>IF(D10&lt;&gt;0,0.001,0)*IF(C10="купил",-1,1)</f>
        <v>0</v>
      </c>
      <c r="I10" s="38">
        <f>ABS(G10*H10)</f>
        <v>0</v>
      </c>
      <c r="J10" s="30"/>
    </row>
    <row r="11" ht="19.9" customHeight="1">
      <c r="A11" s="31"/>
      <c r="B11" s="32"/>
      <c r="C11" s="33"/>
      <c r="D11" s="24">
        <f>IF(C11="купил",E11*-1,E11)</f>
        <v>0</v>
      </c>
      <c r="E11" s="34"/>
      <c r="F11" s="35"/>
      <c r="G11" s="36">
        <f>F11*D11</f>
        <v>0</v>
      </c>
      <c r="H11" s="37">
        <f>IF(D11&lt;&gt;0,0.001,0)*IF(C11="купил",-1,1)</f>
        <v>0</v>
      </c>
      <c r="I11" s="38">
        <f>ABS(G11*H11)</f>
        <v>0</v>
      </c>
      <c r="J11" s="30"/>
    </row>
    <row r="12" ht="19.9" customHeight="1">
      <c r="A12" s="39"/>
      <c r="B12" s="40"/>
      <c r="C12" s="41"/>
      <c r="D12" s="24">
        <f>IF(C12="купил",E12*-1,E12)</f>
        <v>0</v>
      </c>
      <c r="E12" s="34"/>
      <c r="F12" s="42"/>
      <c r="G12" s="36">
        <f>F12*D12</f>
        <v>0</v>
      </c>
      <c r="H12" s="37">
        <f>IF(D12&lt;&gt;0,0.001,0)*IF(C12="купил",-1,1)</f>
        <v>0</v>
      </c>
      <c r="I12" s="38">
        <f>ABS(G12*H12)</f>
        <v>0</v>
      </c>
      <c r="J12" s="30"/>
    </row>
    <row r="13" ht="19.9" customHeight="1">
      <c r="A13" s="31"/>
      <c r="B13" s="32"/>
      <c r="C13" s="33"/>
      <c r="D13" s="24">
        <f>IF(C13="купил",E13*-1,E13)</f>
        <v>0</v>
      </c>
      <c r="E13" s="34"/>
      <c r="F13" s="35"/>
      <c r="G13" s="36">
        <f>F13*D13</f>
        <v>0</v>
      </c>
      <c r="H13" s="37">
        <f>IF(D13&lt;&gt;0,0.001,0)*IF(C13="купил",-1,1)</f>
        <v>0</v>
      </c>
      <c r="I13" s="38">
        <f>ABS(G13*H13)</f>
        <v>0</v>
      </c>
      <c r="J13" s="30"/>
    </row>
    <row r="14" ht="19.9" customHeight="1">
      <c r="A14" s="31"/>
      <c r="B14" s="40"/>
      <c r="C14" s="41"/>
      <c r="D14" s="24">
        <f>IF(C14="купил",E14*-1,E14)</f>
        <v>0</v>
      </c>
      <c r="E14" s="34"/>
      <c r="F14" s="42"/>
      <c r="G14" s="36">
        <f>F14*D14</f>
        <v>0</v>
      </c>
      <c r="H14" s="37">
        <f>IF(D14&lt;&gt;0,0.001,0)*IF(C14="купил",-1,1)</f>
        <v>0</v>
      </c>
      <c r="I14" s="38">
        <f>ABS(G14*H14)</f>
        <v>0</v>
      </c>
      <c r="J14" s="30"/>
    </row>
    <row r="15" ht="19.9" customHeight="1">
      <c r="A15" s="31"/>
      <c r="B15" s="32"/>
      <c r="C15" s="33"/>
      <c r="D15" s="24">
        <f>IF(C15="купил",E15*-1,E15)</f>
        <v>0</v>
      </c>
      <c r="E15" s="34"/>
      <c r="F15" s="35"/>
      <c r="G15" s="36">
        <f>F15*D15</f>
        <v>0</v>
      </c>
      <c r="H15" s="37">
        <f>IF(D15&lt;&gt;0,0.001,0)*IF(C15="купил",-1,1)</f>
        <v>0</v>
      </c>
      <c r="I15" s="38">
        <f>ABS(G15*H15)</f>
        <v>0</v>
      </c>
      <c r="J15" s="30"/>
    </row>
    <row r="16" ht="19.9" customHeight="1">
      <c r="A16" s="31"/>
      <c r="B16" s="40"/>
      <c r="C16" s="41"/>
      <c r="D16" s="24">
        <f>IF(C16="купил",E16*-1,E16)</f>
        <v>0</v>
      </c>
      <c r="E16" s="34"/>
      <c r="F16" s="42"/>
      <c r="G16" s="36">
        <f>F16*D16</f>
        <v>0</v>
      </c>
      <c r="H16" s="37">
        <f>IF(D16&lt;&gt;0,0.001,0)*IF(C16="купил",-1,1)</f>
        <v>0</v>
      </c>
      <c r="I16" s="38">
        <f>ABS(G16*H16)</f>
        <v>0</v>
      </c>
      <c r="J16" s="30"/>
    </row>
    <row r="17" ht="19.9" customHeight="1">
      <c r="A17" s="43"/>
      <c r="B17" s="32"/>
      <c r="C17" s="33"/>
      <c r="D17" s="24">
        <f>IF(C17="купил",E17*-1,E17)</f>
        <v>0</v>
      </c>
      <c r="E17" s="34"/>
      <c r="F17" s="35"/>
      <c r="G17" s="36">
        <f>F17*D17</f>
        <v>0</v>
      </c>
      <c r="H17" s="37">
        <f>IF(D17&lt;&gt;0,0.001,0)*IF(C17="купил",-1,1)</f>
        <v>0</v>
      </c>
      <c r="I17" s="38">
        <f>ABS(G17*H17)</f>
        <v>0</v>
      </c>
      <c r="J17" s="30"/>
    </row>
    <row r="18" ht="19.9" customHeight="1">
      <c r="A18" s="43"/>
      <c r="B18" s="40"/>
      <c r="C18" s="41"/>
      <c r="D18" s="24">
        <f>IF(C18="купил",E18*-1,E18)</f>
        <v>0</v>
      </c>
      <c r="E18" s="34"/>
      <c r="F18" s="42"/>
      <c r="G18" s="36">
        <f>F18*D18</f>
        <v>0</v>
      </c>
      <c r="H18" s="37">
        <f>IF(D18&lt;&gt;0,0.001,0)*IF(C18="купил",-1,1)</f>
        <v>0</v>
      </c>
      <c r="I18" s="38">
        <f>ABS(G18*H18)</f>
        <v>0</v>
      </c>
      <c r="J18" s="30"/>
    </row>
    <row r="19" ht="19.9" customHeight="1">
      <c r="A19" s="44"/>
      <c r="B19" s="32"/>
      <c r="C19" s="33"/>
      <c r="D19" s="24">
        <f>IF(C19="купил",E19*-1,E19)</f>
        <v>0</v>
      </c>
      <c r="E19" s="34"/>
      <c r="F19" s="35"/>
      <c r="G19" s="36">
        <f>F19*D19</f>
        <v>0</v>
      </c>
      <c r="H19" s="37">
        <f>IF(D19&lt;&gt;0,0.001,0)*IF(C19="купил",-1,1)</f>
        <v>0</v>
      </c>
      <c r="I19" s="38">
        <f>ABS(G19*H19)</f>
        <v>0</v>
      </c>
      <c r="J19" s="30"/>
    </row>
    <row r="20" ht="19.9" customHeight="1">
      <c r="A20" s="44"/>
      <c r="B20" s="40"/>
      <c r="C20" s="41"/>
      <c r="D20" s="24">
        <f>IF(C20="купил",E20*-1,E20)</f>
        <v>0</v>
      </c>
      <c r="E20" s="34"/>
      <c r="F20" s="42"/>
      <c r="G20" s="36">
        <f>F20*D20</f>
        <v>0</v>
      </c>
      <c r="H20" s="37">
        <f>IF(D20&lt;&gt;0,0.001,0)*IF(C20="купил",-1,1)</f>
        <v>0</v>
      </c>
      <c r="I20" s="38">
        <f>ABS(G20*H20)</f>
        <v>0</v>
      </c>
      <c r="J20" s="30"/>
    </row>
    <row r="21" ht="19.9" customHeight="1">
      <c r="A21" s="44"/>
      <c r="B21" s="32"/>
      <c r="C21" s="33"/>
      <c r="D21" s="24">
        <f>IF(C21="купил",E21*-1,E21)</f>
        <v>0</v>
      </c>
      <c r="E21" s="34"/>
      <c r="F21" s="35"/>
      <c r="G21" s="36">
        <f>F21*D21</f>
        <v>0</v>
      </c>
      <c r="H21" s="37">
        <f>IF(D21&lt;&gt;0,0.001,0)*IF(C21="купил",-1,1)</f>
        <v>0</v>
      </c>
      <c r="I21" s="38">
        <f>ABS(G21*H21)</f>
        <v>0</v>
      </c>
      <c r="J21" s="30"/>
    </row>
    <row r="22" ht="19.9" customHeight="1">
      <c r="A22" s="44"/>
      <c r="B22" s="40"/>
      <c r="C22" s="41"/>
      <c r="D22" s="24">
        <f>IF(C22="купил",E22*-1,E22)</f>
        <v>0</v>
      </c>
      <c r="E22" s="34"/>
      <c r="F22" s="42"/>
      <c r="G22" s="36">
        <f>F22*D22</f>
        <v>0</v>
      </c>
      <c r="H22" s="37">
        <f>IF(D22&lt;&gt;0,0.001,0)*IF(C22="купил",-1,1)</f>
        <v>0</v>
      </c>
      <c r="I22" s="38">
        <f>ABS(G22*H22)</f>
        <v>0</v>
      </c>
      <c r="J22" s="30"/>
    </row>
    <row r="23" ht="19.9" customHeight="1">
      <c r="A23" s="45"/>
      <c r="B23" s="33"/>
      <c r="C23" s="33"/>
      <c r="D23" s="24">
        <f>IF(C23="купил",E23*-1,E23)</f>
        <v>0</v>
      </c>
      <c r="E23" s="34"/>
      <c r="F23" s="35"/>
      <c r="G23" s="36">
        <f>F23*D23</f>
        <v>0</v>
      </c>
      <c r="H23" s="37">
        <f>IF(D23&lt;&gt;0,0.001,0)*IF(C23="купил",-1,1)</f>
        <v>0</v>
      </c>
      <c r="I23" s="38">
        <f>ABS(G23*H23)</f>
        <v>0</v>
      </c>
      <c r="J23" s="30"/>
    </row>
    <row r="24" ht="19.9" customHeight="1">
      <c r="A24" s="46"/>
      <c r="B24" s="41"/>
      <c r="C24" s="41"/>
      <c r="D24" s="24">
        <f>IF(C24="купил",E24*-1,E24)</f>
        <v>0</v>
      </c>
      <c r="E24" s="34"/>
      <c r="F24" s="42"/>
      <c r="G24" s="36">
        <f>F24*D24</f>
        <v>0</v>
      </c>
      <c r="H24" s="37">
        <f>IF(D24&lt;&gt;0,0.001,0)*IF(C24="купил",-1,1)</f>
        <v>0</v>
      </c>
      <c r="I24" s="38">
        <f>ABS(G24*H24)</f>
        <v>0</v>
      </c>
      <c r="J24" s="30"/>
    </row>
    <row r="25" ht="19.9" customHeight="1">
      <c r="A25" s="45"/>
      <c r="B25" s="33"/>
      <c r="C25" s="33"/>
      <c r="D25" s="24">
        <f>IF(C25="купил",E25*-1,E25)</f>
        <v>0</v>
      </c>
      <c r="E25" s="34"/>
      <c r="F25" s="35"/>
      <c r="G25" s="36">
        <f>F25*D25</f>
        <v>0</v>
      </c>
      <c r="H25" s="37">
        <f>IF(D25&lt;&gt;0,0.001,0)*IF(C25="купил",-1,1)</f>
        <v>0</v>
      </c>
      <c r="I25" s="38">
        <f>ABS(G25*H25)</f>
        <v>0</v>
      </c>
      <c r="J25" s="30"/>
    </row>
    <row r="26" ht="19.9" customHeight="1">
      <c r="A26" s="46"/>
      <c r="B26" s="41"/>
      <c r="C26" s="41"/>
      <c r="D26" s="24">
        <f>IF(C26="купил",E26*-1,E26)</f>
        <v>0</v>
      </c>
      <c r="E26" s="34"/>
      <c r="F26" s="42"/>
      <c r="G26" s="36">
        <f>F26*D26</f>
        <v>0</v>
      </c>
      <c r="H26" s="37">
        <f>IF(D26&lt;&gt;0,0.001,0)*IF(C26="купил",-1,1)</f>
        <v>0</v>
      </c>
      <c r="I26" s="38">
        <f>ABS(G26*H26)</f>
        <v>0</v>
      </c>
      <c r="J26" s="30"/>
    </row>
    <row r="27" ht="19.9" customHeight="1">
      <c r="A27" s="45"/>
      <c r="B27" s="33"/>
      <c r="C27" s="33"/>
      <c r="D27" s="24">
        <f>IF(C27="купил",E27*-1,E27)</f>
        <v>0</v>
      </c>
      <c r="E27" s="34"/>
      <c r="F27" s="35"/>
      <c r="G27" s="36">
        <f>F27*D27</f>
        <v>0</v>
      </c>
      <c r="H27" s="37">
        <f>IF(D27&lt;&gt;0,0.001,0)*IF(C27="купил",-1,1)</f>
        <v>0</v>
      </c>
      <c r="I27" s="38">
        <f>ABS(G27*H27)</f>
        <v>0</v>
      </c>
      <c r="J27" s="30"/>
    </row>
    <row r="28" ht="19.9" customHeight="1">
      <c r="A28" s="46"/>
      <c r="B28" s="41"/>
      <c r="C28" s="41"/>
      <c r="D28" s="24">
        <f>IF(C28="купил",E28*-1,E28)</f>
        <v>0</v>
      </c>
      <c r="E28" s="34"/>
      <c r="F28" s="42"/>
      <c r="G28" s="36">
        <f>F28*D28</f>
        <v>0</v>
      </c>
      <c r="H28" s="37">
        <f>IF(D28&lt;&gt;0,0.001,0)*IF(C28="купил",-1,1)</f>
        <v>0</v>
      </c>
      <c r="I28" s="38">
        <f>ABS(G28*H28)</f>
        <v>0</v>
      </c>
      <c r="J28" s="30"/>
    </row>
    <row r="29" ht="19.9" customHeight="1">
      <c r="A29" s="45"/>
      <c r="B29" s="33"/>
      <c r="C29" s="33"/>
      <c r="D29" s="24">
        <f>IF(C29="купил",E29*-1,E29)</f>
        <v>0</v>
      </c>
      <c r="E29" s="34"/>
      <c r="F29" s="35"/>
      <c r="G29" s="36">
        <f>F29*D29</f>
        <v>0</v>
      </c>
      <c r="H29" s="37">
        <f>IF(D29&lt;&gt;0,0.001,0)*IF(C29="купил",-1,1)</f>
        <v>0</v>
      </c>
      <c r="I29" s="38">
        <f>ABS(G29*H29)</f>
        <v>0</v>
      </c>
      <c r="J29" s="30"/>
    </row>
    <row r="30" ht="19.9" customHeight="1">
      <c r="A30" s="46"/>
      <c r="B30" s="41"/>
      <c r="C30" s="41"/>
      <c r="D30" s="24">
        <f>IF(C30="купил",E30*-1,E30)</f>
        <v>0</v>
      </c>
      <c r="E30" s="34"/>
      <c r="F30" s="42"/>
      <c r="G30" s="36">
        <f>F30*D30</f>
        <v>0</v>
      </c>
      <c r="H30" s="37">
        <f>IF(D30&lt;&gt;0,0.001,0)*IF(C30="купил",-1,1)</f>
        <v>0</v>
      </c>
      <c r="I30" s="38">
        <f>ABS(G30*H30)</f>
        <v>0</v>
      </c>
      <c r="J30" s="30"/>
    </row>
    <row r="31" ht="19.9" customHeight="1">
      <c r="A31" s="45"/>
      <c r="B31" s="33"/>
      <c r="C31" s="33"/>
      <c r="D31" s="24">
        <f>IF(C31="купил",E31*-1,E31)</f>
        <v>0</v>
      </c>
      <c r="E31" s="34"/>
      <c r="F31" s="35"/>
      <c r="G31" s="36">
        <f>F31*D31</f>
        <v>0</v>
      </c>
      <c r="H31" s="37">
        <f>IF(D31&lt;&gt;0,0.001,0)*IF(C31="купил",-1,1)</f>
        <v>0</v>
      </c>
      <c r="I31" s="38">
        <f>ABS(G31*H31)</f>
        <v>0</v>
      </c>
      <c r="J31" s="30"/>
    </row>
    <row r="32" ht="19.9" customHeight="1">
      <c r="A32" s="46"/>
      <c r="B32" s="41"/>
      <c r="C32" s="41"/>
      <c r="D32" s="24">
        <f>IF(C32="купил",E32*-1,E32)</f>
        <v>0</v>
      </c>
      <c r="E32" s="34"/>
      <c r="F32" s="42"/>
      <c r="G32" s="36">
        <f>F32*D32</f>
        <v>0</v>
      </c>
      <c r="H32" s="37">
        <f>IF(D32&lt;&gt;0,0.001,0)*IF(C32="купил",-1,1)</f>
        <v>0</v>
      </c>
      <c r="I32" s="38">
        <f>ABS(G32*H32)</f>
        <v>0</v>
      </c>
      <c r="J32" s="30"/>
    </row>
    <row r="33" ht="20.25" customHeight="1">
      <c r="A33" s="47"/>
      <c r="B33" s="48"/>
      <c r="C33" s="48"/>
      <c r="D33" s="49">
        <f>IF(C33="купил",E33*-1,E33)</f>
        <v>0</v>
      </c>
      <c r="E33" s="50"/>
      <c r="F33" s="51"/>
      <c r="G33" s="36">
        <f>F33*D33</f>
        <v>0</v>
      </c>
      <c r="H33" s="37">
        <f>IF(D33&lt;&gt;0,0.001,0)*IF(C33="купил",-1,1)</f>
        <v>0</v>
      </c>
      <c r="I33" s="38">
        <f>ABS(G33*H33)</f>
        <v>0</v>
      </c>
      <c r="J33" s="52"/>
    </row>
  </sheetData>
  <mergeCells count="3">
    <mergeCell ref="B1:C1"/>
    <mergeCell ref="E1:F1"/>
    <mergeCell ref="H1:I1"/>
  </mergeCells>
  <conditionalFormatting sqref="B2:D2">
    <cfRule type="cellIs" dxfId="24" priority="1" operator="greaterThan" stopIfTrue="1">
      <formula>0</formula>
    </cfRule>
    <cfRule type="cellIs" dxfId="25" priority="2" operator="lessThan" stopIfTrue="1">
      <formula>0</formula>
    </cfRule>
  </conditionalFormatting>
  <conditionalFormatting sqref="G4:I33">
    <cfRule type="cellIs" dxfId="26" priority="1" operator="equal" stopIfTrue="1">
      <formula>0</formula>
    </cfRule>
  </conditionalFormatting>
  <dataValidations count="1">
    <dataValidation type="list" allowBlank="1" showInputMessage="1" showErrorMessage="1" sqref="C4:C33">
      <formula1>"купил,продал"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