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/>
  <bookViews>
    <workbookView xWindow="-108" yWindow="-108" windowWidth="23256" windowHeight="12720" firstSheet="1" activeTab="1"/>
  </bookViews>
  <sheets>
    <sheet name="Introduction_DD" sheetId="6" r:id="rId1"/>
    <sheet name="HomePage" sheetId="8" r:id="rId2"/>
    <sheet name="HomeScreen" sheetId="9" r:id="rId3"/>
    <sheet name="Meeting Screen" sheetId="10" r:id="rId4"/>
    <sheet name="Invite Screen" sheetId="11" r:id="rId5"/>
    <sheet name="HomeScreen (2)" sheetId="12" r:id="rId6"/>
    <sheet name="Calculations" sheetId="5" state="hidden" r:id="rId7"/>
  </sheets>
  <externalReferences>
    <externalReference r:id="rId8"/>
    <externalReference r:id="rId9"/>
  </externalReferences>
  <definedNames>
    <definedName name="AfterRetirement" localSheetId="1">[2]Introduction_SRS!$B1&gt;=HomePage!DesiredRetirementAge</definedName>
    <definedName name="AfterRetirement">Introduction_DD!$B1&gt;=DesiredRetirementAge</definedName>
    <definedName name="Age" localSheetId="1">IF(HomePage!PlanYear&lt;=HomePage!PlanYears,HomePage!PlanYear-1+HomePage!YourCurrentAge,NA())</definedName>
    <definedName name="Age">IF(PlanYear&lt;=PlanYears,PlanYear-1+YourCurrentAge,NA())</definedName>
    <definedName name="AnnualPenionsBenefitsAtRetirement" localSheetId="1">[2]Introduction_SRS!$G$6</definedName>
    <definedName name="AnnualPenionsBenefitsAtRetirement">Introduction_DD!$G$6</definedName>
    <definedName name="AnnualPensionBenefitAfterRetirementIncreasesPercentage" localSheetId="1">[2]Introduction_SRS!$G$7</definedName>
    <definedName name="AnnualPensionBenefitAfterRetirementIncreasesPercentage">Introduction_DD!$G$7</definedName>
    <definedName name="AnnualPensionBenefitAmountUncertaintyPercentage" localSheetId="1">[2]Introduction_SRS!$J$9</definedName>
    <definedName name="AnnualPensionBenefitAmountUncertaintyPercentage">Introduction_DD!$J$9</definedName>
    <definedName name="AnnualPensionCenefitIncreasesUncertaintyPercentage" localSheetId="1">[2]Introduction_SRS!$J$10</definedName>
    <definedName name="AnnualPensionCenefitIncreasesUncertaintyPercentage">Introduction_DD!$J$10</definedName>
    <definedName name="AnnualSavingsAmountUncertaintyPercentage" localSheetId="1">[2]Introduction_SRS!$J$7</definedName>
    <definedName name="AnnualSavingsAmountUncertaintyPercentage">Introduction_DD!$J$7</definedName>
    <definedName name="AnnualSavingsIncreasesUncertaintyPercentage" localSheetId="1">[2]Introduction_SRS!$J$8</definedName>
    <definedName name="AnnualSavingsIncreasesUncertaintyPercentage">Introduction_DD!$J$8</definedName>
    <definedName name="Balance" localSheetId="1">IF(HomePage!PlanYear&lt;=HomePage!PlanYears,[2]Calculations!$K1048576,NA())</definedName>
    <definedName name="Balance">IF(PlanYear&lt;=PlanYears,Calculations!$K1048576,NA())</definedName>
    <definedName name="Balance_Over" localSheetId="1">IF(HomePage!PlanYear&lt;=HomePage!PlanYears,[2]Calculations!$AA1048576,NA())</definedName>
    <definedName name="Balance_Over">IF(PlanYear&lt;=PlanYears,Calculations!$AA1048576,NA())</definedName>
    <definedName name="Balance_Under" localSheetId="1">IF(HomePage!PlanYear&lt;=HomePage!PlanYears,[2]Calculations!$S1048576,NA())</definedName>
    <definedName name="Balance_Under">IF(PlanYear&lt;=PlanYears,Calculations!$S1048576,NA())</definedName>
    <definedName name="BeforeRetirement" localSheetId="1">[2]Introduction_SRS!$B1&lt;HomePage!DesiredRetirementAge</definedName>
    <definedName name="BeforeRetirement">Introduction_DD!$B1&lt;DesiredRetirementAge</definedName>
    <definedName name="ColumnTitleRegion1..I114.1">Introduction_DD!$B$14</definedName>
    <definedName name="CurrentAnnualIncome" localSheetId="1">[2]Introduction_SRS!$D$7</definedName>
    <definedName name="CurrentAnnualIncome">Introduction_DD!$D$7</definedName>
    <definedName name="CurrentAnnualIncomeIncreasesPercentage" localSheetId="1">[2]Introduction_SRS!$D$8</definedName>
    <definedName name="CurrentAnnualIncomeIncreasesPercentage">Introduction_DD!$D$8</definedName>
    <definedName name="CurrentAnnualSavingsAmount" localSheetId="1">[2]Introduction_SRS!$D$10</definedName>
    <definedName name="CurrentAnnualSavingsAmount">Introduction_DD!$D$10</definedName>
    <definedName name="CurrentAnnualSavingsAmount_Over" localSheetId="1">HomePage!CurrentAnnualSavingsAmount+HomePage!CurrentAnnualSavingsAmount*HomePage!AnnualSavingsAmountUncertaintyPercentage/2</definedName>
    <definedName name="CurrentAnnualSavingsAmount_Over">CurrentAnnualSavingsAmount+CurrentAnnualSavingsAmount*AnnualSavingsAmountUncertaintyPercentage/2</definedName>
    <definedName name="CurrentAnnualSavingsAmount_Under" localSheetId="1">HomePage!CurrentAnnualSavingsAmount-HomePage!CurrentAnnualSavingsAmount*HomePage!AnnualSavingsAmountUncertaintyPercentage/2</definedName>
    <definedName name="CurrentAnnualSavingsAmount_Under">CurrentAnnualSavingsAmount-CurrentAnnualSavingsAmount*AnnualSavingsAmountUncertaintyPercentage/2</definedName>
    <definedName name="CurrentAnnualSavingsIncreasesPercentage" localSheetId="1">[2]Introduction_SRS!$D$11</definedName>
    <definedName name="CurrentAnnualSavingsIncreasesPercentage">Introduction_DD!$D$11</definedName>
    <definedName name="CurrentRetirementSavingsBalance" localSheetId="1">[2]Introduction_SRS!$D$9</definedName>
    <definedName name="CurrentRetirementSavingsBalance">Introduction_DD!$D$9</definedName>
    <definedName name="DesiredRetirementAge" localSheetId="1">[2]Introduction_SRS!$G$8</definedName>
    <definedName name="DesiredRetirementAge">Introduction_DD!$G$8</definedName>
    <definedName name="DesiredRetirementIncome" localSheetId="1">IF(HomePage!PlanYear&lt;=HomePage!PlanYears,HomePage!AfterRetirement*HomePage!IncomeReplacementAtRetirementPercentage*HomePage!CurrentAnnualIncome*(1+HomePage!CurrentAnnualIncomeIncreasesPercentage)^([2]Calculations!$B1-[2]Calculations!$B$15),NA())</definedName>
    <definedName name="DesiredRetirementIncome">IF(PlanYear&lt;=PlanYears,AfterRetirement*IncomeReplacementAtRetirementPercentage*CurrentAnnualIncome*(1+CurrentAnnualIncomeIncreasesPercentage)^(Calculations!$B1-Calculations!$B$15),NA())</definedName>
    <definedName name="EndBalance" localSheetId="1">IF(HomePage!PlanYear&lt;=HomePage!PlanYears,[2]Calculations!XEZ1+[2]Calculations!XFA1+[2]Calculations!XFB1-[2]Calculations!XFC1+[2]Calculations!XFD1,NA())</definedName>
    <definedName name="EndBalance">IF(PlanYear&lt;=PlanYears,Calculations!XEZ1+Calculations!XFA1+Calculations!XFB1-Calculations!XFC1+Calculations!XFD1,NA())</definedName>
    <definedName name="IncomeReplacementAtRetirementPercentage" localSheetId="1">[2]Introduction_SRS!$G$10</definedName>
    <definedName name="IncomeReplacementAtRetirementPercentage">Introduction_DD!$G$10</definedName>
    <definedName name="Interest" localSheetId="1">IF(HomePage!PlanYear&lt;=HomePage!PlanYears,([2]Calculations!XFD1*HomePage!BeforeRetirement*HomePage!InvestmentReturnPreRetirementPercentage)+([2]Calculations!XFD1*HomePage!AfterRetirement*HomePage!InvestmentReturnPostRetirementPercentage),NA())</definedName>
    <definedName name="Interest">IF(PlanYear&lt;=PlanYears,(Calculations!XFD1*BeforeRetirement*InvestmentReturnPreRetirementPercentage)+(Calculations!XFD1*AfterRetirement*InvestmentReturnPostRetirementPercentage),NA())</definedName>
    <definedName name="Interest_Over" localSheetId="1">IF(HomePage!PlanYear&lt;=HomePage!PlanYears,([2]Calculations!XFD1*HomePage!BeforeRetirement*(HomePage!InvestmentReturnPreRetirementPercentage+HomePage!InvestmentReturnUncertaintyPercentage/2))+([2]Calculations!XFD1*HomePage!AfterRetirement*(HomePage!InvestmentReturnPostRetirementPercentage+HomePage!InvestmentReturnUncertaintyPercentage/2)),NA())</definedName>
    <definedName name="Interest_Over">IF(PlanYear&lt;=PlanYears,(Calculations!XFD1*BeforeRetirement*(InvestmentReturnPreRetirementPercentage+InvestmentReturnUncertaintyPercentage/2))+(Calculations!XFD1*AfterRetirement*(InvestmentReturnPostRetirementPercentage+InvestmentReturnUncertaintyPercentage/2)),NA())</definedName>
    <definedName name="Interest_Under" localSheetId="1">IF(HomePage!PlanYear&lt;=HomePage!PlanYears,([2]Calculations!XFD1*HomePage!BeforeRetirement*(HomePage!InvestmentReturnPreRetirementPercentage-HomePage!InvestmentReturnUncertaintyPercentage/2))+([2]Calculations!XFD1*HomePage!AfterRetirement*(HomePage!InvestmentReturnPostRetirementPercentage-HomePage!InvestmentReturnUncertaintyPercentage/2)),NA())</definedName>
    <definedName name="Interest_Under">IF(PlanYear&lt;=PlanYears,(Calculations!XFD1*BeforeRetirement*(InvestmentReturnPreRetirementPercentage-InvestmentReturnUncertaintyPercentage/2))+(Calculations!XFD1*AfterRetirement*(InvestmentReturnPostRetirementPercentage-InvestmentReturnUncertaintyPercentage/2)),NA())</definedName>
    <definedName name="InvestmentReturnPostRetirementPercentage" localSheetId="1">[2]Introduction_SRS!$G$11</definedName>
    <definedName name="InvestmentReturnPostRetirementPercentage">Introduction_DD!$G$11</definedName>
    <definedName name="InvestmentReturnPreRetirementPercentage" localSheetId="1">[2]Introduction_SRS!$D$12</definedName>
    <definedName name="InvestmentReturnPreRetirementPercentage">Introduction_DD!$D$12</definedName>
    <definedName name="InvestmentReturnUncertaintyPercentage" localSheetId="1">[2]Introduction_SRS!$J$6</definedName>
    <definedName name="InvestmentReturnUncertaintyPercentage">Introduction_DD!$J$6</definedName>
    <definedName name="LastRow" localSheetId="1">COUNTIF([2]Introduction_SRS!$B$14:$B$114,"&gt;1")+35</definedName>
    <definedName name="LastRow">COUNTIF(Introduction_DD!$B$14:$B$114,"&gt;1")+35</definedName>
    <definedName name="Logo" localSheetId="2">#REF!</definedName>
    <definedName name="Logo" localSheetId="5">#REF!</definedName>
    <definedName name="Logo" localSheetId="4">#REF!</definedName>
    <definedName name="Logo" localSheetId="3">#REF!</definedName>
    <definedName name="Logo">#REF!</definedName>
    <definedName name="PensionIncome" localSheetId="1">IF(HomePage!PlanYear&lt;=HomePage!PlanYears,HomePage!AfterRetirement*HomePage!PensionIncomeInflated,NA())</definedName>
    <definedName name="PensionIncome">IF(PlanYear&lt;=PlanYears,AfterRetirement*PensionIncomeInflated,NA())</definedName>
    <definedName name="PensionIncome_Over" localSheetId="1">IF(HomePage!PlanYear&lt;=HomePage!PlanYears,HomePage!AfterRetirement*HomePage!PensionIncomeInflated_Over,NA())</definedName>
    <definedName name="PensionIncome_Over">IF(PlanYear&lt;=PlanYears,AfterRetirement*PensionIncomeInflated_Over,NA())</definedName>
    <definedName name="PensionIncome_Under" localSheetId="1">IF(HomePage!PlanYear&lt;=HomePage!PlanYears,HomePage!AfterRetirement*HomePage!PensionIncomeInflated_Under,NA())</definedName>
    <definedName name="PensionIncome_Under">IF(PlanYear&lt;=PlanYears,AfterRetirement*PensionIncomeInflated_Under,NA())</definedName>
    <definedName name="PensionIncomeInflated" localSheetId="1">HomePage!AnnualPenionsBenefitsAtRetirement*(1+HomePage!AnnualPensionBenefitAfterRetirementIncreasesPercentage)^([2]Calculations!$B1-HomePage!DesiredRetirementAge)</definedName>
    <definedName name="PensionIncomeInflated">AnnualPenionsBenefitsAtRetirement*(1+AnnualPensionBenefitAfterRetirementIncreasesPercentage)^(Calculations!$B1-DesiredRetirementAge)</definedName>
    <definedName name="PensionIncomeInflated_Over" localSheetId="1">(HomePage!AnnualPenionsBenefitsAtRetirement+HomePage!AnnualPenionsBenefitsAtRetirement*HomePage!AnnualPensionBenefitAmountUncertaintyPercentage/2)*(1+HomePage!AnnualPensionBenefitAfterRetirementIncreasesPercentage+HomePage!AnnualPensionCenefitIncreasesUncertaintyPercentage/2)^([2]Calculations!$B1-HomePage!DesiredRetirementAge)</definedName>
    <definedName name="PensionIncomeInflated_Over">(AnnualPenionsBenefitsAtRetirement+AnnualPenionsBenefitsAtRetirement*AnnualPensionBenefitAmountUncertaintyPercentage/2)*(1+AnnualPensionBenefitAfterRetirementIncreasesPercentage+AnnualPensionCenefitIncreasesUncertaintyPercentage/2)^(Calculations!$B1-DesiredRetirementAge)</definedName>
    <definedName name="PensionIncomeInflated_Under" localSheetId="1">(HomePage!AnnualPenionsBenefitsAtRetirement-HomePage!AnnualPenionsBenefitsAtRetirement*HomePage!AnnualPensionBenefitAmountUncertaintyPercentage/2)*(1+HomePage!AnnualPensionBenefitAfterRetirementIncreasesPercentage-HomePage!AnnualPensionCenefitIncreasesUncertaintyPercentage/2)^([2]Calculations!$B1-HomePage!DesiredRetirementAge)</definedName>
    <definedName name="PensionIncomeInflated_Under">(AnnualPenionsBenefitsAtRetirement-AnnualPenionsBenefitsAtRetirement*AnnualPensionBenefitAmountUncertaintyPercentage/2)*(1+AnnualPensionBenefitAfterRetirementIncreasesPercentage-AnnualPensionCenefitIncreasesUncertaintyPercentage/2)^(Calculations!$B1-DesiredRetirementAge)</definedName>
    <definedName name="PlanYear" localSheetId="1">ROWS([2]Calculations!$B$15:$B1)</definedName>
    <definedName name="PlanYear">ROWS(Calculations!$B$15:$B1)</definedName>
    <definedName name="PlanYears" localSheetId="1">HomePage!YearsOfRetirementIncome+(HomePage!DesiredRetirementAge-HomePage!YourCurrentAge)</definedName>
    <definedName name="PlanYears">YearsOfRetirementIncome+(DesiredRetirementAge-YourCurrentAge)</definedName>
    <definedName name="_xlnm.Print_Area" localSheetId="1">HomePage!$A$1:$AN$143</definedName>
    <definedName name="Print_Area_Reset" localSheetId="1">OFFSET([2]Introduction_SRS!$A$1:$P$114,0,0,HomePage!LastRow)</definedName>
    <definedName name="Print_Area_Reset">OFFSET(Introduction_DD!$A$1:$P$114,0,0,LastRow)</definedName>
    <definedName name="_xlnm.Print_Titles" localSheetId="0">Introduction_DD!$14:$14</definedName>
    <definedName name="ResultsDisplay_Failure">Calculations!$K$6</definedName>
    <definedName name="ResultsDisplay_Failure_1">Calculations!$K$9</definedName>
    <definedName name="ResultsDisplay_Failure_2">Calculations!$K$10</definedName>
    <definedName name="ResultsDisplay_Failure_3">Calculations!$K$11</definedName>
    <definedName name="ResultsDisplay_Failure_4">Calculations!$K$12</definedName>
    <definedName name="ResultsDisplay_Success">Calculations!$K$7</definedName>
    <definedName name="ResultsDisplay_Success_1">Calculations!$I$9</definedName>
    <definedName name="ResultsDisplay_Success_2">Calculations!$I$10</definedName>
    <definedName name="ResultsDisplay_Success_3">Calculations!$I$11</definedName>
    <definedName name="ResultsDisplay_Success_4">Calculations!$I$12</definedName>
    <definedName name="ResultsDisplay_Success_5">Calculations!$I$13</definedName>
    <definedName name="RowTitleRegion1..D12">Introduction_DD!$B$6</definedName>
    <definedName name="RowTitleRegion2..G11">Introduction_DD!$E$6</definedName>
    <definedName name="RowTitleRegion3..J10">Introduction_DD!$H$6</definedName>
    <definedName name="Salary" localSheetId="1">IF(HomePage!PlanYear&lt;=HomePage!PlanYears,HomePage!BeforeRetirement*([2]Calculations!$C1048576+[2]Calculations!$C1048576*HomePage!CurrentAnnualIncomeIncreasesPercentage),NA())</definedName>
    <definedName name="Salary">IF(PlanYear&lt;=PlanYears,BeforeRetirement*(Calculations!$C1048576+Calculations!$C1048576*CurrentAnnualIncomeIncreasesPercentage),NA())</definedName>
    <definedName name="SavingsBalance_Disbursements" localSheetId="1">[2]Calculations!$I$15:INDEX([2]Calculations!$I$15:$I$114,HomePage!PlanYears)</definedName>
    <definedName name="SavingsBalance_Disbursements">Calculations!$I$15:INDEX(Calculations!$I$15:$I$114,PlanYears)</definedName>
    <definedName name="SavingsBalance_RetiredPeriod" localSheetId="1">[2]Calculations!$AE$15:INDEX([2]Calculations!$AE$15:$AE$114,HomePage!PlanYears)</definedName>
    <definedName name="SavingsBalance_RetiredPeriod">Calculations!$AE$15:INDEX(Calculations!$AE$15:$AE$114,PlanYears)</definedName>
    <definedName name="SavingsBalance_WorkingPeriod" localSheetId="1">[2]Calculations!$AD$15:INDEX([2]Calculations!$AD$15:$AD$114,HomePage!PlanYears)</definedName>
    <definedName name="SavingsBalance_WorkingPeriod">Calculations!$AD$15:INDEX(Calculations!$AD$15:$AD$114,PlanYears)</definedName>
    <definedName name="Success" localSheetId="1">[2]Calculations!$G$8</definedName>
    <definedName name="Success">Calculations!$G$8</definedName>
    <definedName name="UncertaintyCone_Over" localSheetId="1">[2]Calculations!$AH$15:INDEX([2]Calculations!$AH$15:$AH$114,HomePage!PlanYears)</definedName>
    <definedName name="UncertaintyCone_Over">Calculations!$AH$15:INDEX(Calculations!$AH$15:$AH$114,PlanYears)</definedName>
    <definedName name="UncertaintyCone_Under" localSheetId="1">[2]Calculations!$S$15:INDEX([2]Calculations!$S$15:$S$114,HomePage!PlanYears)</definedName>
    <definedName name="UncertaintyCone_Under">Calculations!$S$15:INDEX(Calculations!$S$15:$S$114,PlanYears)</definedName>
    <definedName name="YearlySavings" localSheetId="1">IF(HomePage!PlanYear&lt;=HomePage!PlanYears,HomePage!BeforeRetirement*HomePage!YearlySavingsInflated,NA())</definedName>
    <definedName name="YearlySavings">IF(PlanYear&lt;=PlanYears,BeforeRetirement*YearlySavingsInflated,NA())</definedName>
    <definedName name="YearlySavings_Over" localSheetId="1">IF(HomePage!PlanYear&lt;=HomePage!PlanYears,HomePage!BeforeRetirement*HomePage!YearlySavingsInflated_Over,NA())</definedName>
    <definedName name="YearlySavings_Over">IF(PlanYear&lt;=PlanYears,BeforeRetirement*YearlySavingsInflated_Over,NA())</definedName>
    <definedName name="YearlySavings_Under" localSheetId="1">IF(HomePage!PlanYear&lt;=HomePage!PlanYears,HomePage!BeforeRetirement*HomePage!YearlySavingsInflated_Under,NA())</definedName>
    <definedName name="YearlySavings_Under">IF(PlanYear&lt;=PlanYears,BeforeRetirement*YearlySavingsInflated_Under,NA())</definedName>
    <definedName name="YearlySavingsInflated" localSheetId="1">[2]Calculations!$H1048576+[2]Calculations!$H1048576*HomePage!CurrentAnnualSavingsIncreasesPercentage</definedName>
    <definedName name="YearlySavingsInflated">Calculations!$H1048576+Calculations!$H1048576*CurrentAnnualSavingsIncreasesPercentage</definedName>
    <definedName name="YearlySavingsInflated_Over" localSheetId="1">[2]Calculations!$X1048576+[2]Calculations!$X1048576*(HomePage!CurrentAnnualSavingsIncreasesPercentage+HomePage!AnnualSavingsIncreasesUncertaintyPercentage/2)</definedName>
    <definedName name="YearlySavingsInflated_Over">Calculations!$X1048576+Calculations!$X1048576*(CurrentAnnualSavingsIncreasesPercentage+AnnualSavingsIncreasesUncertaintyPercentage/2)</definedName>
    <definedName name="YearlySavingsInflated_Under" localSheetId="1">[2]Calculations!$P1048576+[2]Calculations!$P1048576*(HomePage!CurrentAnnualSavingsIncreasesPercentage-HomePage!AnnualSavingsIncreasesUncertaintyPercentage/2)</definedName>
    <definedName name="YearlySavingsInflated_Under">Calculations!$P1048576+Calculations!$P1048576*(CurrentAnnualSavingsIncreasesPercentage-AnnualSavingsIncreasesUncertaintyPercentage/2)</definedName>
    <definedName name="YearsOfRetirementIncome" localSheetId="1">[2]Introduction_SRS!$G$9</definedName>
    <definedName name="YearsOfRetirementIncome">Introduction_DD!$G$9</definedName>
    <definedName name="YourCurrentAge" localSheetId="1">[2]Introduction_SRS!$D$6</definedName>
    <definedName name="YourCurrentAge">Introduction_DD!$D$6</definedName>
  </definedNames>
  <calcPr calcId="152511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9" i="5" l="1"/>
  <c r="AE69" i="5" s="1"/>
  <c r="B15" i="5"/>
  <c r="J15" i="5" s="1"/>
  <c r="B16" i="5"/>
  <c r="B17" i="5"/>
  <c r="I17" i="5" s="1"/>
  <c r="B18" i="5"/>
  <c r="Y18" i="5" s="1"/>
  <c r="B19" i="5"/>
  <c r="B20" i="5"/>
  <c r="B21" i="5"/>
  <c r="I21" i="5" s="1"/>
  <c r="B22" i="5"/>
  <c r="Y22" i="5" s="1"/>
  <c r="B23" i="5"/>
  <c r="B24" i="5"/>
  <c r="B25" i="5"/>
  <c r="I25" i="5" s="1"/>
  <c r="B26" i="5"/>
  <c r="Z26" i="5" s="1"/>
  <c r="B27" i="5"/>
  <c r="B28" i="5"/>
  <c r="B29" i="5"/>
  <c r="I29" i="5" s="1"/>
  <c r="B30" i="5"/>
  <c r="Q30" i="5" s="1"/>
  <c r="B31" i="5"/>
  <c r="B32" i="5"/>
  <c r="B33" i="5"/>
  <c r="I33" i="5" s="1"/>
  <c r="B34" i="5"/>
  <c r="R34" i="5" s="1"/>
  <c r="B35" i="5"/>
  <c r="B36" i="5"/>
  <c r="B37" i="5"/>
  <c r="I37" i="5" s="1"/>
  <c r="B38" i="5"/>
  <c r="R38" i="5" s="1"/>
  <c r="B39" i="5"/>
  <c r="B40" i="5"/>
  <c r="AD40" i="5" s="1"/>
  <c r="B41" i="5"/>
  <c r="I41" i="5" s="1"/>
  <c r="B42" i="5"/>
  <c r="R42" i="5" s="1"/>
  <c r="B43" i="5"/>
  <c r="B44" i="5"/>
  <c r="AD44" i="5" s="1"/>
  <c r="B45" i="5"/>
  <c r="J45" i="5" s="1"/>
  <c r="B46" i="5"/>
  <c r="I46" i="5" s="1"/>
  <c r="B47" i="5"/>
  <c r="J47" i="5" s="1"/>
  <c r="B48" i="5"/>
  <c r="J48" i="5" s="1"/>
  <c r="I48" i="5"/>
  <c r="B49" i="5"/>
  <c r="J49" i="5" s="1"/>
  <c r="B50" i="5"/>
  <c r="B51" i="5"/>
  <c r="J51" i="5" s="1"/>
  <c r="B52" i="5"/>
  <c r="I52" i="5" s="1"/>
  <c r="B53" i="5"/>
  <c r="J53" i="5" s="1"/>
  <c r="B54" i="5"/>
  <c r="I54" i="5"/>
  <c r="B55" i="5"/>
  <c r="J55" i="5" s="1"/>
  <c r="B56" i="5"/>
  <c r="AD56" i="5" s="1"/>
  <c r="B57" i="5"/>
  <c r="B58" i="5"/>
  <c r="Z58" i="5" s="1"/>
  <c r="B59" i="5"/>
  <c r="AD59" i="5" s="1"/>
  <c r="F60" i="5"/>
  <c r="B60" i="5"/>
  <c r="G60" i="5"/>
  <c r="H60" i="5"/>
  <c r="I60" i="5"/>
  <c r="J60" i="5"/>
  <c r="K60" i="5"/>
  <c r="F61" i="5"/>
  <c r="B61" i="5"/>
  <c r="AD61" i="5" s="1"/>
  <c r="G61" i="5"/>
  <c r="H61" i="5"/>
  <c r="I61" i="5"/>
  <c r="J61" i="5"/>
  <c r="K61" i="5"/>
  <c r="F62" i="5"/>
  <c r="B62" i="5"/>
  <c r="AD62" i="5" s="1"/>
  <c r="G62" i="5"/>
  <c r="H62" i="5"/>
  <c r="I62" i="5"/>
  <c r="J62" i="5"/>
  <c r="K62" i="5"/>
  <c r="F63" i="5"/>
  <c r="B63" i="5"/>
  <c r="AE63" i="5" s="1"/>
  <c r="G63" i="5"/>
  <c r="H63" i="5"/>
  <c r="I63" i="5"/>
  <c r="J63" i="5"/>
  <c r="K63" i="5"/>
  <c r="F64" i="5"/>
  <c r="B64" i="5"/>
  <c r="G64" i="5"/>
  <c r="H64" i="5"/>
  <c r="I64" i="5"/>
  <c r="J64" i="5"/>
  <c r="K64" i="5"/>
  <c r="F65" i="5"/>
  <c r="B65" i="5"/>
  <c r="AD65" i="5" s="1"/>
  <c r="G65" i="5"/>
  <c r="H65" i="5"/>
  <c r="I65" i="5"/>
  <c r="J65" i="5"/>
  <c r="K65" i="5"/>
  <c r="F66" i="5"/>
  <c r="B66" i="5"/>
  <c r="AD66" i="5" s="1"/>
  <c r="G66" i="5"/>
  <c r="H66" i="5"/>
  <c r="I66" i="5"/>
  <c r="J66" i="5"/>
  <c r="K66" i="5"/>
  <c r="F67" i="5"/>
  <c r="B67" i="5"/>
  <c r="AD67" i="5" s="1"/>
  <c r="G67" i="5"/>
  <c r="H67" i="5"/>
  <c r="I67" i="5"/>
  <c r="J67" i="5"/>
  <c r="K67" i="5"/>
  <c r="F68" i="5"/>
  <c r="B68" i="5"/>
  <c r="G68" i="5"/>
  <c r="H68" i="5"/>
  <c r="I68" i="5"/>
  <c r="J68" i="5"/>
  <c r="K68" i="5"/>
  <c r="F69" i="5"/>
  <c r="G69" i="5"/>
  <c r="H69" i="5"/>
  <c r="I69" i="5"/>
  <c r="J69" i="5"/>
  <c r="K69" i="5"/>
  <c r="AE15" i="5"/>
  <c r="AE23" i="5"/>
  <c r="AE27" i="5"/>
  <c r="B79" i="5"/>
  <c r="AE79" i="5" s="1"/>
  <c r="F70" i="5"/>
  <c r="B70" i="5"/>
  <c r="G70" i="5"/>
  <c r="H70" i="5"/>
  <c r="I70" i="5"/>
  <c r="J70" i="5"/>
  <c r="K70" i="5"/>
  <c r="F71" i="5"/>
  <c r="B71" i="5"/>
  <c r="AD71" i="5" s="1"/>
  <c r="G71" i="5"/>
  <c r="H71" i="5"/>
  <c r="I71" i="5"/>
  <c r="J71" i="5"/>
  <c r="K71" i="5"/>
  <c r="F72" i="5"/>
  <c r="B72" i="5"/>
  <c r="AD72" i="5" s="1"/>
  <c r="G72" i="5"/>
  <c r="H72" i="5"/>
  <c r="I72" i="5"/>
  <c r="J72" i="5"/>
  <c r="K72" i="5"/>
  <c r="F73" i="5"/>
  <c r="B73" i="5"/>
  <c r="G73" i="5"/>
  <c r="H73" i="5"/>
  <c r="I73" i="5"/>
  <c r="J73" i="5"/>
  <c r="K73" i="5"/>
  <c r="F74" i="5"/>
  <c r="B74" i="5"/>
  <c r="AE74" i="5" s="1"/>
  <c r="G74" i="5"/>
  <c r="H74" i="5"/>
  <c r="I74" i="5"/>
  <c r="J74" i="5"/>
  <c r="K74" i="5"/>
  <c r="F75" i="5"/>
  <c r="B75" i="5"/>
  <c r="AD75" i="5" s="1"/>
  <c r="G75" i="5"/>
  <c r="H75" i="5"/>
  <c r="I75" i="5"/>
  <c r="J75" i="5"/>
  <c r="K75" i="5"/>
  <c r="F76" i="5"/>
  <c r="B76" i="5"/>
  <c r="AD76" i="5" s="1"/>
  <c r="G76" i="5"/>
  <c r="H76" i="5"/>
  <c r="I76" i="5"/>
  <c r="J76" i="5"/>
  <c r="K76" i="5"/>
  <c r="F77" i="5"/>
  <c r="B77" i="5"/>
  <c r="G77" i="5"/>
  <c r="H77" i="5"/>
  <c r="I77" i="5"/>
  <c r="J77" i="5"/>
  <c r="K77" i="5"/>
  <c r="F78" i="5"/>
  <c r="B78" i="5"/>
  <c r="G78" i="5"/>
  <c r="H78" i="5"/>
  <c r="I78" i="5"/>
  <c r="J78" i="5"/>
  <c r="K78" i="5"/>
  <c r="F79" i="5"/>
  <c r="G79" i="5"/>
  <c r="H79" i="5"/>
  <c r="I79" i="5"/>
  <c r="J79" i="5"/>
  <c r="K79" i="5"/>
  <c r="AE71" i="5"/>
  <c r="C15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H4" i="5"/>
  <c r="X15" i="5"/>
  <c r="Z98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P15" i="5"/>
  <c r="R97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AA114" i="5"/>
  <c r="Y114" i="5"/>
  <c r="AA113" i="5"/>
  <c r="Y113" i="5"/>
  <c r="AA112" i="5"/>
  <c r="Y112" i="5"/>
  <c r="AA111" i="5"/>
  <c r="Y111" i="5"/>
  <c r="AA110" i="5"/>
  <c r="Y110" i="5"/>
  <c r="AA109" i="5"/>
  <c r="Y109" i="5"/>
  <c r="AA108" i="5"/>
  <c r="Y108" i="5"/>
  <c r="AA107" i="5"/>
  <c r="Y107" i="5"/>
  <c r="AA106" i="5"/>
  <c r="Y106" i="5"/>
  <c r="AA105" i="5"/>
  <c r="Y105" i="5"/>
  <c r="AA104" i="5"/>
  <c r="Y104" i="5"/>
  <c r="AA103" i="5"/>
  <c r="Y103" i="5"/>
  <c r="AA102" i="5"/>
  <c r="Y102" i="5"/>
  <c r="AA101" i="5"/>
  <c r="Y101" i="5"/>
  <c r="AA100" i="5"/>
  <c r="Y100" i="5"/>
  <c r="V15" i="5"/>
  <c r="S114" i="5"/>
  <c r="Q114" i="5"/>
  <c r="S113" i="5"/>
  <c r="Q113" i="5"/>
  <c r="S112" i="5"/>
  <c r="Q112" i="5"/>
  <c r="S111" i="5"/>
  <c r="Q111" i="5"/>
  <c r="S110" i="5"/>
  <c r="Q110" i="5"/>
  <c r="S109" i="5"/>
  <c r="Q109" i="5"/>
  <c r="S108" i="5"/>
  <c r="Q108" i="5"/>
  <c r="S107" i="5"/>
  <c r="Q107" i="5"/>
  <c r="S106" i="5"/>
  <c r="Q106" i="5"/>
  <c r="S105" i="5"/>
  <c r="Q105" i="5"/>
  <c r="S104" i="5"/>
  <c r="Q104" i="5"/>
  <c r="S103" i="5"/>
  <c r="Q103" i="5"/>
  <c r="S102" i="5"/>
  <c r="Q102" i="5"/>
  <c r="S101" i="5"/>
  <c r="Q101" i="5"/>
  <c r="S100" i="5"/>
  <c r="Q100" i="5"/>
  <c r="Q98" i="5"/>
  <c r="N15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K114" i="5"/>
  <c r="J114" i="5"/>
  <c r="I114" i="5"/>
  <c r="H114" i="5"/>
  <c r="G114" i="5"/>
  <c r="B114" i="5"/>
  <c r="K113" i="5"/>
  <c r="J113" i="5"/>
  <c r="I113" i="5"/>
  <c r="H113" i="5"/>
  <c r="G113" i="5"/>
  <c r="B113" i="5"/>
  <c r="AD113" i="5" s="1"/>
  <c r="K112" i="5"/>
  <c r="J112" i="5"/>
  <c r="I112" i="5"/>
  <c r="H112" i="5"/>
  <c r="G112" i="5"/>
  <c r="B112" i="5"/>
  <c r="K111" i="5"/>
  <c r="J111" i="5"/>
  <c r="I111" i="5"/>
  <c r="H111" i="5"/>
  <c r="G111" i="5"/>
  <c r="B111" i="5"/>
  <c r="AD111" i="5" s="1"/>
  <c r="K110" i="5"/>
  <c r="J110" i="5"/>
  <c r="I110" i="5"/>
  <c r="H110" i="5"/>
  <c r="G110" i="5"/>
  <c r="B110" i="5"/>
  <c r="K109" i="5"/>
  <c r="J109" i="5"/>
  <c r="I109" i="5"/>
  <c r="H109" i="5"/>
  <c r="G109" i="5"/>
  <c r="B109" i="5"/>
  <c r="AE109" i="5" s="1"/>
  <c r="K108" i="5"/>
  <c r="J108" i="5"/>
  <c r="I108" i="5"/>
  <c r="H108" i="5"/>
  <c r="G108" i="5"/>
  <c r="B108" i="5"/>
  <c r="K107" i="5"/>
  <c r="J107" i="5"/>
  <c r="I107" i="5"/>
  <c r="H107" i="5"/>
  <c r="G107" i="5"/>
  <c r="B107" i="5"/>
  <c r="K106" i="5"/>
  <c r="J106" i="5"/>
  <c r="I106" i="5"/>
  <c r="H106" i="5"/>
  <c r="G106" i="5"/>
  <c r="B106" i="5"/>
  <c r="AE106" i="5" s="1"/>
  <c r="K105" i="5"/>
  <c r="J105" i="5"/>
  <c r="I105" i="5"/>
  <c r="H105" i="5"/>
  <c r="G105" i="5"/>
  <c r="B105" i="5"/>
  <c r="AE105" i="5" s="1"/>
  <c r="K104" i="5"/>
  <c r="J104" i="5"/>
  <c r="I104" i="5"/>
  <c r="H104" i="5"/>
  <c r="G104" i="5"/>
  <c r="B104" i="5"/>
  <c r="K103" i="5"/>
  <c r="J103" i="5"/>
  <c r="I103" i="5"/>
  <c r="H103" i="5"/>
  <c r="G103" i="5"/>
  <c r="B103" i="5"/>
  <c r="AE103" i="5" s="1"/>
  <c r="K102" i="5"/>
  <c r="J102" i="5"/>
  <c r="I102" i="5"/>
  <c r="H102" i="5"/>
  <c r="G102" i="5"/>
  <c r="B102" i="5"/>
  <c r="K101" i="5"/>
  <c r="J101" i="5"/>
  <c r="I101" i="5"/>
  <c r="H101" i="5"/>
  <c r="G101" i="5"/>
  <c r="B101" i="5"/>
  <c r="AD101" i="5" s="1"/>
  <c r="K100" i="5"/>
  <c r="J100" i="5"/>
  <c r="I100" i="5"/>
  <c r="H100" i="5"/>
  <c r="G100" i="5"/>
  <c r="B100" i="5"/>
  <c r="AE100" i="5" s="1"/>
  <c r="B99" i="5"/>
  <c r="AE99" i="5" s="1"/>
  <c r="J98" i="5"/>
  <c r="B98" i="5"/>
  <c r="Y98" i="5"/>
  <c r="J97" i="5"/>
  <c r="B97" i="5"/>
  <c r="AE97" i="5" s="1"/>
  <c r="B96" i="5"/>
  <c r="AD96" i="5" s="1"/>
  <c r="B95" i="5"/>
  <c r="B94" i="5"/>
  <c r="J93" i="5"/>
  <c r="B93" i="5"/>
  <c r="AE93" i="5" s="1"/>
  <c r="B92" i="5"/>
  <c r="AE92" i="5" s="1"/>
  <c r="J91" i="5"/>
  <c r="B91" i="5"/>
  <c r="B90" i="5"/>
  <c r="AD90" i="5" s="1"/>
  <c r="B89" i="5"/>
  <c r="AE89" i="5" s="1"/>
  <c r="J89" i="5"/>
  <c r="B88" i="5"/>
  <c r="AD88" i="5" s="1"/>
  <c r="B87" i="5"/>
  <c r="AD87" i="5" s="1"/>
  <c r="J87" i="5"/>
  <c r="B86" i="5"/>
  <c r="AE86" i="5" s="1"/>
  <c r="J85" i="5"/>
  <c r="B85" i="5"/>
  <c r="AE85" i="5" s="1"/>
  <c r="B84" i="5"/>
  <c r="J83" i="5"/>
  <c r="B83" i="5"/>
  <c r="AE83" i="5" s="1"/>
  <c r="B82" i="5"/>
  <c r="AE82" i="5" s="1"/>
  <c r="B81" i="5"/>
  <c r="AD81" i="5" s="1"/>
  <c r="J81" i="5"/>
  <c r="B80" i="5"/>
  <c r="H15" i="5"/>
  <c r="F15" i="5"/>
  <c r="I96" i="5"/>
  <c r="Q96" i="5"/>
  <c r="I95" i="5"/>
  <c r="J96" i="5"/>
  <c r="I99" i="5"/>
  <c r="Y96" i="5"/>
  <c r="R96" i="5"/>
  <c r="Z97" i="5"/>
  <c r="J95" i="5"/>
  <c r="I98" i="5"/>
  <c r="J99" i="5"/>
  <c r="Q95" i="5"/>
  <c r="Q97" i="5"/>
  <c r="Q99" i="5"/>
  <c r="R99" i="5"/>
  <c r="R95" i="5"/>
  <c r="Z96" i="5"/>
  <c r="I97" i="5"/>
  <c r="Y95" i="5"/>
  <c r="Y97" i="5"/>
  <c r="Y99" i="5"/>
  <c r="R98" i="5"/>
  <c r="Z99" i="5"/>
  <c r="Z95" i="5"/>
  <c r="J80" i="5"/>
  <c r="R82" i="5"/>
  <c r="Y82" i="5"/>
  <c r="Z82" i="5"/>
  <c r="Q82" i="5"/>
  <c r="I82" i="5"/>
  <c r="R84" i="5"/>
  <c r="Y84" i="5"/>
  <c r="Z84" i="5"/>
  <c r="Q84" i="5"/>
  <c r="I84" i="5"/>
  <c r="R86" i="5"/>
  <c r="Y86" i="5"/>
  <c r="Z86" i="5"/>
  <c r="Q86" i="5"/>
  <c r="I86" i="5"/>
  <c r="R88" i="5"/>
  <c r="Y88" i="5"/>
  <c r="Z88" i="5"/>
  <c r="Q88" i="5"/>
  <c r="I88" i="5"/>
  <c r="R90" i="5"/>
  <c r="Y90" i="5"/>
  <c r="Z90" i="5"/>
  <c r="Q90" i="5"/>
  <c r="I90" i="5"/>
  <c r="R92" i="5"/>
  <c r="Y92" i="5"/>
  <c r="Z92" i="5"/>
  <c r="Q92" i="5"/>
  <c r="I92" i="5"/>
  <c r="R94" i="5"/>
  <c r="Y94" i="5"/>
  <c r="Z94" i="5"/>
  <c r="Q94" i="5"/>
  <c r="I94" i="5"/>
  <c r="Z81" i="5"/>
  <c r="Y81" i="5"/>
  <c r="R81" i="5"/>
  <c r="I81" i="5"/>
  <c r="J82" i="5"/>
  <c r="Z83" i="5"/>
  <c r="Y83" i="5"/>
  <c r="R83" i="5"/>
  <c r="Q83" i="5"/>
  <c r="I83" i="5"/>
  <c r="J84" i="5"/>
  <c r="Z85" i="5"/>
  <c r="Y85" i="5"/>
  <c r="R85" i="5"/>
  <c r="Q85" i="5"/>
  <c r="I85" i="5"/>
  <c r="J86" i="5"/>
  <c r="Z87" i="5"/>
  <c r="Y87" i="5"/>
  <c r="R87" i="5"/>
  <c r="Q87" i="5"/>
  <c r="I87" i="5"/>
  <c r="J88" i="5"/>
  <c r="Z89" i="5"/>
  <c r="Y89" i="5"/>
  <c r="R89" i="5"/>
  <c r="Q89" i="5"/>
  <c r="I89" i="5"/>
  <c r="J90" i="5"/>
  <c r="Z91" i="5"/>
  <c r="Y91" i="5"/>
  <c r="R91" i="5"/>
  <c r="Q91" i="5"/>
  <c r="I91" i="5"/>
  <c r="J92" i="5"/>
  <c r="Z93" i="5"/>
  <c r="Y93" i="5"/>
  <c r="R93" i="5"/>
  <c r="Q93" i="5"/>
  <c r="I93" i="5"/>
  <c r="J94" i="5"/>
  <c r="Q81" i="5"/>
  <c r="Y66" i="5"/>
  <c r="Y72" i="5"/>
  <c r="Q72" i="5"/>
  <c r="Z72" i="5"/>
  <c r="R72" i="5"/>
  <c r="Y61" i="5"/>
  <c r="R62" i="5"/>
  <c r="Q62" i="5"/>
  <c r="Z62" i="5"/>
  <c r="Y69" i="5"/>
  <c r="R70" i="5"/>
  <c r="Y70" i="5"/>
  <c r="Q70" i="5"/>
  <c r="Z70" i="5"/>
  <c r="Z77" i="5"/>
  <c r="Y77" i="5"/>
  <c r="Q77" i="5"/>
  <c r="R77" i="5"/>
  <c r="I80" i="5"/>
  <c r="Z65" i="5"/>
  <c r="Y65" i="5"/>
  <c r="Q65" i="5"/>
  <c r="R65" i="5"/>
  <c r="Y75" i="5"/>
  <c r="R76" i="5"/>
  <c r="Y76" i="5"/>
  <c r="Q76" i="5"/>
  <c r="Z76" i="5"/>
  <c r="Z67" i="5"/>
  <c r="Y67" i="5"/>
  <c r="Q67" i="5"/>
  <c r="R67" i="5"/>
  <c r="Q66" i="5"/>
  <c r="Z66" i="5"/>
  <c r="R66" i="5"/>
  <c r="Y73" i="5"/>
  <c r="Q73" i="5"/>
  <c r="R73" i="5"/>
  <c r="Z79" i="5"/>
  <c r="Y79" i="5"/>
  <c r="Q79" i="5"/>
  <c r="R79" i="5"/>
  <c r="Y63" i="5"/>
  <c r="R64" i="5"/>
  <c r="Y64" i="5"/>
  <c r="Q64" i="5"/>
  <c r="Z64" i="5"/>
  <c r="Z71" i="5"/>
  <c r="Y71" i="5"/>
  <c r="Q71" i="5"/>
  <c r="R71" i="5"/>
  <c r="Y78" i="5"/>
  <c r="Q78" i="5"/>
  <c r="Z78" i="5"/>
  <c r="R78" i="5"/>
  <c r="Z75" i="5"/>
  <c r="Z69" i="5"/>
  <c r="Z63" i="5"/>
  <c r="Z80" i="5"/>
  <c r="Z74" i="5"/>
  <c r="Z68" i="5"/>
  <c r="Q68" i="5"/>
  <c r="Q74" i="5"/>
  <c r="Q80" i="5"/>
  <c r="Y68" i="5"/>
  <c r="Y74" i="5"/>
  <c r="Y80" i="5"/>
  <c r="R75" i="5"/>
  <c r="R69" i="5"/>
  <c r="R63" i="5"/>
  <c r="Q63" i="5"/>
  <c r="Q69" i="5"/>
  <c r="Q75" i="5"/>
  <c r="R80" i="5"/>
  <c r="R74" i="5"/>
  <c r="R68" i="5"/>
  <c r="AD93" i="5"/>
  <c r="AD107" i="5"/>
  <c r="AE107" i="5"/>
  <c r="W15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Q21" i="5"/>
  <c r="Q60" i="5"/>
  <c r="Q61" i="5"/>
  <c r="Y46" i="5"/>
  <c r="Y51" i="5"/>
  <c r="Z73" i="5"/>
  <c r="Q57" i="5"/>
  <c r="Y15" i="5"/>
  <c r="R15" i="5"/>
  <c r="Z15" i="5"/>
  <c r="Z54" i="5"/>
  <c r="R46" i="5"/>
  <c r="Z21" i="5"/>
  <c r="Q15" i="5"/>
  <c r="Y21" i="5"/>
  <c r="R21" i="5"/>
  <c r="Y57" i="5"/>
  <c r="R57" i="5"/>
  <c r="R41" i="5"/>
  <c r="R54" i="5"/>
  <c r="Z49" i="5"/>
  <c r="Z55" i="5"/>
  <c r="Q41" i="5"/>
  <c r="Z61" i="5"/>
  <c r="Q49" i="5"/>
  <c r="Y49" i="5"/>
  <c r="Q43" i="5"/>
  <c r="Y41" i="5"/>
  <c r="R61" i="5"/>
  <c r="R60" i="5"/>
  <c r="Z60" i="5"/>
  <c r="Y60" i="5"/>
  <c r="Y62" i="5"/>
  <c r="R55" i="5"/>
  <c r="Q55" i="5"/>
  <c r="Y55" i="5"/>
  <c r="Z25" i="5"/>
  <c r="Z51" i="5"/>
  <c r="Z48" i="5"/>
  <c r="Z29" i="5"/>
  <c r="Q45" i="5"/>
  <c r="Q27" i="5"/>
  <c r="Z47" i="5"/>
  <c r="Q34" i="5"/>
  <c r="Q51" i="5"/>
  <c r="R51" i="5"/>
  <c r="Y34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R23" i="5"/>
  <c r="R26" i="5"/>
  <c r="Y27" i="5"/>
  <c r="Q53" i="5"/>
  <c r="Y53" i="5"/>
  <c r="Y23" i="5"/>
  <c r="R53" i="5"/>
  <c r="Y26" i="5"/>
  <c r="R45" i="5"/>
  <c r="Y37" i="5"/>
  <c r="Q33" i="5"/>
  <c r="Z37" i="5"/>
  <c r="Y33" i="5"/>
  <c r="Y48" i="5"/>
  <c r="Y45" i="5"/>
  <c r="Q48" i="5"/>
  <c r="R33" i="5"/>
  <c r="Z33" i="5"/>
  <c r="Q39" i="5"/>
  <c r="Y25" i="5"/>
  <c r="Q47" i="5"/>
  <c r="R47" i="5"/>
  <c r="Q25" i="5"/>
  <c r="Y47" i="5"/>
  <c r="Z27" i="5"/>
  <c r="Z52" i="5"/>
  <c r="O15" i="5"/>
  <c r="R49" i="5"/>
  <c r="R48" i="5"/>
  <c r="Z53" i="5"/>
  <c r="Q37" i="5"/>
  <c r="Q17" i="5"/>
  <c r="R17" i="5"/>
  <c r="Z17" i="5"/>
  <c r="R37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Q29" i="5"/>
  <c r="R29" i="5"/>
  <c r="Y29" i="5"/>
  <c r="Y17" i="5"/>
  <c r="Z22" i="5"/>
  <c r="R25" i="5"/>
  <c r="Z23" i="5"/>
  <c r="R43" i="5"/>
  <c r="Z41" i="5"/>
  <c r="Z45" i="5"/>
  <c r="C82" i="5"/>
  <c r="S15" i="5"/>
  <c r="N16" i="5" s="1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AD43" i="5"/>
  <c r="H99" i="5"/>
  <c r="AD47" i="5"/>
  <c r="N60" i="5"/>
  <c r="O60" i="5"/>
  <c r="S60" i="5"/>
  <c r="N61" i="5"/>
  <c r="O61" i="5"/>
  <c r="S61" i="5"/>
  <c r="N62" i="5"/>
  <c r="O62" i="5"/>
  <c r="S62" i="5"/>
  <c r="N63" i="5"/>
  <c r="O63" i="5"/>
  <c r="S63" i="5"/>
  <c r="N64" i="5"/>
  <c r="O64" i="5"/>
  <c r="S64" i="5"/>
  <c r="N65" i="5"/>
  <c r="V60" i="5"/>
  <c r="O65" i="5"/>
  <c r="S65" i="5"/>
  <c r="N66" i="5"/>
  <c r="O66" i="5"/>
  <c r="S66" i="5"/>
  <c r="N67" i="5"/>
  <c r="W60" i="5"/>
  <c r="AA60" i="5"/>
  <c r="V61" i="5"/>
  <c r="O67" i="5"/>
  <c r="S67" i="5"/>
  <c r="N68" i="5"/>
  <c r="O68" i="5"/>
  <c r="S68" i="5"/>
  <c r="N69" i="5"/>
  <c r="W61" i="5"/>
  <c r="AA61" i="5"/>
  <c r="V62" i="5"/>
  <c r="O69" i="5"/>
  <c r="S69" i="5"/>
  <c r="N70" i="5"/>
  <c r="O70" i="5"/>
  <c r="S70" i="5"/>
  <c r="N71" i="5"/>
  <c r="W62" i="5"/>
  <c r="AA62" i="5"/>
  <c r="V63" i="5"/>
  <c r="O71" i="5"/>
  <c r="S71" i="5"/>
  <c r="N72" i="5"/>
  <c r="O72" i="5"/>
  <c r="S72" i="5"/>
  <c r="N73" i="5"/>
  <c r="W63" i="5"/>
  <c r="AA63" i="5"/>
  <c r="V64" i="5"/>
  <c r="O73" i="5"/>
  <c r="S73" i="5"/>
  <c r="N74" i="5"/>
  <c r="O74" i="5"/>
  <c r="S74" i="5"/>
  <c r="N75" i="5"/>
  <c r="W64" i="5"/>
  <c r="AA64" i="5"/>
  <c r="AD54" i="5"/>
  <c r="V65" i="5"/>
  <c r="O75" i="5"/>
  <c r="S75" i="5"/>
  <c r="N76" i="5"/>
  <c r="O76" i="5"/>
  <c r="S76" i="5"/>
  <c r="N77" i="5"/>
  <c r="W65" i="5"/>
  <c r="AA65" i="5"/>
  <c r="V66" i="5"/>
  <c r="O77" i="5"/>
  <c r="S77" i="5"/>
  <c r="N78" i="5"/>
  <c r="O78" i="5"/>
  <c r="S78" i="5"/>
  <c r="N79" i="5"/>
  <c r="W66" i="5"/>
  <c r="AA66" i="5"/>
  <c r="V67" i="5"/>
  <c r="O79" i="5"/>
  <c r="S79" i="5"/>
  <c r="N80" i="5"/>
  <c r="O80" i="5"/>
  <c r="S80" i="5"/>
  <c r="N81" i="5"/>
  <c r="W67" i="5"/>
  <c r="AA67" i="5"/>
  <c r="O81" i="5"/>
  <c r="S81" i="5"/>
  <c r="N82" i="5"/>
  <c r="V68" i="5"/>
  <c r="O82" i="5"/>
  <c r="S82" i="5"/>
  <c r="N83" i="5"/>
  <c r="W68" i="5"/>
  <c r="AA68" i="5"/>
  <c r="O83" i="5"/>
  <c r="S83" i="5"/>
  <c r="N84" i="5"/>
  <c r="V69" i="5"/>
  <c r="O84" i="5"/>
  <c r="S84" i="5"/>
  <c r="N85" i="5"/>
  <c r="AD57" i="5"/>
  <c r="W69" i="5"/>
  <c r="AA69" i="5"/>
  <c r="AH69" i="5" s="1"/>
  <c r="O85" i="5"/>
  <c r="S85" i="5"/>
  <c r="N86" i="5"/>
  <c r="V70" i="5"/>
  <c r="O86" i="5"/>
  <c r="S86" i="5"/>
  <c r="N87" i="5"/>
  <c r="W70" i="5"/>
  <c r="AA70" i="5"/>
  <c r="O87" i="5"/>
  <c r="S87" i="5"/>
  <c r="N88" i="5"/>
  <c r="V71" i="5"/>
  <c r="O88" i="5"/>
  <c r="S88" i="5"/>
  <c r="N89" i="5"/>
  <c r="W71" i="5"/>
  <c r="AA71" i="5"/>
  <c r="O89" i="5"/>
  <c r="S89" i="5"/>
  <c r="N90" i="5"/>
  <c r="V72" i="5"/>
  <c r="O90" i="5"/>
  <c r="S90" i="5"/>
  <c r="N91" i="5"/>
  <c r="W72" i="5"/>
  <c r="AA72" i="5"/>
  <c r="O91" i="5"/>
  <c r="S91" i="5"/>
  <c r="N92" i="5"/>
  <c r="V73" i="5"/>
  <c r="O92" i="5"/>
  <c r="S92" i="5"/>
  <c r="N93" i="5"/>
  <c r="AD60" i="5"/>
  <c r="W73" i="5"/>
  <c r="AA73" i="5"/>
  <c r="O93" i="5"/>
  <c r="S93" i="5"/>
  <c r="N94" i="5"/>
  <c r="V74" i="5"/>
  <c r="O94" i="5"/>
  <c r="S94" i="5"/>
  <c r="N95" i="5"/>
  <c r="W74" i="5"/>
  <c r="AA74" i="5"/>
  <c r="O95" i="5"/>
  <c r="S95" i="5"/>
  <c r="N96" i="5"/>
  <c r="V75" i="5"/>
  <c r="O96" i="5"/>
  <c r="S96" i="5"/>
  <c r="N97" i="5"/>
  <c r="W75" i="5"/>
  <c r="AA75" i="5"/>
  <c r="O97" i="5"/>
  <c r="S97" i="5"/>
  <c r="N98" i="5"/>
  <c r="V76" i="5"/>
  <c r="O98" i="5"/>
  <c r="S98" i="5"/>
  <c r="N99" i="5"/>
  <c r="W76" i="5"/>
  <c r="AA76" i="5"/>
  <c r="O99" i="5"/>
  <c r="S99" i="5"/>
  <c r="V77" i="5"/>
  <c r="W77" i="5"/>
  <c r="AA77" i="5"/>
  <c r="V78" i="5"/>
  <c r="W78" i="5"/>
  <c r="AA78" i="5"/>
  <c r="V79" i="5"/>
  <c r="AD64" i="5"/>
  <c r="W79" i="5"/>
  <c r="AA79" i="5"/>
  <c r="V80" i="5"/>
  <c r="W80" i="5"/>
  <c r="AA80" i="5"/>
  <c r="V81" i="5"/>
  <c r="W81" i="5"/>
  <c r="AA81" i="5"/>
  <c r="V82" i="5"/>
  <c r="W82" i="5"/>
  <c r="AA82" i="5"/>
  <c r="V83" i="5"/>
  <c r="W83" i="5"/>
  <c r="AA83" i="5"/>
  <c r="V84" i="5"/>
  <c r="W84" i="5"/>
  <c r="AA84" i="5"/>
  <c r="V85" i="5"/>
  <c r="AD68" i="5"/>
  <c r="W85" i="5"/>
  <c r="AA85" i="5"/>
  <c r="V86" i="5"/>
  <c r="W86" i="5"/>
  <c r="AA86" i="5"/>
  <c r="V87" i="5"/>
  <c r="W87" i="5"/>
  <c r="AA87" i="5"/>
  <c r="V88" i="5"/>
  <c r="W88" i="5"/>
  <c r="AA88" i="5"/>
  <c r="V89" i="5"/>
  <c r="W89" i="5"/>
  <c r="AA89" i="5"/>
  <c r="V90" i="5"/>
  <c r="W90" i="5"/>
  <c r="AA90" i="5"/>
  <c r="V91" i="5"/>
  <c r="W91" i="5"/>
  <c r="AA91" i="5"/>
  <c r="V92" i="5"/>
  <c r="W92" i="5"/>
  <c r="AA92" i="5"/>
  <c r="V93" i="5"/>
  <c r="W93" i="5"/>
  <c r="AA93" i="5"/>
  <c r="V94" i="5"/>
  <c r="W94" i="5"/>
  <c r="AA94" i="5"/>
  <c r="V95" i="5"/>
  <c r="W95" i="5"/>
  <c r="AA95" i="5"/>
  <c r="V96" i="5"/>
  <c r="W96" i="5"/>
  <c r="AA96" i="5"/>
  <c r="V97" i="5"/>
  <c r="W97" i="5"/>
  <c r="AA97" i="5"/>
  <c r="V98" i="5"/>
  <c r="W98" i="5"/>
  <c r="AA98" i="5"/>
  <c r="V99" i="5"/>
  <c r="W99" i="5"/>
  <c r="AA99" i="5"/>
  <c r="F80" i="5"/>
  <c r="G80" i="5"/>
  <c r="K80" i="5"/>
  <c r="F81" i="5"/>
  <c r="G81" i="5"/>
  <c r="K81" i="5"/>
  <c r="F82" i="5"/>
  <c r="G82" i="5"/>
  <c r="K82" i="5"/>
  <c r="F83" i="5"/>
  <c r="G83" i="5"/>
  <c r="K83" i="5"/>
  <c r="F84" i="5"/>
  <c r="G84" i="5"/>
  <c r="K84" i="5"/>
  <c r="F85" i="5"/>
  <c r="G85" i="5"/>
  <c r="K85" i="5"/>
  <c r="F86" i="5"/>
  <c r="G86" i="5"/>
  <c r="K86" i="5"/>
  <c r="F87" i="5"/>
  <c r="G87" i="5"/>
  <c r="K87" i="5"/>
  <c r="F88" i="5"/>
  <c r="G88" i="5"/>
  <c r="K88" i="5"/>
  <c r="AE88" i="5"/>
  <c r="F89" i="5"/>
  <c r="G89" i="5"/>
  <c r="K89" i="5"/>
  <c r="F90" i="5"/>
  <c r="G90" i="5"/>
  <c r="K90" i="5"/>
  <c r="F91" i="5"/>
  <c r="G91" i="5"/>
  <c r="K91" i="5"/>
  <c r="F92" i="5"/>
  <c r="AE91" i="5"/>
  <c r="G92" i="5"/>
  <c r="K92" i="5"/>
  <c r="F93" i="5"/>
  <c r="G93" i="5"/>
  <c r="K93" i="5"/>
  <c r="F94" i="5"/>
  <c r="G94" i="5"/>
  <c r="K94" i="5"/>
  <c r="F95" i="5"/>
  <c r="G95" i="5"/>
  <c r="K95" i="5"/>
  <c r="F96" i="5"/>
  <c r="G96" i="5"/>
  <c r="K96" i="5"/>
  <c r="F97" i="5"/>
  <c r="G97" i="5"/>
  <c r="K97" i="5"/>
  <c r="F98" i="5"/>
  <c r="G98" i="5"/>
  <c r="K98" i="5"/>
  <c r="F99" i="5"/>
  <c r="G99" i="5"/>
  <c r="K99" i="5"/>
  <c r="AD86" i="5" l="1"/>
  <c r="AH103" i="5"/>
  <c r="AD51" i="5"/>
  <c r="AD103" i="5"/>
  <c r="AD48" i="5"/>
  <c r="AH64" i="5"/>
  <c r="AD85" i="5"/>
  <c r="AE90" i="5"/>
  <c r="AD82" i="5"/>
  <c r="AH92" i="5"/>
  <c r="AH80" i="5"/>
  <c r="AE96" i="5"/>
  <c r="AE87" i="5"/>
  <c r="AH61" i="5"/>
  <c r="AH88" i="5"/>
  <c r="AH94" i="5"/>
  <c r="AH76" i="5"/>
  <c r="AH67" i="5"/>
  <c r="AH111" i="5"/>
  <c r="AH66" i="5"/>
  <c r="AH60" i="5"/>
  <c r="AH100" i="5"/>
  <c r="AH104" i="5"/>
  <c r="AE17" i="5"/>
  <c r="AD79" i="5"/>
  <c r="AH65" i="5"/>
  <c r="AE37" i="5"/>
  <c r="AH96" i="5"/>
  <c r="AD52" i="5"/>
  <c r="AH90" i="5"/>
  <c r="AH89" i="5"/>
  <c r="AH63" i="5"/>
  <c r="AE81" i="5"/>
  <c r="AD69" i="5"/>
  <c r="AH84" i="5"/>
  <c r="AD53" i="5"/>
  <c r="AH78" i="5"/>
  <c r="AD49" i="5"/>
  <c r="AD46" i="5"/>
  <c r="AE26" i="5"/>
  <c r="AH71" i="5"/>
  <c r="AD55" i="5"/>
  <c r="AD45" i="5"/>
  <c r="AD109" i="5"/>
  <c r="AH102" i="5"/>
  <c r="AH112" i="5"/>
  <c r="AH114" i="5"/>
  <c r="AE33" i="5"/>
  <c r="AE25" i="5"/>
  <c r="AH98" i="5"/>
  <c r="AD41" i="5"/>
  <c r="AD83" i="5"/>
  <c r="AD105" i="5"/>
  <c r="AE29" i="5"/>
  <c r="AE101" i="5"/>
  <c r="AE111" i="5"/>
  <c r="AH101" i="5"/>
  <c r="AH105" i="5"/>
  <c r="AH107" i="5"/>
  <c r="AH109" i="5"/>
  <c r="AH113" i="5"/>
  <c r="AE21" i="5"/>
  <c r="AH95" i="5"/>
  <c r="AD74" i="5"/>
  <c r="AD63" i="5"/>
  <c r="AD58" i="5"/>
  <c r="Y30" i="5"/>
  <c r="Z38" i="5"/>
  <c r="Q42" i="5"/>
  <c r="Y38" i="5"/>
  <c r="R22" i="5"/>
  <c r="R18" i="5"/>
  <c r="Q18" i="5"/>
  <c r="AE108" i="5"/>
  <c r="AE78" i="5"/>
  <c r="AE70" i="5"/>
  <c r="AE98" i="5"/>
  <c r="AE94" i="5"/>
  <c r="AD78" i="5"/>
  <c r="AH93" i="5"/>
  <c r="AD70" i="5"/>
  <c r="AH87" i="5"/>
  <c r="AH82" i="5"/>
  <c r="AH75" i="5"/>
  <c r="AD42" i="5"/>
  <c r="Z34" i="5"/>
  <c r="Z42" i="5"/>
  <c r="Y42" i="5"/>
  <c r="Q26" i="5"/>
  <c r="R52" i="5"/>
  <c r="Q52" i="5"/>
  <c r="R58" i="5"/>
  <c r="Q22" i="5"/>
  <c r="Z18" i="5"/>
  <c r="Q38" i="5"/>
  <c r="AD94" i="5"/>
  <c r="AD98" i="5"/>
  <c r="AE75" i="5"/>
  <c r="AE67" i="5"/>
  <c r="AE34" i="5"/>
  <c r="AE22" i="5"/>
  <c r="I15" i="5"/>
  <c r="AE80" i="5"/>
  <c r="AH85" i="5"/>
  <c r="AH68" i="5"/>
  <c r="AH81" i="5"/>
  <c r="AH79" i="5"/>
  <c r="R30" i="5"/>
  <c r="Z30" i="5"/>
  <c r="AE113" i="5"/>
  <c r="AD108" i="5"/>
  <c r="AD80" i="5"/>
  <c r="AH106" i="5"/>
  <c r="AH108" i="5"/>
  <c r="AH110" i="5"/>
  <c r="AE38" i="5"/>
  <c r="AE30" i="5"/>
  <c r="AE18" i="5"/>
  <c r="AD84" i="5"/>
  <c r="AD95" i="5"/>
  <c r="AE112" i="5"/>
  <c r="AD114" i="5"/>
  <c r="AE114" i="5"/>
  <c r="AE77" i="5"/>
  <c r="AE73" i="5"/>
  <c r="J50" i="5"/>
  <c r="Z50" i="5"/>
  <c r="AE84" i="5"/>
  <c r="AH99" i="5"/>
  <c r="AH83" i="5"/>
  <c r="AH77" i="5"/>
  <c r="AH74" i="5"/>
  <c r="AH73" i="5"/>
  <c r="AH72" i="5"/>
  <c r="AH70" i="5"/>
  <c r="AH62" i="5"/>
  <c r="R50" i="5"/>
  <c r="Q50" i="5"/>
  <c r="AD112" i="5"/>
  <c r="AD91" i="5"/>
  <c r="AE104" i="5"/>
  <c r="AD106" i="5"/>
  <c r="I58" i="5"/>
  <c r="Q58" i="5"/>
  <c r="Y58" i="5"/>
  <c r="J52" i="5"/>
  <c r="Y52" i="5"/>
  <c r="I43" i="5"/>
  <c r="Y43" i="5"/>
  <c r="Z43" i="5"/>
  <c r="I39" i="5"/>
  <c r="Z39" i="5"/>
  <c r="R39" i="5"/>
  <c r="Y39" i="5"/>
  <c r="AE35" i="5"/>
  <c r="AE31" i="5"/>
  <c r="I27" i="5"/>
  <c r="R27" i="5"/>
  <c r="I23" i="5"/>
  <c r="Q23" i="5"/>
  <c r="AE19" i="5"/>
  <c r="AD89" i="5"/>
  <c r="AD77" i="5"/>
  <c r="AH97" i="5"/>
  <c r="AD50" i="5"/>
  <c r="Y50" i="5"/>
  <c r="AD92" i="5"/>
  <c r="J57" i="5"/>
  <c r="Z57" i="5"/>
  <c r="J54" i="5"/>
  <c r="Q54" i="5"/>
  <c r="Y54" i="5"/>
  <c r="J46" i="5"/>
  <c r="Z46" i="5"/>
  <c r="Q46" i="5"/>
  <c r="AE95" i="5"/>
  <c r="AD73" i="5"/>
  <c r="AH86" i="5"/>
  <c r="AH91" i="5"/>
  <c r="AD97" i="5"/>
  <c r="AA15" i="5"/>
  <c r="AE76" i="5"/>
  <c r="AE72" i="5"/>
  <c r="I50" i="5"/>
  <c r="I53" i="5"/>
  <c r="I51" i="5"/>
  <c r="I49" i="5"/>
  <c r="I47" i="5"/>
  <c r="I45" i="5"/>
  <c r="AE16" i="5"/>
  <c r="AE32" i="5"/>
  <c r="AE24" i="5"/>
  <c r="AD99" i="5"/>
  <c r="AE102" i="5"/>
  <c r="AD102" i="5"/>
  <c r="AD110" i="5"/>
  <c r="AE110" i="5"/>
  <c r="AE36" i="5"/>
  <c r="AE28" i="5"/>
  <c r="AE20" i="5"/>
  <c r="AH15" i="5"/>
  <c r="V16" i="5"/>
  <c r="O16" i="5"/>
  <c r="AE68" i="5"/>
  <c r="AE64" i="5"/>
  <c r="AE60" i="5"/>
  <c r="AE65" i="5"/>
  <c r="AE61" i="5"/>
  <c r="J58" i="5"/>
  <c r="AD100" i="5"/>
  <c r="AD104" i="5"/>
  <c r="AE66" i="5"/>
  <c r="AE62" i="5"/>
  <c r="J42" i="5"/>
  <c r="I42" i="5"/>
  <c r="J38" i="5"/>
  <c r="I38" i="5"/>
  <c r="J34" i="5"/>
  <c r="I34" i="5"/>
  <c r="J30" i="5"/>
  <c r="I30" i="5"/>
  <c r="J26" i="5"/>
  <c r="I26" i="5"/>
  <c r="J22" i="5"/>
  <c r="I22" i="5"/>
  <c r="J18" i="5"/>
  <c r="I18" i="5"/>
  <c r="G15" i="5"/>
  <c r="J43" i="5"/>
  <c r="J41" i="5"/>
  <c r="J39" i="5"/>
  <c r="J37" i="5"/>
  <c r="J35" i="5"/>
  <c r="J33" i="5"/>
  <c r="J31" i="5"/>
  <c r="J29" i="5"/>
  <c r="J27" i="5"/>
  <c r="J25" i="5"/>
  <c r="J23" i="5"/>
  <c r="J21" i="5"/>
  <c r="J19" i="5"/>
  <c r="J17" i="5"/>
  <c r="I57" i="5"/>
  <c r="I55" i="5"/>
  <c r="I31" i="5" l="1"/>
  <c r="R31" i="5"/>
  <c r="Q31" i="5"/>
  <c r="Z31" i="5"/>
  <c r="Y31" i="5"/>
  <c r="K15" i="5"/>
  <c r="I19" i="5"/>
  <c r="Y19" i="5"/>
  <c r="Q19" i="5"/>
  <c r="R19" i="5"/>
  <c r="Z19" i="5"/>
  <c r="I35" i="5"/>
  <c r="Y35" i="5"/>
  <c r="Q35" i="5"/>
  <c r="R35" i="5"/>
  <c r="Z35" i="5"/>
  <c r="J56" i="5"/>
  <c r="I56" i="5"/>
  <c r="R56" i="5"/>
  <c r="Y56" i="5"/>
  <c r="Z56" i="5"/>
  <c r="Q56" i="5"/>
  <c r="J36" i="5"/>
  <c r="I36" i="5"/>
  <c r="Q36" i="5"/>
  <c r="R36" i="5"/>
  <c r="Z36" i="5"/>
  <c r="Y36" i="5"/>
  <c r="J32" i="5"/>
  <c r="I32" i="5"/>
  <c r="Z32" i="5"/>
  <c r="Y32" i="5"/>
  <c r="R32" i="5"/>
  <c r="Q32" i="5"/>
  <c r="J16" i="5"/>
  <c r="H16" i="5"/>
  <c r="I16" i="5"/>
  <c r="C16" i="5"/>
  <c r="Q16" i="5"/>
  <c r="P16" i="5"/>
  <c r="P17" i="5" s="1"/>
  <c r="P18" i="5" s="1"/>
  <c r="P19" i="5" s="1"/>
  <c r="R16" i="5"/>
  <c r="Y16" i="5"/>
  <c r="Z16" i="5"/>
  <c r="X16" i="5"/>
  <c r="X17" i="5" s="1"/>
  <c r="X18" i="5" s="1"/>
  <c r="X19" i="5" s="1"/>
  <c r="F16" i="5"/>
  <c r="AD15" i="5"/>
  <c r="J28" i="5"/>
  <c r="I28" i="5"/>
  <c r="R28" i="5"/>
  <c r="Q28" i="5"/>
  <c r="Z28" i="5"/>
  <c r="Y28" i="5"/>
  <c r="J59" i="5"/>
  <c r="Y59" i="5"/>
  <c r="I59" i="5"/>
  <c r="Q59" i="5"/>
  <c r="Z59" i="5"/>
  <c r="R59" i="5"/>
  <c r="W16" i="5"/>
  <c r="AA16" i="5" s="1"/>
  <c r="J20" i="5"/>
  <c r="I20" i="5"/>
  <c r="Y20" i="5"/>
  <c r="Z20" i="5"/>
  <c r="Q20" i="5"/>
  <c r="X20" i="5"/>
  <c r="X21" i="5" s="1"/>
  <c r="X22" i="5" s="1"/>
  <c r="X23" i="5" s="1"/>
  <c r="P20" i="5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R20" i="5"/>
  <c r="J40" i="5"/>
  <c r="I40" i="5"/>
  <c r="Y40" i="5"/>
  <c r="R40" i="5"/>
  <c r="Q40" i="5"/>
  <c r="Z40" i="5"/>
  <c r="J24" i="5"/>
  <c r="I24" i="5"/>
  <c r="Q24" i="5"/>
  <c r="R24" i="5"/>
  <c r="Z24" i="5"/>
  <c r="X24" i="5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Y24" i="5"/>
  <c r="J44" i="5"/>
  <c r="I44" i="5"/>
  <c r="Y44" i="5"/>
  <c r="Z44" i="5"/>
  <c r="Q44" i="5"/>
  <c r="R44" i="5"/>
  <c r="V17" i="5" l="1"/>
  <c r="G16" i="5"/>
  <c r="C17" i="5"/>
  <c r="H17" i="5"/>
  <c r="S16" i="5"/>
  <c r="N17" i="5" s="1"/>
  <c r="K16" i="5" l="1"/>
  <c r="F17" i="5" s="1"/>
  <c r="C18" i="5"/>
  <c r="W17" i="5"/>
  <c r="AA17" i="5" s="1"/>
  <c r="O17" i="5"/>
  <c r="S17" i="5" s="1"/>
  <c r="N18" i="5" s="1"/>
  <c r="H18" i="5"/>
  <c r="AH16" i="5"/>
  <c r="AD16" i="5" l="1"/>
  <c r="O18" i="5"/>
  <c r="S18" i="5" s="1"/>
  <c r="N19" i="5" s="1"/>
  <c r="V18" i="5"/>
  <c r="AH17" i="5"/>
  <c r="H19" i="5"/>
  <c r="C19" i="5"/>
  <c r="G17" i="5"/>
  <c r="O19" i="5" l="1"/>
  <c r="S19" i="5" s="1"/>
  <c r="N20" i="5" s="1"/>
  <c r="C20" i="5"/>
  <c r="W18" i="5"/>
  <c r="AA18" i="5" s="1"/>
  <c r="K17" i="5"/>
  <c r="H20" i="5"/>
  <c r="AH18" i="5" l="1"/>
  <c r="V19" i="5"/>
  <c r="O20" i="5"/>
  <c r="S20" i="5" s="1"/>
  <c r="N21" i="5" s="1"/>
  <c r="H21" i="5"/>
  <c r="F18" i="5"/>
  <c r="AD17" i="5"/>
  <c r="C21" i="5"/>
  <c r="C22" i="5" l="1"/>
  <c r="W19" i="5"/>
  <c r="AA19" i="5" s="1"/>
  <c r="O21" i="5"/>
  <c r="S21" i="5" s="1"/>
  <c r="N22" i="5" s="1"/>
  <c r="G18" i="5"/>
  <c r="K18" i="5"/>
  <c r="H22" i="5"/>
  <c r="O22" i="5" l="1"/>
  <c r="S22" i="5" s="1"/>
  <c r="N23" i="5" s="1"/>
  <c r="H23" i="5"/>
  <c r="AH19" i="5"/>
  <c r="V20" i="5"/>
  <c r="F19" i="5"/>
  <c r="AD18" i="5"/>
  <c r="C23" i="5"/>
  <c r="O23" i="5" l="1"/>
  <c r="S23" i="5" s="1"/>
  <c r="N24" i="5" s="1"/>
  <c r="H24" i="5"/>
  <c r="G19" i="5"/>
  <c r="C24" i="5"/>
  <c r="W20" i="5"/>
  <c r="AA20" i="5" s="1"/>
  <c r="K19" i="5" l="1"/>
  <c r="F20" i="5" s="1"/>
  <c r="O24" i="5"/>
  <c r="S24" i="5" s="1"/>
  <c r="N25" i="5" s="1"/>
  <c r="AH20" i="5"/>
  <c r="V21" i="5"/>
  <c r="H25" i="5"/>
  <c r="AD19" i="5"/>
  <c r="C25" i="5"/>
  <c r="O25" i="5" l="1"/>
  <c r="S25" i="5" s="1"/>
  <c r="N26" i="5" s="1"/>
  <c r="W21" i="5"/>
  <c r="AA21" i="5" s="1"/>
  <c r="C26" i="5"/>
  <c r="G20" i="5"/>
  <c r="H26" i="5"/>
  <c r="V22" i="5" l="1"/>
  <c r="AH21" i="5"/>
  <c r="O26" i="5"/>
  <c r="S26" i="5" s="1"/>
  <c r="N27" i="5" s="1"/>
  <c r="K20" i="5"/>
  <c r="H27" i="5"/>
  <c r="C27" i="5"/>
  <c r="O27" i="5" l="1"/>
  <c r="S27" i="5" s="1"/>
  <c r="N28" i="5" s="1"/>
  <c r="C28" i="5"/>
  <c r="H28" i="5"/>
  <c r="F21" i="5"/>
  <c r="AD20" i="5"/>
  <c r="W22" i="5"/>
  <c r="AA22" i="5" s="1"/>
  <c r="C29" i="5" l="1"/>
  <c r="G21" i="5"/>
  <c r="V23" i="5"/>
  <c r="AH22" i="5"/>
  <c r="O28" i="5"/>
  <c r="S28" i="5" s="1"/>
  <c r="N29" i="5" s="1"/>
  <c r="H29" i="5"/>
  <c r="O29" i="5" l="1"/>
  <c r="S29" i="5" s="1"/>
  <c r="N30" i="5" s="1"/>
  <c r="K21" i="5"/>
  <c r="H30" i="5"/>
  <c r="W23" i="5"/>
  <c r="AA23" i="5" s="1"/>
  <c r="C30" i="5"/>
  <c r="AH23" i="5" l="1"/>
  <c r="V24" i="5"/>
  <c r="O30" i="5"/>
  <c r="S30" i="5" s="1"/>
  <c r="N31" i="5" s="1"/>
  <c r="C31" i="5"/>
  <c r="F22" i="5"/>
  <c r="AD21" i="5"/>
  <c r="H31" i="5"/>
  <c r="O31" i="5" l="1"/>
  <c r="S31" i="5" s="1"/>
  <c r="N32" i="5" s="1"/>
  <c r="G22" i="5"/>
  <c r="H32" i="5"/>
  <c r="W24" i="5"/>
  <c r="AA24" i="5" s="1"/>
  <c r="C32" i="5"/>
  <c r="AH24" i="5" l="1"/>
  <c r="V25" i="5"/>
  <c r="O32" i="5"/>
  <c r="S32" i="5" s="1"/>
  <c r="N33" i="5" s="1"/>
  <c r="K22" i="5"/>
  <c r="C33" i="5"/>
  <c r="H33" i="5"/>
  <c r="O33" i="5" l="1"/>
  <c r="S33" i="5" s="1"/>
  <c r="N34" i="5" s="1"/>
  <c r="C34" i="5"/>
  <c r="W25" i="5"/>
  <c r="AA25" i="5" s="1"/>
  <c r="H34" i="5"/>
  <c r="F23" i="5"/>
  <c r="AD22" i="5"/>
  <c r="AH25" i="5" l="1"/>
  <c r="V26" i="5"/>
  <c r="O34" i="5"/>
  <c r="S34" i="5" s="1"/>
  <c r="N35" i="5" s="1"/>
  <c r="H35" i="5"/>
  <c r="G23" i="5"/>
  <c r="C35" i="5"/>
  <c r="O35" i="5" l="1"/>
  <c r="S35" i="5" s="1"/>
  <c r="N36" i="5" s="1"/>
  <c r="C36" i="5"/>
  <c r="K23" i="5"/>
  <c r="H36" i="5"/>
  <c r="W26" i="5"/>
  <c r="AA26" i="5" s="1"/>
  <c r="V27" i="5" l="1"/>
  <c r="AH26" i="5"/>
  <c r="O36" i="5"/>
  <c r="S36" i="5" s="1"/>
  <c r="N37" i="5" s="1"/>
  <c r="C37" i="5"/>
  <c r="H37" i="5"/>
  <c r="F24" i="5"/>
  <c r="AD23" i="5"/>
  <c r="O37" i="5" l="1"/>
  <c r="S37" i="5" s="1"/>
  <c r="N38" i="5" s="1"/>
  <c r="H38" i="5"/>
  <c r="G24" i="5"/>
  <c r="C38" i="5"/>
  <c r="W27" i="5"/>
  <c r="AA27" i="5" s="1"/>
  <c r="AH27" i="5" l="1"/>
  <c r="V28" i="5"/>
  <c r="O38" i="5"/>
  <c r="S38" i="5" s="1"/>
  <c r="N39" i="5" s="1"/>
  <c r="H39" i="5"/>
  <c r="C39" i="5"/>
  <c r="K24" i="5"/>
  <c r="O39" i="5" l="1"/>
  <c r="S39" i="5" s="1"/>
  <c r="N40" i="5" s="1"/>
  <c r="H40" i="5"/>
  <c r="W28" i="5"/>
  <c r="AA28" i="5" s="1"/>
  <c r="C40" i="5"/>
  <c r="F25" i="5"/>
  <c r="AD24" i="5"/>
  <c r="C41" i="5" l="1"/>
  <c r="H41" i="5"/>
  <c r="G25" i="5"/>
  <c r="O40" i="5"/>
  <c r="S40" i="5" s="1"/>
  <c r="N41" i="5" s="1"/>
  <c r="AH28" i="5"/>
  <c r="V29" i="5"/>
  <c r="O41" i="5" l="1"/>
  <c r="S41" i="5" s="1"/>
  <c r="N42" i="5" s="1"/>
  <c r="H42" i="5"/>
  <c r="W29" i="5"/>
  <c r="AA29" i="5" s="1"/>
  <c r="K25" i="5"/>
  <c r="C42" i="5"/>
  <c r="AH29" i="5" l="1"/>
  <c r="V30" i="5"/>
  <c r="O42" i="5"/>
  <c r="S42" i="5" s="1"/>
  <c r="N43" i="5" s="1"/>
  <c r="H43" i="5"/>
  <c r="C43" i="5"/>
  <c r="F26" i="5"/>
  <c r="AD25" i="5"/>
  <c r="O43" i="5" l="1"/>
  <c r="S43" i="5" s="1"/>
  <c r="N44" i="5" s="1"/>
  <c r="H44" i="5"/>
  <c r="W30" i="5"/>
  <c r="AA30" i="5" s="1"/>
  <c r="C44" i="5"/>
  <c r="G26" i="5"/>
  <c r="O44" i="5" l="1"/>
  <c r="S44" i="5" s="1"/>
  <c r="N45" i="5" s="1"/>
  <c r="H45" i="5"/>
  <c r="AH30" i="5"/>
  <c r="V31" i="5"/>
  <c r="C45" i="5"/>
  <c r="K26" i="5"/>
  <c r="O45" i="5" l="1"/>
  <c r="S45" i="5" s="1"/>
  <c r="N46" i="5" s="1"/>
  <c r="W31" i="5"/>
  <c r="AA31" i="5" s="1"/>
  <c r="H46" i="5"/>
  <c r="C46" i="5"/>
  <c r="F27" i="5"/>
  <c r="AD26" i="5"/>
  <c r="V32" i="5" l="1"/>
  <c r="AH31" i="5"/>
  <c r="O46" i="5"/>
  <c r="S46" i="5" s="1"/>
  <c r="N47" i="5" s="1"/>
  <c r="C47" i="5"/>
  <c r="H47" i="5"/>
  <c r="G27" i="5"/>
  <c r="O47" i="5" l="1"/>
  <c r="S47" i="5" s="1"/>
  <c r="N48" i="5" s="1"/>
  <c r="H48" i="5"/>
  <c r="K27" i="5"/>
  <c r="C48" i="5"/>
  <c r="W32" i="5"/>
  <c r="AA32" i="5" s="1"/>
  <c r="V33" i="5" l="1"/>
  <c r="AH32" i="5"/>
  <c r="H49" i="5"/>
  <c r="C49" i="5"/>
  <c r="O48" i="5"/>
  <c r="S48" i="5" s="1"/>
  <c r="N49" i="5" s="1"/>
  <c r="F28" i="5"/>
  <c r="AD27" i="5"/>
  <c r="O49" i="5" l="1"/>
  <c r="S49" i="5" s="1"/>
  <c r="N50" i="5" s="1"/>
  <c r="H50" i="5"/>
  <c r="G28" i="5"/>
  <c r="C50" i="5"/>
  <c r="W33" i="5"/>
  <c r="AA33" i="5" s="1"/>
  <c r="V34" i="5" l="1"/>
  <c r="AH33" i="5"/>
  <c r="O50" i="5"/>
  <c r="S50" i="5" s="1"/>
  <c r="N51" i="5" s="1"/>
  <c r="C51" i="5"/>
  <c r="H51" i="5"/>
  <c r="K28" i="5"/>
  <c r="O51" i="5" l="1"/>
  <c r="S51" i="5" s="1"/>
  <c r="N52" i="5" s="1"/>
  <c r="H52" i="5"/>
  <c r="C52" i="5"/>
  <c r="F29" i="5"/>
  <c r="AD28" i="5"/>
  <c r="W34" i="5"/>
  <c r="AA34" i="5" s="1"/>
  <c r="V35" i="5" l="1"/>
  <c r="AH34" i="5"/>
  <c r="O52" i="5"/>
  <c r="S52" i="5" s="1"/>
  <c r="N53" i="5" s="1"/>
  <c r="H53" i="5"/>
  <c r="G29" i="5"/>
  <c r="C53" i="5"/>
  <c r="O53" i="5" l="1"/>
  <c r="S53" i="5" s="1"/>
  <c r="N54" i="5" s="1"/>
  <c r="K29" i="5"/>
  <c r="H54" i="5"/>
  <c r="C54" i="5"/>
  <c r="W35" i="5"/>
  <c r="AA35" i="5" s="1"/>
  <c r="AH35" i="5" l="1"/>
  <c r="V36" i="5"/>
  <c r="O54" i="5"/>
  <c r="S54" i="5" s="1"/>
  <c r="N55" i="5" s="1"/>
  <c r="H55" i="5"/>
  <c r="F30" i="5"/>
  <c r="AD29" i="5"/>
  <c r="C55" i="5"/>
  <c r="O55" i="5" l="1"/>
  <c r="S55" i="5" s="1"/>
  <c r="N56" i="5" s="1"/>
  <c r="C56" i="5"/>
  <c r="W36" i="5"/>
  <c r="AA36" i="5" s="1"/>
  <c r="G30" i="5"/>
  <c r="H56" i="5"/>
  <c r="K30" i="5" l="1"/>
  <c r="V37" i="5"/>
  <c r="AH36" i="5"/>
  <c r="O56" i="5"/>
  <c r="S56" i="5" s="1"/>
  <c r="N57" i="5" s="1"/>
  <c r="F31" i="5"/>
  <c r="AD30" i="5"/>
  <c r="C57" i="5"/>
  <c r="H57" i="5"/>
  <c r="O57" i="5" l="1"/>
  <c r="S57" i="5" s="1"/>
  <c r="N58" i="5" s="1"/>
  <c r="C58" i="5"/>
  <c r="H58" i="5"/>
  <c r="G31" i="5"/>
  <c r="W37" i="5"/>
  <c r="AA37" i="5" s="1"/>
  <c r="AH37" i="5" l="1"/>
  <c r="V38" i="5"/>
  <c r="O58" i="5"/>
  <c r="S58" i="5" s="1"/>
  <c r="N59" i="5" s="1"/>
  <c r="K31" i="5"/>
  <c r="C59" i="5"/>
  <c r="H59" i="5"/>
  <c r="O59" i="5" l="1"/>
  <c r="S59" i="5" s="1"/>
  <c r="W38" i="5"/>
  <c r="AA38" i="5" s="1"/>
  <c r="F32" i="5"/>
  <c r="AD31" i="5"/>
  <c r="V39" i="5" l="1"/>
  <c r="AH38" i="5"/>
  <c r="G32" i="5"/>
  <c r="K32" i="5" l="1"/>
  <c r="W39" i="5"/>
  <c r="AA39" i="5" s="1"/>
  <c r="V40" i="5" l="1"/>
  <c r="AH39" i="5"/>
  <c r="F33" i="5"/>
  <c r="AD32" i="5"/>
  <c r="G33" i="5" l="1"/>
  <c r="W40" i="5"/>
  <c r="AA40" i="5" s="1"/>
  <c r="K33" i="5" l="1"/>
  <c r="AD33" i="5" s="1"/>
  <c r="AH40" i="5"/>
  <c r="V41" i="5"/>
  <c r="F34" i="5"/>
  <c r="G34" i="5" l="1"/>
  <c r="W41" i="5"/>
  <c r="AA41" i="5" s="1"/>
  <c r="V42" i="5" l="1"/>
  <c r="AH41" i="5"/>
  <c r="K34" i="5"/>
  <c r="F35" i="5" l="1"/>
  <c r="AD34" i="5"/>
  <c r="W42" i="5"/>
  <c r="AA42" i="5" s="1"/>
  <c r="V43" i="5" l="1"/>
  <c r="AH42" i="5"/>
  <c r="G35" i="5"/>
  <c r="K35" i="5" l="1"/>
  <c r="W43" i="5"/>
  <c r="AA43" i="5" s="1"/>
  <c r="AH43" i="5" l="1"/>
  <c r="V44" i="5"/>
  <c r="F36" i="5"/>
  <c r="AD35" i="5"/>
  <c r="G36" i="5" l="1"/>
  <c r="W44" i="5"/>
  <c r="AA44" i="5" s="1"/>
  <c r="AH44" i="5" l="1"/>
  <c r="V45" i="5"/>
  <c r="K36" i="5"/>
  <c r="F37" i="5" l="1"/>
  <c r="AD36" i="5"/>
  <c r="W45" i="5"/>
  <c r="AA45" i="5" s="1"/>
  <c r="AH45" i="5" l="1"/>
  <c r="V46" i="5"/>
  <c r="G37" i="5"/>
  <c r="K37" i="5" l="1"/>
  <c r="W46" i="5"/>
  <c r="AA46" i="5" s="1"/>
  <c r="V47" i="5" l="1"/>
  <c r="AH46" i="5"/>
  <c r="F38" i="5"/>
  <c r="AD37" i="5"/>
  <c r="G38" i="5" l="1"/>
  <c r="W47" i="5"/>
  <c r="AA47" i="5" s="1"/>
  <c r="AH47" i="5" l="1"/>
  <c r="V48" i="5"/>
  <c r="K38" i="5"/>
  <c r="W48" i="5" l="1"/>
  <c r="AA48" i="5" s="1"/>
  <c r="F39" i="5"/>
  <c r="AD38" i="5"/>
  <c r="V49" i="5" l="1"/>
  <c r="AH48" i="5"/>
  <c r="G39" i="5"/>
  <c r="K39" i="5" l="1"/>
  <c r="F40" i="5"/>
  <c r="AE39" i="5"/>
  <c r="AD39" i="5"/>
  <c r="W49" i="5"/>
  <c r="AA49" i="5" s="1"/>
  <c r="AH49" i="5" l="1"/>
  <c r="V50" i="5"/>
  <c r="G40" i="5"/>
  <c r="W50" i="5" l="1"/>
  <c r="AA50" i="5" s="1"/>
  <c r="K40" i="5"/>
  <c r="AH50" i="5" l="1"/>
  <c r="V51" i="5"/>
  <c r="F41" i="5"/>
  <c r="AE40" i="5"/>
  <c r="G41" i="5" l="1"/>
  <c r="W51" i="5"/>
  <c r="AA51" i="5" s="1"/>
  <c r="K41" i="5" l="1"/>
  <c r="V52" i="5"/>
  <c r="AH51" i="5"/>
  <c r="F42" i="5"/>
  <c r="AE41" i="5"/>
  <c r="G42" i="5" l="1"/>
  <c r="W52" i="5"/>
  <c r="AA52" i="5" s="1"/>
  <c r="K42" i="5" l="1"/>
  <c r="AH52" i="5"/>
  <c r="V53" i="5"/>
  <c r="F43" i="5"/>
  <c r="AE42" i="5"/>
  <c r="G43" i="5" l="1"/>
  <c r="W53" i="5"/>
  <c r="AA53" i="5" s="1"/>
  <c r="K43" i="5" l="1"/>
  <c r="AH53" i="5"/>
  <c r="V54" i="5"/>
  <c r="F44" i="5"/>
  <c r="AE43" i="5"/>
  <c r="W54" i="5" l="1"/>
  <c r="AA54" i="5" s="1"/>
  <c r="G44" i="5"/>
  <c r="K44" i="5" l="1"/>
  <c r="V55" i="5"/>
  <c r="AH54" i="5"/>
  <c r="F45" i="5"/>
  <c r="AE44" i="5"/>
  <c r="G45" i="5" l="1"/>
  <c r="W55" i="5"/>
  <c r="AA55" i="5" s="1"/>
  <c r="K45" i="5" l="1"/>
  <c r="V56" i="5"/>
  <c r="AH55" i="5"/>
  <c r="F46" i="5"/>
  <c r="AE45" i="5"/>
  <c r="G46" i="5" l="1"/>
  <c r="W56" i="5"/>
  <c r="AA56" i="5" s="1"/>
  <c r="K46" i="5" l="1"/>
  <c r="AH56" i="5"/>
  <c r="V57" i="5"/>
  <c r="F47" i="5"/>
  <c r="AE46" i="5"/>
  <c r="G47" i="5" l="1"/>
  <c r="W57" i="5"/>
  <c r="AA57" i="5" s="1"/>
  <c r="K47" i="5" l="1"/>
  <c r="AH57" i="5"/>
  <c r="V58" i="5"/>
  <c r="F48" i="5"/>
  <c r="AE47" i="5"/>
  <c r="G48" i="5" l="1"/>
  <c r="W58" i="5"/>
  <c r="AA58" i="5" s="1"/>
  <c r="K48" i="5" l="1"/>
  <c r="AH58" i="5"/>
  <c r="V59" i="5"/>
  <c r="F49" i="5"/>
  <c r="AE48" i="5"/>
  <c r="G49" i="5" l="1"/>
  <c r="W59" i="5"/>
  <c r="AA59" i="5" s="1"/>
  <c r="AH59" i="5" s="1"/>
  <c r="K49" i="5" l="1"/>
  <c r="F50" i="5" s="1"/>
  <c r="AE49" i="5"/>
  <c r="G50" i="5" l="1"/>
  <c r="K50" i="5" l="1"/>
  <c r="F51" i="5" s="1"/>
  <c r="AE50" i="5"/>
  <c r="G51" i="5" l="1"/>
  <c r="K51" i="5"/>
  <c r="F52" i="5" l="1"/>
  <c r="AE51" i="5"/>
  <c r="G52" i="5" l="1"/>
  <c r="K52" i="5" l="1"/>
  <c r="F53" i="5" s="1"/>
  <c r="AE52" i="5"/>
  <c r="G53" i="5" l="1"/>
  <c r="K53" i="5" l="1"/>
  <c r="F54" i="5" s="1"/>
  <c r="AE53" i="5" l="1"/>
  <c r="G54" i="5"/>
  <c r="K54" i="5" l="1"/>
  <c r="F55" i="5" s="1"/>
  <c r="AE54" i="5"/>
  <c r="G55" i="5" l="1"/>
  <c r="K55" i="5" l="1"/>
  <c r="F56" i="5" l="1"/>
  <c r="AE55" i="5"/>
  <c r="G56" i="5" l="1"/>
  <c r="K56" i="5" l="1"/>
  <c r="F57" i="5" s="1"/>
  <c r="AE56" i="5"/>
  <c r="G57" i="5" l="1"/>
  <c r="K57" i="5" l="1"/>
  <c r="F58" i="5" l="1"/>
  <c r="AE57" i="5"/>
  <c r="G58" i="5" l="1"/>
  <c r="K58" i="5"/>
  <c r="F59" i="5" l="1"/>
  <c r="AE58" i="5"/>
  <c r="G59" i="5" l="1"/>
  <c r="K59" i="5"/>
  <c r="AE59" i="5" l="1"/>
  <c r="G8" i="5" l="1"/>
  <c r="G4" i="5"/>
  <c r="H6" i="5"/>
  <c r="H7" i="5"/>
  <c r="H3" i="5" a="1"/>
  <c r="H3" i="5" s="1"/>
  <c r="K11" i="5" s="1"/>
  <c r="K6" i="5" l="1"/>
  <c r="K7" i="5"/>
  <c r="I9" i="5"/>
  <c r="K10" i="5"/>
  <c r="I13" i="5"/>
  <c r="I11" i="5"/>
  <c r="K12" i="5"/>
  <c r="K9" i="5"/>
  <c r="I12" i="5"/>
  <c r="I10" i="5"/>
</calcChain>
</file>

<file path=xl/sharedStrings.xml><?xml version="1.0" encoding="utf-8"?>
<sst xmlns="http://schemas.openxmlformats.org/spreadsheetml/2006/main" count="326" uniqueCount="152">
  <si>
    <t>Age</t>
  </si>
  <si>
    <t>Pension Income</t>
  </si>
  <si>
    <t>Salary</t>
  </si>
  <si>
    <t>Balance</t>
  </si>
  <si>
    <t>Interest</t>
  </si>
  <si>
    <t>Yearly Savings</t>
  </si>
  <si>
    <t>Desired Retirement Income</t>
  </si>
  <si>
    <t>End Balance</t>
  </si>
  <si>
    <t>Saving</t>
  </si>
  <si>
    <t>Retired</t>
  </si>
  <si>
    <t>Uncertainty</t>
  </si>
  <si>
    <t>Success Template:</t>
  </si>
  <si>
    <t>Failure Template:</t>
  </si>
  <si>
    <t>Congratulations! Your plan seems to work. At age [AGE], you will still have a savings balance of [BALANCE].</t>
  </si>
  <si>
    <t>Failure Display:</t>
  </si>
  <si>
    <t>Success Display:</t>
  </si>
  <si>
    <t>Oops. This plan will only provide income to age [AGE]. You'll need to make some modifications.</t>
  </si>
  <si>
    <t>Success:</t>
  </si>
  <si>
    <t>Success</t>
  </si>
  <si>
    <t>Failure</t>
  </si>
  <si>
    <t>Calculations</t>
  </si>
  <si>
    <t>This sheet should remain hidden. Any modifications may result in errors in the Retirement Planner.</t>
  </si>
  <si>
    <t>Process</t>
  </si>
  <si>
    <t>Requirement</t>
  </si>
  <si>
    <t>Document code</t>
  </si>
  <si>
    <t>Document name</t>
  </si>
  <si>
    <t>User requirement</t>
  </si>
  <si>
    <t>Create Date</t>
  </si>
  <si>
    <t>Creator</t>
  </si>
  <si>
    <t>Update Date</t>
  </si>
  <si>
    <t>Updater</t>
  </si>
  <si>
    <t>Introduction</t>
  </si>
  <si>
    <t>1.1</t>
  </si>
  <si>
    <t>Purpose</t>
  </si>
  <si>
    <t>1.2</t>
  </si>
  <si>
    <t>Scope</t>
  </si>
  <si>
    <t>1.3</t>
  </si>
  <si>
    <t>Definitions, Acronyms, and Abbreviations</t>
  </si>
  <si>
    <t>No.</t>
  </si>
  <si>
    <t>Acronyms, abbreviations</t>
  </si>
  <si>
    <t>Definitions</t>
  </si>
  <si>
    <t>SRS</t>
  </si>
  <si>
    <t>Software Requirement Specification</t>
  </si>
  <si>
    <t>1.4</t>
  </si>
  <si>
    <t>References</t>
  </si>
  <si>
    <t>Resources</t>
  </si>
  <si>
    <t>Authors</t>
  </si>
  <si>
    <t>Part of Resources</t>
  </si>
  <si>
    <t>Tài</t>
  </si>
  <si>
    <t xml:space="preserve">
</t>
  </si>
  <si>
    <t>AD</t>
  </si>
  <si>
    <t>Architecture Design</t>
  </si>
  <si>
    <t>DD</t>
  </si>
  <si>
    <t>Detailed Design</t>
  </si>
  <si>
    <t>Deployment Guideline</t>
  </si>
  <si>
    <t>DEVG</t>
  </si>
  <si>
    <t>DEPG</t>
  </si>
  <si>
    <t>Development Guideline</t>
  </si>
  <si>
    <t>Description</t>
  </si>
  <si>
    <t>I</t>
  </si>
  <si>
    <t>2.1. Screen Image</t>
  </si>
  <si>
    <t>2.  Screen Design</t>
  </si>
  <si>
    <t>1. Overview</t>
  </si>
  <si>
    <t>Function name</t>
  </si>
  <si>
    <t>Screen ID</t>
  </si>
  <si>
    <t>Screen Design</t>
  </si>
  <si>
    <t>SI</t>
  </si>
  <si>
    <t>D002</t>
  </si>
  <si>
    <t>20/11/2020</t>
  </si>
  <si>
    <t>URD</t>
  </si>
  <si>
    <t>1.Overview</t>
  </si>
  <si>
    <t>2.Screen Design</t>
  </si>
  <si>
    <t>2.1.Screen images</t>
  </si>
  <si>
    <t>Layout_HomePage</t>
  </si>
  <si>
    <t>HomePage</t>
  </si>
  <si>
    <t>All of main layout of Jitsi</t>
  </si>
  <si>
    <t>Sign up and Sign in screen by desktop version</t>
  </si>
  <si>
    <t>Web version(don't need to log in )</t>
  </si>
  <si>
    <t>Home Screen</t>
  </si>
  <si>
    <t>Invite Screen</t>
  </si>
  <si>
    <t>Chat Screen</t>
  </si>
  <si>
    <t>Item name</t>
  </si>
  <si>
    <t>#</t>
  </si>
  <si>
    <t>O</t>
  </si>
  <si>
    <t>btn.fa-2x</t>
  </si>
  <si>
    <t>Button</t>
  </si>
  <si>
    <t>Item size</t>
  </si>
  <si>
    <t>Max length</t>
  </si>
  <si>
    <t>Range Value</t>
  </si>
  <si>
    <t>Default Value</t>
  </si>
  <si>
    <t>Mandatory</t>
  </si>
  <si>
    <t>I/O</t>
  </si>
  <si>
    <t>Data type</t>
  </si>
  <si>
    <t>Control</t>
  </si>
  <si>
    <t>Init</t>
  </si>
  <si>
    <t>1)</t>
  </si>
  <si>
    <t>3. Processing</t>
  </si>
  <si>
    <t>20/11/2019</t>
  </si>
  <si>
    <t>Layout_Home Screen</t>
  </si>
  <si>
    <t>Layout of Home Srceen</t>
  </si>
  <si>
    <t>Using to create a meeting</t>
  </si>
  <si>
    <t>BlankText</t>
  </si>
  <si>
    <t>Start meting</t>
  </si>
  <si>
    <t xml:space="preserve">Enter your meeting name </t>
  </si>
  <si>
    <t xml:space="preserve">Create a meeting </t>
  </si>
  <si>
    <t>TextBox</t>
  </si>
  <si>
    <t>Meeting Screen</t>
  </si>
  <si>
    <t>Layout_Meeting Screen</t>
  </si>
  <si>
    <t>Layout of meeting Srceen</t>
  </si>
  <si>
    <t>Chat</t>
  </si>
  <si>
    <t>Place to discussion</t>
  </si>
  <si>
    <t>Sharing your screen</t>
  </si>
  <si>
    <t>Can share you desktop screen</t>
  </si>
  <si>
    <t>high five</t>
  </si>
  <si>
    <t xml:space="preserve">show your hand </t>
  </si>
  <si>
    <t>Microphone</t>
  </si>
  <si>
    <t>Turn on or turn off your mic</t>
  </si>
  <si>
    <t>Stop meeting</t>
  </si>
  <si>
    <t>Use to stop your meeting</t>
  </si>
  <si>
    <t>Camera</t>
  </si>
  <si>
    <t>Turn on or turn off your cam</t>
  </si>
  <si>
    <t xml:space="preserve">Invite </t>
  </si>
  <si>
    <t>Can invitve somebody to meeting</t>
  </si>
  <si>
    <t>Quality of your cam</t>
  </si>
  <si>
    <t>Place just show your quality of your cam</t>
  </si>
  <si>
    <t>Bắt đầu ghi âm</t>
  </si>
  <si>
    <t>Record anything from beginning to end</t>
  </si>
  <si>
    <t>Layout_Invite Screen</t>
  </si>
  <si>
    <t>Using to invite some body to your meeting</t>
  </si>
  <si>
    <t>Layout of invite Srceen</t>
  </si>
  <si>
    <t>Copy meeting</t>
  </si>
  <si>
    <t>copy your link to sharing some one</t>
  </si>
  <si>
    <t>Share meeting</t>
  </si>
  <si>
    <t>Share your link to email or google....</t>
  </si>
  <si>
    <t>Embed</t>
  </si>
  <si>
    <t>This can copy the code to upload in website or WordPress</t>
  </si>
  <si>
    <t>Layout_Chat Screen</t>
  </si>
  <si>
    <t>Using to Discussion</t>
  </si>
  <si>
    <t>Layout of Chat Srceen</t>
  </si>
  <si>
    <t>Sticker</t>
  </si>
  <si>
    <t>Place to write something to discussion</t>
  </si>
  <si>
    <t>Here have a lot of emotion to your discuss</t>
  </si>
  <si>
    <t>Detailed structure specification of each function in AD-based software</t>
  </si>
  <si>
    <t>All functional, non-functional, application specification requirements are detailed in this document.</t>
  </si>
  <si>
    <t>The purpose of the specification document is to provide detailed designs that describe, and demonstrate how the interactions between the objects make up the system function.</t>
  </si>
  <si>
    <t>About User:</t>
  </si>
  <si>
    <t>About Developer:</t>
  </si>
  <si>
    <t>+Documentation clearly describes the correct operation of the system and project design screens for the client.</t>
  </si>
  <si>
    <t>+This document helps the project team know the interaction relationships between functional objects.</t>
  </si>
  <si>
    <t>Help the project team know issues about the application domains the system uses.</t>
  </si>
  <si>
    <t>This document can be used to validate and verify the content of customer requirements for the system after completion and installation.</t>
  </si>
  <si>
    <t>This system is designed to describe the screens of each function and how the interactions between the objects form the function of the system.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</si>
</sst>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_);[Red]\(&quot;$&quot;#,##0.00\)"/>
    <numFmt numFmtId="164" formatCode="&quot;$&quot;#,##0"/>
    <numFmt numFmtId="165" formatCode="#."/>
    <numFmt numFmtId="166" formatCode="[$-409]d\-mmm\-yy;@"/>
  </numFmts>
  <fonts count="38">
    <font>
      <sz val="12"/>
      <name val="Lucida Sans"/>
      <family val="2"/>
      <scheme val="minor"/>
    </font>
    <font>
      <sz val="10"/>
      <color theme="1"/>
      <name val="Lucida Sans"/>
      <family val="2"/>
      <scheme val="minor"/>
    </font>
    <font>
      <sz val="11"/>
      <color theme="4" tint="-0.499984740745262"/>
      <name val="Lucida Sans"/>
      <family val="2"/>
      <scheme val="minor"/>
    </font>
    <font>
      <sz val="11"/>
      <color theme="0"/>
      <name val="Lucida Sans"/>
      <family val="2"/>
      <scheme val="minor"/>
    </font>
    <font>
      <sz val="11"/>
      <color theme="1" tint="0.24994659260841701"/>
      <name val="Lucida Sans"/>
      <family val="2"/>
      <scheme val="minor"/>
    </font>
    <font>
      <b/>
      <sz val="18"/>
      <color theme="4"/>
      <name val="Rockwell"/>
      <family val="1"/>
      <scheme val="major"/>
    </font>
    <font>
      <sz val="32"/>
      <color theme="0"/>
      <name val="Rockwell"/>
      <family val="2"/>
      <scheme val="major"/>
    </font>
    <font>
      <sz val="15"/>
      <name val="Rockwell"/>
      <family val="1"/>
      <scheme val="major"/>
    </font>
    <font>
      <b/>
      <sz val="12"/>
      <name val="Rockwell"/>
      <family val="1"/>
      <scheme val="major"/>
    </font>
    <font>
      <sz val="12"/>
      <name val="Lucida Sans"/>
      <family val="2"/>
      <scheme val="minor"/>
    </font>
    <font>
      <b/>
      <sz val="16"/>
      <name val="Arial"/>
      <family val="2"/>
    </font>
    <font>
      <sz val="11"/>
      <name val="Times New Roman"/>
      <family val="1"/>
    </font>
    <font>
      <sz val="2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rgb="FF000000"/>
      <name val="Times New Roman"/>
      <family val="1"/>
    </font>
    <font>
      <i/>
      <sz val="12"/>
      <color indexed="8"/>
      <name val="Times New Roman"/>
      <family val="1"/>
    </font>
    <font>
      <sz val="12"/>
      <color theme="0"/>
      <name val="Times New Roman"/>
      <family val="1"/>
    </font>
    <font>
      <i/>
      <sz val="12"/>
      <name val="Times New Roman"/>
      <family val="1"/>
    </font>
    <font>
      <sz val="11"/>
      <color theme="1"/>
      <name val="Lucida Sans"/>
      <family val="3"/>
      <charset val="128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indexed="8"/>
      <name val="Times New Roman"/>
      <family val="1"/>
    </font>
    <font>
      <i/>
      <sz val="12"/>
      <color rgb="FF000000"/>
      <name val="Times New Roman"/>
      <family val="1"/>
    </font>
    <font>
      <sz val="11"/>
      <color rgb="FF000000"/>
      <name val="Roboto"/>
    </font>
    <font>
      <b/>
      <sz val="11"/>
      <color rgb="FF000000"/>
      <name val="Tahoma"/>
      <family val="2"/>
    </font>
    <font>
      <b/>
      <sz val="12"/>
      <color rgb="FF000000"/>
      <name val="&quot;Times New Roman&quot;"/>
    </font>
    <font>
      <sz val="11"/>
      <color rgb="FF000000"/>
      <name val="Times New Roman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b/>
      <sz val="10"/>
      <color rgb="FF000000"/>
      <name val="Times New Roman"/>
      <family val="1"/>
    </font>
    <font>
      <sz val="11"/>
      <color indexed="8"/>
      <name val="Times New Roman"/>
      <family val="2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rgb="FFFFCC99"/>
      </patternFill>
    </fill>
    <fill>
      <patternFill patternType="solid">
        <fgColor rgb="FFFFFFFF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FFCC99"/>
      </patternFill>
    </fill>
    <fill>
      <patternFill patternType="solid">
        <fgColor rgb="FFDAEEF3"/>
        <bgColor rgb="FFDAEEF3"/>
      </patternFill>
    </fill>
    <fill>
      <patternFill patternType="solid">
        <fgColor rgb="FFFDE9D9"/>
        <bgColor rgb="FFFDE9D9"/>
      </patternFill>
    </fill>
    <fill>
      <patternFill patternType="solid">
        <fgColor theme="5" tint="0.79998168889431442"/>
        <bgColor indexed="64"/>
      </patternFill>
    </fill>
  </fills>
  <borders count="56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 style="hair">
        <color rgb="FF000000"/>
      </bottom>
      <diagonal/>
    </border>
    <border>
      <left/>
      <right/>
      <top style="thin">
        <color indexed="64"/>
      </top>
      <bottom style="hair">
        <color rgb="FF000000"/>
      </bottom>
      <diagonal/>
    </border>
    <border>
      <left/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thin">
        <color rgb="FF000000"/>
      </top>
      <bottom style="thin">
        <color indexed="64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</borders>
  <cellStyleXfs count="18">
    <xf numFmtId="164" fontId="0" fillId="0" borderId="0">
      <alignment horizontal="right" vertical="center"/>
    </xf>
    <xf numFmtId="0" fontId="5" fillId="0" borderId="0">
      <alignment horizontal="left" vertical="center"/>
    </xf>
    <xf numFmtId="0" fontId="8" fillId="0" borderId="0">
      <alignment horizontal="right" vertical="center" wrapText="1"/>
    </xf>
    <xf numFmtId="0" fontId="8" fillId="0" borderId="0">
      <alignment horizontal="center" vertical="center" wrapText="1"/>
    </xf>
    <xf numFmtId="0" fontId="9" fillId="0" borderId="0">
      <alignment horizontal="center" vertical="center"/>
    </xf>
    <xf numFmtId="0" fontId="6" fillId="4" borderId="0">
      <alignment horizontal="center" vertical="center"/>
    </xf>
    <xf numFmtId="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7" fillId="5" borderId="0">
      <alignment horizontal="center" vertical="center"/>
    </xf>
    <xf numFmtId="0" fontId="3" fillId="0" borderId="0" applyNumberFormat="0" applyFill="0" applyBorder="0" applyProtection="0">
      <alignment vertical="center"/>
    </xf>
    <xf numFmtId="14" fontId="4" fillId="0" borderId="0" applyFont="0" applyFill="0" applyBorder="0">
      <alignment horizontal="left" vertical="center"/>
    </xf>
    <xf numFmtId="0" fontId="8" fillId="3" borderId="1" applyNumberFormat="0" applyProtection="0">
      <alignment horizontal="center" vertical="center"/>
    </xf>
    <xf numFmtId="166" fontId="23" fillId="0" borderId="0"/>
    <xf numFmtId="0" fontId="31" fillId="0" borderId="0"/>
    <xf numFmtId="0" fontId="35" fillId="0" borderId="0"/>
    <xf numFmtId="0" fontId="33" fillId="0" borderId="0"/>
    <xf numFmtId="0" fontId="33" fillId="0" borderId="0"/>
  </cellStyleXfs>
  <cellXfs count="298">
    <xf numFmtId="164" fontId="0" fillId="0" borderId="0" xfId="0">
      <alignment horizontal="right" vertical="center"/>
    </xf>
    <xf numFmtId="3" fontId="0" fillId="0" borderId="0" xfId="0" applyNumberFormat="1">
      <alignment horizontal="right" vertical="center"/>
    </xf>
    <xf numFmtId="164" fontId="0" fillId="0" borderId="0" xfId="0" quotePrefix="1">
      <alignment horizontal="right" vertical="center"/>
    </xf>
    <xf numFmtId="8" fontId="0" fillId="0" borderId="0" xfId="0" applyNumberFormat="1">
      <alignment horizontal="right" vertical="center"/>
    </xf>
    <xf numFmtId="8" fontId="0" fillId="2" borderId="0" xfId="0" applyNumberFormat="1" applyFill="1">
      <alignment horizontal="right" vertical="center"/>
    </xf>
    <xf numFmtId="164" fontId="0" fillId="2" borderId="0" xfId="0" applyFill="1">
      <alignment horizontal="right" vertical="center"/>
    </xf>
    <xf numFmtId="3" fontId="5" fillId="0" borderId="0" xfId="1" applyNumberFormat="1">
      <alignment horizontal="left" vertical="center"/>
    </xf>
    <xf numFmtId="164" fontId="1" fillId="0" borderId="0" xfId="0" applyFont="1">
      <alignment horizontal="right" vertical="center"/>
    </xf>
    <xf numFmtId="164" fontId="0" fillId="0" borderId="0" xfId="0" applyAlignment="1"/>
    <xf numFmtId="164" fontId="14" fillId="6" borderId="6" xfId="0" applyFont="1" applyFill="1" applyBorder="1" applyAlignment="1">
      <alignment vertical="center"/>
    </xf>
    <xf numFmtId="164" fontId="13" fillId="6" borderId="7" xfId="0" applyFont="1" applyFill="1" applyBorder="1" applyAlignment="1">
      <alignment vertical="center"/>
    </xf>
    <xf numFmtId="164" fontId="14" fillId="6" borderId="7" xfId="0" applyFont="1" applyFill="1" applyBorder="1" applyAlignment="1">
      <alignment vertical="center"/>
    </xf>
    <xf numFmtId="164" fontId="14" fillId="6" borderId="14" xfId="0" applyFont="1" applyFill="1" applyBorder="1" applyAlignment="1">
      <alignment vertical="center"/>
    </xf>
    <xf numFmtId="164" fontId="14" fillId="6" borderId="12" xfId="0" applyFont="1" applyFill="1" applyBorder="1" applyAlignment="1">
      <alignment vertical="center"/>
    </xf>
    <xf numFmtId="164" fontId="13" fillId="6" borderId="13" xfId="0" applyFont="1" applyFill="1" applyBorder="1" applyAlignment="1">
      <alignment vertical="center"/>
    </xf>
    <xf numFmtId="164" fontId="14" fillId="6" borderId="13" xfId="0" applyFont="1" applyFill="1" applyBorder="1" applyAlignment="1">
      <alignment vertical="center"/>
    </xf>
    <xf numFmtId="164" fontId="14" fillId="6" borderId="15" xfId="0" applyFont="1" applyFill="1" applyBorder="1" applyAlignment="1">
      <alignment vertical="center"/>
    </xf>
    <xf numFmtId="164" fontId="18" fillId="8" borderId="16" xfId="0" applyFont="1" applyFill="1" applyBorder="1" applyAlignment="1"/>
    <xf numFmtId="164" fontId="18" fillId="9" borderId="0" xfId="0" applyFont="1" applyFill="1" applyBorder="1" applyAlignment="1"/>
    <xf numFmtId="164" fontId="18" fillId="10" borderId="0" xfId="0" applyFont="1" applyFill="1" applyBorder="1" applyAlignment="1"/>
    <xf numFmtId="164" fontId="18" fillId="0" borderId="0" xfId="0" applyFont="1" applyFill="1" applyBorder="1" applyAlignment="1"/>
    <xf numFmtId="0" fontId="18" fillId="0" borderId="0" xfId="0" applyNumberFormat="1" applyFont="1" applyFill="1" applyBorder="1" applyAlignment="1"/>
    <xf numFmtId="0" fontId="20" fillId="0" borderId="0" xfId="0" applyNumberFormat="1" applyFont="1" applyFill="1" applyBorder="1" applyAlignment="1"/>
    <xf numFmtId="164" fontId="21" fillId="0" borderId="0" xfId="0" applyFont="1" applyFill="1" applyBorder="1" applyAlignment="1"/>
    <xf numFmtId="164" fontId="22" fillId="0" borderId="0" xfId="0" applyFont="1" applyFill="1" applyBorder="1" applyAlignment="1"/>
    <xf numFmtId="0" fontId="18" fillId="0" borderId="0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horizontal="right"/>
    </xf>
    <xf numFmtId="0" fontId="18" fillId="0" borderId="0" xfId="0" quotePrefix="1" applyNumberFormat="1" applyFont="1" applyFill="1" applyBorder="1" applyAlignment="1"/>
    <xf numFmtId="166" fontId="24" fillId="0" borderId="0" xfId="13" applyFont="1" applyFill="1" applyBorder="1" applyAlignment="1">
      <alignment horizontal="center"/>
    </xf>
    <xf numFmtId="166" fontId="24" fillId="0" borderId="0" xfId="13" applyFont="1" applyFill="1" applyBorder="1" applyAlignment="1"/>
    <xf numFmtId="166" fontId="25" fillId="0" borderId="0" xfId="13" applyFont="1" applyFill="1" applyBorder="1" applyAlignment="1"/>
    <xf numFmtId="166" fontId="25" fillId="0" borderId="0" xfId="13" applyFont="1" applyFill="1" applyBorder="1" applyAlignment="1">
      <alignment horizontal="center" vertical="center"/>
    </xf>
    <xf numFmtId="166" fontId="24" fillId="0" borderId="0" xfId="13" applyFont="1" applyFill="1" applyBorder="1" applyAlignment="1">
      <alignment vertical="center"/>
    </xf>
    <xf numFmtId="166" fontId="25" fillId="0" borderId="0" xfId="13" applyFont="1" applyFill="1" applyBorder="1" applyAlignment="1">
      <alignment vertical="center"/>
    </xf>
    <xf numFmtId="0" fontId="25" fillId="0" borderId="0" xfId="13" applyNumberFormat="1" applyFont="1" applyFill="1" applyBorder="1" applyAlignment="1">
      <alignment horizontal="center" vertical="center"/>
    </xf>
    <xf numFmtId="0" fontId="25" fillId="0" borderId="0" xfId="13" applyNumberFormat="1" applyFont="1" applyFill="1" applyBorder="1" applyAlignment="1"/>
    <xf numFmtId="164" fontId="20" fillId="0" borderId="0" xfId="0" applyFont="1" applyFill="1" applyBorder="1" applyAlignment="1"/>
    <xf numFmtId="164" fontId="19" fillId="11" borderId="17" xfId="0" applyFont="1" applyFill="1" applyBorder="1" applyAlignment="1"/>
    <xf numFmtId="164" fontId="19" fillId="11" borderId="18" xfId="0" applyFont="1" applyFill="1" applyBorder="1" applyAlignment="1"/>
    <xf numFmtId="164" fontId="11" fillId="8" borderId="19" xfId="0" applyFont="1" applyFill="1" applyBorder="1" applyAlignment="1"/>
    <xf numFmtId="164" fontId="26" fillId="8" borderId="20" xfId="0" applyFont="1" applyFill="1" applyBorder="1" applyAlignment="1"/>
    <xf numFmtId="164" fontId="19" fillId="11" borderId="21" xfId="0" applyFont="1" applyFill="1" applyBorder="1" applyAlignment="1"/>
    <xf numFmtId="164" fontId="11" fillId="8" borderId="21" xfId="0" applyFont="1" applyFill="1" applyBorder="1" applyAlignment="1"/>
    <xf numFmtId="164" fontId="11" fillId="8" borderId="22" xfId="0" applyFont="1" applyFill="1" applyBorder="1" applyAlignment="1"/>
    <xf numFmtId="164" fontId="27" fillId="0" borderId="23" xfId="0" applyFont="1" applyBorder="1" applyAlignment="1"/>
    <xf numFmtId="164" fontId="28" fillId="7" borderId="8" xfId="0" applyFont="1" applyFill="1" applyBorder="1" applyAlignment="1"/>
    <xf numFmtId="164" fontId="11" fillId="0" borderId="9" xfId="0" applyFont="1" applyBorder="1" applyAlignment="1"/>
    <xf numFmtId="164" fontId="0" fillId="0" borderId="24" xfId="0" applyBorder="1" applyAlignment="1"/>
    <xf numFmtId="164" fontId="28" fillId="7" borderId="9" xfId="0" applyFont="1" applyFill="1" applyBorder="1" applyAlignment="1"/>
    <xf numFmtId="164" fontId="11" fillId="0" borderId="24" xfId="0" applyFont="1" applyBorder="1" applyAlignment="1"/>
    <xf numFmtId="164" fontId="27" fillId="0" borderId="17" xfId="0" applyFont="1" applyBorder="1" applyAlignment="1"/>
    <xf numFmtId="164" fontId="0" fillId="0" borderId="22" xfId="0" applyBorder="1" applyAlignment="1"/>
    <xf numFmtId="164" fontId="27" fillId="0" borderId="2" xfId="0" applyFont="1" applyBorder="1" applyAlignment="1"/>
    <xf numFmtId="164" fontId="11" fillId="0" borderId="3" xfId="0" applyFont="1" applyBorder="1" applyAlignment="1"/>
    <xf numFmtId="164" fontId="0" fillId="0" borderId="25" xfId="0" applyBorder="1" applyAlignment="1"/>
    <xf numFmtId="164" fontId="27" fillId="0" borderId="18" xfId="0" applyFont="1" applyBorder="1" applyAlignment="1"/>
    <xf numFmtId="164" fontId="11" fillId="0" borderId="19" xfId="0" applyFont="1" applyBorder="1" applyAlignment="1"/>
    <xf numFmtId="164" fontId="0" fillId="0" borderId="20" xfId="0" applyBorder="1" applyAlignment="1"/>
    <xf numFmtId="164" fontId="18" fillId="0" borderId="26" xfId="0" applyFont="1" applyBorder="1" applyAlignment="1"/>
    <xf numFmtId="164" fontId="19" fillId="12" borderId="0" xfId="0" applyFont="1" applyFill="1" applyBorder="1" applyAlignment="1"/>
    <xf numFmtId="164" fontId="19" fillId="0" borderId="0" xfId="0" applyFont="1" applyFill="1" applyBorder="1" applyAlignment="1"/>
    <xf numFmtId="164" fontId="0" fillId="0" borderId="0" xfId="0" applyBorder="1" applyAlignment="1"/>
    <xf numFmtId="164" fontId="0" fillId="6" borderId="23" xfId="0" applyFont="1" applyFill="1" applyBorder="1" applyAlignment="1"/>
    <xf numFmtId="164" fontId="11" fillId="0" borderId="21" xfId="0" applyFont="1" applyBorder="1" applyAlignment="1"/>
    <xf numFmtId="164" fontId="0" fillId="0" borderId="23" xfId="0" applyFont="1" applyBorder="1" applyAlignment="1"/>
    <xf numFmtId="164" fontId="0" fillId="0" borderId="0" xfId="0" applyFont="1" applyAlignment="1"/>
    <xf numFmtId="164" fontId="29" fillId="0" borderId="0" xfId="0" applyFont="1" applyAlignment="1"/>
    <xf numFmtId="164" fontId="30" fillId="0" borderId="0" xfId="0" applyFont="1" applyAlignment="1"/>
    <xf numFmtId="165" fontId="17" fillId="8" borderId="27" xfId="0" applyNumberFormat="1" applyFont="1" applyFill="1" applyBorder="1" applyAlignment="1">
      <alignment horizontal="left"/>
    </xf>
    <xf numFmtId="164" fontId="18" fillId="8" borderId="37" xfId="0" applyFont="1" applyFill="1" applyBorder="1" applyAlignment="1"/>
    <xf numFmtId="165" fontId="17" fillId="9" borderId="38" xfId="0" applyNumberFormat="1" applyFont="1" applyFill="1" applyBorder="1" applyAlignment="1">
      <alignment horizontal="left"/>
    </xf>
    <xf numFmtId="164" fontId="19" fillId="0" borderId="0" xfId="0" applyFont="1" applyBorder="1" applyAlignment="1"/>
    <xf numFmtId="164" fontId="18" fillId="9" borderId="39" xfId="0" applyFont="1" applyFill="1" applyBorder="1" applyAlignment="1"/>
    <xf numFmtId="164" fontId="18" fillId="10" borderId="38" xfId="0" quotePrefix="1" applyFont="1" applyFill="1" applyBorder="1" applyAlignment="1"/>
    <xf numFmtId="164" fontId="18" fillId="10" borderId="39" xfId="0" applyFont="1" applyFill="1" applyBorder="1" applyAlignment="1"/>
    <xf numFmtId="164" fontId="18" fillId="0" borderId="38" xfId="0" applyFont="1" applyFill="1" applyBorder="1" applyAlignment="1"/>
    <xf numFmtId="164" fontId="18" fillId="0" borderId="39" xfId="0" applyFont="1" applyFill="1" applyBorder="1" applyAlignment="1"/>
    <xf numFmtId="164" fontId="19" fillId="0" borderId="0" xfId="0" quotePrefix="1" applyFont="1" applyBorder="1" applyAlignment="1"/>
    <xf numFmtId="164" fontId="17" fillId="0" borderId="38" xfId="0" applyFont="1" applyFill="1" applyBorder="1" applyAlignment="1"/>
    <xf numFmtId="0" fontId="18" fillId="0" borderId="38" xfId="0" applyNumberFormat="1" applyFont="1" applyFill="1" applyBorder="1" applyAlignment="1"/>
    <xf numFmtId="164" fontId="18" fillId="0" borderId="39" xfId="0" applyFont="1" applyBorder="1" applyAlignment="1"/>
    <xf numFmtId="164" fontId="18" fillId="0" borderId="38" xfId="0" quotePrefix="1" applyFont="1" applyFill="1" applyBorder="1" applyAlignment="1"/>
    <xf numFmtId="164" fontId="18" fillId="0" borderId="40" xfId="0" applyFont="1" applyBorder="1" applyAlignment="1"/>
    <xf numFmtId="164" fontId="18" fillId="0" borderId="41" xfId="0" applyFont="1" applyBorder="1" applyAlignment="1"/>
    <xf numFmtId="164" fontId="19" fillId="12" borderId="38" xfId="0" quotePrefix="1" applyFont="1" applyFill="1" applyBorder="1" applyAlignment="1"/>
    <xf numFmtId="164" fontId="19" fillId="0" borderId="38" xfId="0" quotePrefix="1" applyFont="1" applyFill="1" applyBorder="1" applyAlignment="1"/>
    <xf numFmtId="164" fontId="0" fillId="0" borderId="38" xfId="0" applyBorder="1" applyAlignment="1"/>
    <xf numFmtId="164" fontId="0" fillId="0" borderId="39" xfId="0" applyBorder="1" applyAlignment="1"/>
    <xf numFmtId="164" fontId="0" fillId="0" borderId="40" xfId="0" applyBorder="1" applyAlignment="1"/>
    <xf numFmtId="164" fontId="0" fillId="0" borderId="42" xfId="0" applyFont="1" applyBorder="1" applyAlignment="1"/>
    <xf numFmtId="164" fontId="0" fillId="0" borderId="26" xfId="0" applyBorder="1" applyAlignment="1"/>
    <xf numFmtId="164" fontId="0" fillId="0" borderId="41" xfId="0" applyBorder="1" applyAlignment="1"/>
    <xf numFmtId="164" fontId="18" fillId="10" borderId="0" xfId="0" applyFont="1" applyFill="1" applyBorder="1" applyAlignment="1">
      <alignment wrapText="1"/>
    </xf>
    <xf numFmtId="0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Fill="1" applyBorder="1" applyAlignment="1">
      <alignment horizontal="center"/>
    </xf>
    <xf numFmtId="164" fontId="18" fillId="0" borderId="0" xfId="0" applyFont="1" applyFill="1" applyBorder="1" applyAlignment="1">
      <alignment horizontal="center"/>
    </xf>
    <xf numFmtId="164" fontId="0" fillId="0" borderId="17" xfId="0" applyFont="1" applyBorder="1" applyAlignment="1"/>
    <xf numFmtId="164" fontId="0" fillId="0" borderId="21" xfId="0" applyFont="1" applyBorder="1" applyAlignment="1"/>
    <xf numFmtId="164" fontId="0" fillId="0" borderId="22" xfId="0" applyFont="1" applyBorder="1" applyAlignment="1"/>
    <xf numFmtId="164" fontId="0" fillId="0" borderId="43" xfId="0" applyFont="1" applyBorder="1" applyAlignment="1"/>
    <xf numFmtId="164" fontId="0" fillId="0" borderId="44" xfId="0" applyFont="1" applyBorder="1" applyAlignment="1"/>
    <xf numFmtId="164" fontId="0" fillId="0" borderId="45" xfId="0" applyFont="1" applyBorder="1" applyAlignment="1"/>
    <xf numFmtId="164" fontId="0" fillId="6" borderId="17" xfId="0" applyFont="1" applyFill="1" applyBorder="1" applyAlignment="1"/>
    <xf numFmtId="164" fontId="0" fillId="6" borderId="21" xfId="0" applyFont="1" applyFill="1" applyBorder="1" applyAlignment="1"/>
    <xf numFmtId="164" fontId="0" fillId="6" borderId="22" xfId="0" applyFont="1" applyFill="1" applyBorder="1" applyAlignment="1"/>
    <xf numFmtId="164" fontId="10" fillId="6" borderId="27" xfId="0" applyFont="1" applyFill="1" applyBorder="1" applyAlignment="1">
      <alignment horizontal="center" vertical="center"/>
    </xf>
    <xf numFmtId="164" fontId="10" fillId="6" borderId="16" xfId="0" applyFont="1" applyFill="1" applyBorder="1" applyAlignment="1">
      <alignment horizontal="center" vertical="center"/>
    </xf>
    <xf numFmtId="164" fontId="10" fillId="6" borderId="29" xfId="0" applyFont="1" applyFill="1" applyBorder="1" applyAlignment="1">
      <alignment horizontal="center" vertical="center"/>
    </xf>
    <xf numFmtId="164" fontId="10" fillId="6" borderId="33" xfId="0" applyFont="1" applyFill="1" applyBorder="1" applyAlignment="1">
      <alignment horizontal="center" vertical="center"/>
    </xf>
    <xf numFmtId="164" fontId="10" fillId="6" borderId="9" xfId="0" applyFont="1" applyFill="1" applyBorder="1" applyAlignment="1">
      <alignment horizontal="center" vertical="center"/>
    </xf>
    <xf numFmtId="164" fontId="10" fillId="6" borderId="11" xfId="0" applyFont="1" applyFill="1" applyBorder="1" applyAlignment="1">
      <alignment horizontal="center" vertical="center"/>
    </xf>
    <xf numFmtId="164" fontId="12" fillId="0" borderId="28" xfId="0" applyFont="1" applyBorder="1" applyAlignment="1">
      <alignment horizontal="center" vertical="center"/>
    </xf>
    <xf numFmtId="164" fontId="12" fillId="0" borderId="16" xfId="0" applyFont="1" applyBorder="1" applyAlignment="1">
      <alignment horizontal="center" vertical="center"/>
    </xf>
    <xf numFmtId="164" fontId="12" fillId="0" borderId="29" xfId="0" applyFont="1" applyBorder="1" applyAlignment="1">
      <alignment horizontal="center" vertical="center"/>
    </xf>
    <xf numFmtId="164" fontId="12" fillId="0" borderId="10" xfId="0" applyFont="1" applyBorder="1" applyAlignment="1">
      <alignment horizontal="center" vertical="center"/>
    </xf>
    <xf numFmtId="164" fontId="12" fillId="0" borderId="9" xfId="0" applyFont="1" applyBorder="1" applyAlignment="1">
      <alignment horizontal="center" vertical="center"/>
    </xf>
    <xf numFmtId="164" fontId="12" fillId="0" borderId="11" xfId="0" applyFont="1" applyBorder="1" applyAlignment="1">
      <alignment horizontal="center" vertical="center"/>
    </xf>
    <xf numFmtId="164" fontId="13" fillId="6" borderId="30" xfId="0" applyFont="1" applyFill="1" applyBorder="1" applyAlignment="1">
      <alignment horizontal="center"/>
    </xf>
    <xf numFmtId="164" fontId="13" fillId="6" borderId="31" xfId="0" applyFont="1" applyFill="1" applyBorder="1" applyAlignment="1">
      <alignment horizontal="center"/>
    </xf>
    <xf numFmtId="164" fontId="13" fillId="6" borderId="32" xfId="0" applyFont="1" applyFill="1" applyBorder="1" applyAlignment="1">
      <alignment horizontal="center"/>
    </xf>
    <xf numFmtId="164" fontId="14" fillId="7" borderId="12" xfId="0" applyFont="1" applyFill="1" applyBorder="1" applyAlignment="1">
      <alignment horizontal="center"/>
    </xf>
    <xf numFmtId="164" fontId="14" fillId="7" borderId="13" xfId="0" applyFont="1" applyFill="1" applyBorder="1" applyAlignment="1">
      <alignment horizontal="center"/>
    </xf>
    <xf numFmtId="164" fontId="14" fillId="7" borderId="34" xfId="0" applyFont="1" applyFill="1" applyBorder="1" applyAlignment="1">
      <alignment horizontal="center"/>
    </xf>
    <xf numFmtId="164" fontId="13" fillId="6" borderId="35" xfId="0" applyFont="1" applyFill="1" applyBorder="1" applyAlignment="1">
      <alignment horizontal="center" vertical="center"/>
    </xf>
    <xf numFmtId="164" fontId="13" fillId="6" borderId="3" xfId="0" applyFont="1" applyFill="1" applyBorder="1" applyAlignment="1">
      <alignment horizontal="center" vertical="center"/>
    </xf>
    <xf numFmtId="164" fontId="13" fillId="6" borderId="5" xfId="0" applyFont="1" applyFill="1" applyBorder="1" applyAlignment="1">
      <alignment horizontal="center" vertical="center"/>
    </xf>
    <xf numFmtId="164" fontId="13" fillId="6" borderId="40" xfId="0" applyFont="1" applyFill="1" applyBorder="1" applyAlignment="1">
      <alignment horizontal="center" vertical="center"/>
    </xf>
    <xf numFmtId="164" fontId="13" fillId="6" borderId="26" xfId="0" applyFont="1" applyFill="1" applyBorder="1" applyAlignment="1">
      <alignment horizontal="center" vertical="center"/>
    </xf>
    <xf numFmtId="164" fontId="13" fillId="6" borderId="52" xfId="0" applyFont="1" applyFill="1" applyBorder="1" applyAlignment="1">
      <alignment horizontal="center" vertical="center"/>
    </xf>
    <xf numFmtId="164" fontId="15" fillId="0" borderId="4" xfId="0" applyFont="1" applyBorder="1" applyAlignment="1">
      <alignment horizontal="center" vertical="center" wrapText="1"/>
    </xf>
    <xf numFmtId="164" fontId="15" fillId="0" borderId="3" xfId="0" applyFont="1" applyBorder="1" applyAlignment="1">
      <alignment horizontal="center" vertical="center" wrapText="1"/>
    </xf>
    <xf numFmtId="164" fontId="15" fillId="0" borderId="5" xfId="0" applyFont="1" applyBorder="1" applyAlignment="1">
      <alignment horizontal="center" vertical="center" wrapText="1"/>
    </xf>
    <xf numFmtId="164" fontId="15" fillId="0" borderId="51" xfId="0" applyFont="1" applyBorder="1" applyAlignment="1">
      <alignment horizontal="center" vertical="center" wrapText="1"/>
    </xf>
    <xf numFmtId="164" fontId="15" fillId="0" borderId="26" xfId="0" applyFont="1" applyBorder="1" applyAlignment="1">
      <alignment horizontal="center" vertical="center" wrapText="1"/>
    </xf>
    <xf numFmtId="164" fontId="15" fillId="0" borderId="52" xfId="0" applyFont="1" applyBorder="1" applyAlignment="1">
      <alignment horizontal="center" vertical="center" wrapText="1"/>
    </xf>
    <xf numFmtId="164" fontId="13" fillId="6" borderId="4" xfId="0" applyFont="1" applyFill="1" applyBorder="1" applyAlignment="1">
      <alignment horizontal="center" vertical="center"/>
    </xf>
    <xf numFmtId="164" fontId="13" fillId="6" borderId="51" xfId="0" applyFont="1" applyFill="1" applyBorder="1" applyAlignment="1">
      <alignment horizontal="center" vertical="center"/>
    </xf>
    <xf numFmtId="15" fontId="16" fillId="0" borderId="21" xfId="0" applyNumberFormat="1" applyFont="1" applyBorder="1" applyAlignment="1">
      <alignment horizontal="center" vertical="center"/>
    </xf>
    <xf numFmtId="15" fontId="16" fillId="0" borderId="50" xfId="0" applyNumberFormat="1" applyFont="1" applyBorder="1" applyAlignment="1">
      <alignment horizontal="center" vertical="center"/>
    </xf>
    <xf numFmtId="164" fontId="0" fillId="0" borderId="6" xfId="0" applyFont="1" applyBorder="1" applyAlignment="1">
      <alignment horizontal="center" vertical="center"/>
    </xf>
    <xf numFmtId="164" fontId="0" fillId="0" borderId="7" xfId="0" applyFont="1" applyBorder="1" applyAlignment="1">
      <alignment horizontal="center" vertical="center"/>
    </xf>
    <xf numFmtId="164" fontId="0" fillId="0" borderId="36" xfId="0" applyFont="1" applyBorder="1" applyAlignment="1">
      <alignment horizontal="center" vertical="center"/>
    </xf>
    <xf numFmtId="15" fontId="16" fillId="0" borderId="44" xfId="0" applyNumberFormat="1" applyFont="1" applyBorder="1" applyAlignment="1">
      <alignment horizontal="center" vertical="center"/>
    </xf>
    <xf numFmtId="15" fontId="16" fillId="0" borderId="49" xfId="0" applyNumberFormat="1" applyFont="1" applyBorder="1" applyAlignment="1">
      <alignment horizontal="center" vertical="center"/>
    </xf>
    <xf numFmtId="164" fontId="0" fillId="0" borderId="46" xfId="0" applyFont="1" applyBorder="1" applyAlignment="1">
      <alignment horizontal="center" vertical="center"/>
    </xf>
    <xf numFmtId="164" fontId="0" fillId="0" borderId="47" xfId="0" applyFont="1" applyBorder="1" applyAlignment="1">
      <alignment horizontal="center" vertical="center"/>
    </xf>
    <xf numFmtId="164" fontId="0" fillId="0" borderId="48" xfId="0" applyFont="1" applyBorder="1" applyAlignment="1">
      <alignment horizontal="center" vertical="center"/>
    </xf>
    <xf numFmtId="0" fontId="35" fillId="0" borderId="0" xfId="15"/>
    <xf numFmtId="0" fontId="11" fillId="0" borderId="9" xfId="15" applyFont="1" applyBorder="1"/>
    <xf numFmtId="0" fontId="11" fillId="0" borderId="8" xfId="15" applyFont="1" applyBorder="1"/>
    <xf numFmtId="0" fontId="11" fillId="0" borderId="3" xfId="15" applyFont="1" applyBorder="1"/>
    <xf numFmtId="0" fontId="18" fillId="0" borderId="0" xfId="15" applyFont="1" applyFill="1" applyBorder="1"/>
    <xf numFmtId="0" fontId="20" fillId="0" borderId="0" xfId="15" applyFont="1" applyFill="1" applyBorder="1"/>
    <xf numFmtId="0" fontId="18" fillId="0" borderId="0" xfId="15" applyNumberFormat="1" applyFont="1" applyFill="1" applyBorder="1"/>
    <xf numFmtId="0" fontId="18" fillId="0" borderId="0" xfId="15" applyFont="1" applyBorder="1"/>
    <xf numFmtId="0" fontId="18" fillId="0" borderId="0" xfId="15" applyNumberFormat="1" applyFont="1" applyFill="1" applyBorder="1" applyAlignment="1">
      <alignment horizontal="right"/>
    </xf>
    <xf numFmtId="0" fontId="18" fillId="0" borderId="0" xfId="15" quotePrefix="1" applyNumberFormat="1" applyFont="1" applyFill="1" applyBorder="1"/>
    <xf numFmtId="0" fontId="17" fillId="0" borderId="0" xfId="15" applyFont="1" applyFill="1" applyBorder="1"/>
    <xf numFmtId="0" fontId="20" fillId="0" borderId="0" xfId="15" applyNumberFormat="1" applyFont="1" applyFill="1" applyBorder="1"/>
    <xf numFmtId="0" fontId="18" fillId="0" borderId="0" xfId="15" applyFont="1" applyFill="1" applyBorder="1" applyAlignment="1">
      <alignment horizontal="centerContinuous"/>
    </xf>
    <xf numFmtId="0" fontId="18" fillId="0" borderId="0" xfId="15" applyNumberFormat="1" applyFont="1" applyFill="1" applyBorder="1" applyAlignment="1">
      <alignment horizontal="centerContinuous"/>
    </xf>
    <xf numFmtId="0" fontId="18" fillId="0" borderId="0" xfId="15" applyNumberFormat="1" applyFont="1" applyFill="1" applyBorder="1" applyAlignment="1">
      <alignment vertical="center"/>
    </xf>
    <xf numFmtId="0" fontId="21" fillId="0" borderId="0" xfId="15" applyFont="1" applyFill="1" applyBorder="1"/>
    <xf numFmtId="0" fontId="22" fillId="0" borderId="0" xfId="15" applyFont="1" applyFill="1" applyBorder="1"/>
    <xf numFmtId="0" fontId="18" fillId="8" borderId="16" xfId="15" applyFont="1" applyFill="1" applyBorder="1"/>
    <xf numFmtId="165" fontId="17" fillId="8" borderId="16" xfId="15" quotePrefix="1" applyNumberFormat="1" applyFont="1" applyFill="1" applyBorder="1" applyAlignment="1">
      <alignment horizontal="left"/>
    </xf>
    <xf numFmtId="0" fontId="11" fillId="0" borderId="54" xfId="15" applyFont="1" applyBorder="1"/>
    <xf numFmtId="0" fontId="11" fillId="0" borderId="13" xfId="15" applyFont="1" applyBorder="1"/>
    <xf numFmtId="0" fontId="35" fillId="0" borderId="12" xfId="15" applyFont="1" applyBorder="1" applyAlignment="1">
      <alignment horizontal="center" vertical="center"/>
    </xf>
    <xf numFmtId="0" fontId="14" fillId="6" borderId="15" xfId="15" applyFont="1" applyFill="1" applyBorder="1" applyAlignment="1">
      <alignment vertical="center"/>
    </xf>
    <xf numFmtId="0" fontId="14" fillId="6" borderId="13" xfId="15" applyFont="1" applyFill="1" applyBorder="1" applyAlignment="1">
      <alignment vertical="center"/>
    </xf>
    <xf numFmtId="0" fontId="14" fillId="6" borderId="12" xfId="15" applyFont="1" applyFill="1" applyBorder="1" applyAlignment="1">
      <alignment vertical="center"/>
    </xf>
    <xf numFmtId="0" fontId="11" fillId="0" borderId="14" xfId="15" applyFont="1" applyBorder="1"/>
    <xf numFmtId="0" fontId="11" fillId="0" borderId="7" xfId="15" applyFont="1" applyBorder="1"/>
    <xf numFmtId="15" fontId="16" fillId="0" borderId="7" xfId="15" applyNumberFormat="1" applyFont="1" applyBorder="1" applyAlignment="1">
      <alignment horizontal="center" vertical="center"/>
    </xf>
    <xf numFmtId="0" fontId="13" fillId="6" borderId="13" xfId="15" applyFont="1" applyFill="1" applyBorder="1" applyAlignment="1">
      <alignment vertical="center"/>
    </xf>
    <xf numFmtId="0" fontId="11" fillId="0" borderId="11" xfId="15" applyFont="1" applyBorder="1"/>
    <xf numFmtId="0" fontId="11" fillId="0" borderId="10" xfId="15" applyFont="1" applyBorder="1"/>
    <xf numFmtId="0" fontId="11" fillId="0" borderId="53" xfId="15" applyFont="1" applyBorder="1"/>
    <xf numFmtId="0" fontId="35" fillId="0" borderId="6" xfId="15" applyFont="1" applyBorder="1" applyAlignment="1">
      <alignment horizontal="center" vertical="center"/>
    </xf>
    <xf numFmtId="0" fontId="14" fillId="6" borderId="14" xfId="15" applyFont="1" applyFill="1" applyBorder="1" applyAlignment="1">
      <alignment vertical="center"/>
    </xf>
    <xf numFmtId="0" fontId="14" fillId="6" borderId="7" xfId="15" applyFont="1" applyFill="1" applyBorder="1" applyAlignment="1">
      <alignment vertical="center"/>
    </xf>
    <xf numFmtId="0" fontId="14" fillId="6" borderId="6" xfId="15" applyFont="1" applyFill="1" applyBorder="1" applyAlignment="1">
      <alignment vertical="center"/>
    </xf>
    <xf numFmtId="0" fontId="13" fillId="6" borderId="7" xfId="15" applyFont="1" applyFill="1" applyBorder="1" applyAlignment="1">
      <alignment vertical="center"/>
    </xf>
    <xf numFmtId="0" fontId="11" fillId="0" borderId="5" xfId="15" applyFont="1" applyBorder="1"/>
    <xf numFmtId="0" fontId="15" fillId="0" borderId="4" xfId="15" applyFont="1" applyBorder="1" applyAlignment="1">
      <alignment horizontal="center" vertical="center" wrapText="1"/>
    </xf>
    <xf numFmtId="0" fontId="13" fillId="6" borderId="3" xfId="15" applyFont="1" applyFill="1" applyBorder="1" applyAlignment="1">
      <alignment horizontal="center" vertical="center"/>
    </xf>
    <xf numFmtId="0" fontId="13" fillId="6" borderId="2" xfId="15" applyFont="1" applyFill="1" applyBorder="1" applyAlignment="1">
      <alignment horizontal="center" vertical="center"/>
    </xf>
    <xf numFmtId="0" fontId="14" fillId="7" borderId="12" xfId="15" applyFont="1" applyFill="1" applyBorder="1" applyAlignment="1">
      <alignment horizontal="center"/>
    </xf>
    <xf numFmtId="0" fontId="13" fillId="6" borderId="6" xfId="15" applyFont="1" applyFill="1" applyBorder="1" applyAlignment="1">
      <alignment horizontal="center"/>
    </xf>
    <xf numFmtId="0" fontId="12" fillId="0" borderId="4" xfId="15" applyFont="1" applyBorder="1" applyAlignment="1">
      <alignment horizontal="center" vertical="center"/>
    </xf>
    <xf numFmtId="0" fontId="10" fillId="6" borderId="2" xfId="15" applyFont="1" applyFill="1" applyBorder="1" applyAlignment="1">
      <alignment horizontal="center" vertical="center"/>
    </xf>
    <xf numFmtId="0" fontId="35" fillId="9" borderId="0" xfId="15" applyFill="1"/>
    <xf numFmtId="0" fontId="18" fillId="2" borderId="0" xfId="15" applyFont="1" applyFill="1" applyBorder="1"/>
    <xf numFmtId="0" fontId="18" fillId="2" borderId="0" xfId="15" applyNumberFormat="1" applyFont="1" applyFill="1" applyBorder="1"/>
    <xf numFmtId="0" fontId="20" fillId="2" borderId="0" xfId="15" applyNumberFormat="1" applyFont="1" applyFill="1" applyBorder="1"/>
    <xf numFmtId="0" fontId="33" fillId="0" borderId="0" xfId="16" applyFont="1" applyAlignment="1"/>
    <xf numFmtId="0" fontId="33" fillId="0" borderId="0" xfId="16"/>
    <xf numFmtId="0" fontId="33" fillId="0" borderId="20" xfId="16" applyBorder="1" applyAlignment="1">
      <alignment horizontal="center"/>
    </xf>
    <xf numFmtId="0" fontId="33" fillId="0" borderId="19" xfId="16" applyBorder="1" applyAlignment="1">
      <alignment horizontal="center"/>
    </xf>
    <xf numFmtId="0" fontId="33" fillId="0" borderId="18" xfId="16" applyBorder="1" applyAlignment="1">
      <alignment horizontal="center"/>
    </xf>
    <xf numFmtId="0" fontId="36" fillId="14" borderId="20" xfId="16" applyFont="1" applyFill="1" applyBorder="1"/>
    <xf numFmtId="0" fontId="36" fillId="14" borderId="19" xfId="16" applyFont="1" applyFill="1" applyBorder="1"/>
    <xf numFmtId="0" fontId="33" fillId="0" borderId="0" xfId="16" applyFont="1" applyBorder="1" applyAlignment="1">
      <alignment horizontal="left" wrapText="1"/>
    </xf>
    <xf numFmtId="0" fontId="33" fillId="0" borderId="0" xfId="16" applyBorder="1" applyAlignment="1">
      <alignment horizontal="center"/>
    </xf>
    <xf numFmtId="0" fontId="33" fillId="0" borderId="0" xfId="16" applyFont="1" applyBorder="1" applyAlignment="1">
      <alignment horizontal="center"/>
    </xf>
    <xf numFmtId="0" fontId="33" fillId="0" borderId="0" xfId="16" applyFont="1" applyBorder="1" applyAlignment="1">
      <alignment horizontal="left"/>
    </xf>
    <xf numFmtId="49" fontId="33" fillId="0" borderId="0" xfId="16" applyNumberFormat="1" applyFont="1" applyBorder="1"/>
    <xf numFmtId="0" fontId="33" fillId="0" borderId="0" xfId="16" applyBorder="1" applyAlignment="1">
      <alignment horizontal="right"/>
    </xf>
    <xf numFmtId="0" fontId="33" fillId="0" borderId="0" xfId="17"/>
    <xf numFmtId="0" fontId="33" fillId="0" borderId="19" xfId="16" applyBorder="1" applyAlignment="1"/>
    <xf numFmtId="0" fontId="33" fillId="0" borderId="20" xfId="16" applyBorder="1" applyAlignment="1"/>
    <xf numFmtId="0" fontId="33" fillId="0" borderId="20" xfId="16" applyFont="1" applyBorder="1" applyAlignment="1">
      <alignment horizontal="left" wrapText="1"/>
    </xf>
    <xf numFmtId="0" fontId="33" fillId="0" borderId="19" xfId="16" applyFont="1" applyBorder="1" applyAlignment="1">
      <alignment horizontal="left" wrapText="1"/>
    </xf>
    <xf numFmtId="0" fontId="33" fillId="0" borderId="18" xfId="16" applyBorder="1" applyAlignment="1"/>
    <xf numFmtId="0" fontId="33" fillId="0" borderId="18" xfId="16" applyBorder="1" applyAlignment="1">
      <alignment horizontal="center"/>
    </xf>
    <xf numFmtId="0" fontId="33" fillId="0" borderId="20" xfId="16" applyBorder="1" applyAlignment="1">
      <alignment horizontal="center"/>
    </xf>
    <xf numFmtId="0" fontId="33" fillId="0" borderId="19" xfId="16" applyBorder="1" applyAlignment="1">
      <alignment horizontal="center"/>
    </xf>
    <xf numFmtId="0" fontId="33" fillId="0" borderId="19" xfId="16" applyFont="1" applyBorder="1" applyAlignment="1">
      <alignment horizontal="center"/>
    </xf>
    <xf numFmtId="0" fontId="33" fillId="0" borderId="18" xfId="16" applyFont="1" applyBorder="1" applyAlignment="1">
      <alignment horizontal="left"/>
    </xf>
    <xf numFmtId="49" fontId="33" fillId="0" borderId="18" xfId="16" applyNumberFormat="1" applyFont="1" applyBorder="1"/>
    <xf numFmtId="0" fontId="33" fillId="0" borderId="18" xfId="16" applyBorder="1" applyAlignment="1">
      <alignment horizontal="right"/>
    </xf>
    <xf numFmtId="0" fontId="33" fillId="0" borderId="18" xfId="16" applyFont="1" applyBorder="1"/>
    <xf numFmtId="0" fontId="33" fillId="0" borderId="16" xfId="16" applyBorder="1"/>
    <xf numFmtId="0" fontId="36" fillId="14" borderId="16" xfId="16" applyFont="1" applyFill="1" applyBorder="1"/>
    <xf numFmtId="0" fontId="37" fillId="14" borderId="19" xfId="16" applyFont="1" applyFill="1" applyBorder="1"/>
    <xf numFmtId="0" fontId="11" fillId="9" borderId="0" xfId="16" applyFont="1" applyFill="1" applyBorder="1" applyAlignment="1"/>
    <xf numFmtId="0" fontId="33" fillId="0" borderId="0" xfId="16" applyFont="1"/>
    <xf numFmtId="0" fontId="32" fillId="7" borderId="0" xfId="16" applyFont="1" applyFill="1"/>
    <xf numFmtId="0" fontId="32" fillId="0" borderId="0" xfId="16" applyFont="1"/>
    <xf numFmtId="0" fontId="32" fillId="0" borderId="0" xfId="16" applyFont="1" applyAlignment="1">
      <alignment horizontal="right"/>
    </xf>
    <xf numFmtId="0" fontId="34" fillId="0" borderId="0" xfId="16" applyFont="1" applyAlignment="1"/>
    <xf numFmtId="0" fontId="33" fillId="0" borderId="3" xfId="16" applyFont="1" applyBorder="1"/>
    <xf numFmtId="0" fontId="32" fillId="7" borderId="3" xfId="16" applyFont="1" applyFill="1" applyBorder="1"/>
    <xf numFmtId="0" fontId="32" fillId="0" borderId="3" xfId="16" applyFont="1" applyBorder="1"/>
    <xf numFmtId="0" fontId="32" fillId="13" borderId="21" xfId="16" applyFont="1" applyFill="1" applyBorder="1"/>
    <xf numFmtId="0" fontId="34" fillId="13" borderId="21" xfId="16" applyFont="1" applyFill="1" applyBorder="1"/>
    <xf numFmtId="0" fontId="32" fillId="7" borderId="0" xfId="16" applyFont="1" applyFill="1" applyBorder="1"/>
    <xf numFmtId="0" fontId="34" fillId="0" borderId="0" xfId="16" applyFont="1"/>
    <xf numFmtId="0" fontId="32" fillId="13" borderId="22" xfId="16" applyFont="1" applyFill="1" applyBorder="1"/>
    <xf numFmtId="0" fontId="34" fillId="13" borderId="17" xfId="16" applyFont="1" applyFill="1" applyBorder="1"/>
    <xf numFmtId="0" fontId="13" fillId="6" borderId="12" xfId="16" applyFont="1" applyFill="1" applyBorder="1" applyAlignment="1">
      <alignment horizontal="center" vertical="center"/>
    </xf>
    <xf numFmtId="0" fontId="11" fillId="0" borderId="11" xfId="16" applyFont="1" applyBorder="1"/>
    <xf numFmtId="0" fontId="11" fillId="0" borderId="9" xfId="16" applyFont="1" applyBorder="1"/>
    <xf numFmtId="0" fontId="11" fillId="0" borderId="8" xfId="16" applyFont="1" applyBorder="1"/>
    <xf numFmtId="0" fontId="13" fillId="6" borderId="6" xfId="16" applyFont="1" applyFill="1" applyBorder="1" applyAlignment="1">
      <alignment horizontal="center" vertical="center"/>
    </xf>
    <xf numFmtId="0" fontId="11" fillId="0" borderId="5" xfId="16" applyFont="1" applyBorder="1"/>
    <xf numFmtId="0" fontId="11" fillId="0" borderId="3" xfId="16" applyFont="1" applyBorder="1"/>
    <xf numFmtId="0" fontId="13" fillId="0" borderId="4" xfId="16" applyFont="1" applyBorder="1" applyAlignment="1">
      <alignment horizontal="center" vertical="center" wrapText="1"/>
    </xf>
    <xf numFmtId="0" fontId="13" fillId="6" borderId="4" xfId="16" applyFont="1" applyFill="1" applyBorder="1" applyAlignment="1">
      <alignment horizontal="left" vertical="center"/>
    </xf>
    <xf numFmtId="0" fontId="13" fillId="6" borderId="2" xfId="16" applyFont="1" applyFill="1" applyBorder="1" applyAlignment="1">
      <alignment horizontal="left" vertical="center"/>
    </xf>
    <xf numFmtId="0" fontId="14" fillId="7" borderId="12" xfId="16" applyFont="1" applyFill="1" applyBorder="1" applyAlignment="1">
      <alignment horizontal="center"/>
    </xf>
    <xf numFmtId="0" fontId="10" fillId="6" borderId="11" xfId="16" applyFont="1" applyFill="1" applyBorder="1" applyAlignment="1">
      <alignment horizontal="center" vertical="center"/>
    </xf>
    <xf numFmtId="0" fontId="10" fillId="6" borderId="9" xfId="16" applyFont="1" applyFill="1" applyBorder="1" applyAlignment="1">
      <alignment horizontal="center" vertical="center"/>
    </xf>
    <xf numFmtId="0" fontId="10" fillId="6" borderId="8" xfId="16" applyFont="1" applyFill="1" applyBorder="1" applyAlignment="1">
      <alignment horizontal="center" vertical="center"/>
    </xf>
    <xf numFmtId="0" fontId="13" fillId="6" borderId="6" xfId="16" applyFont="1" applyFill="1" applyBorder="1" applyAlignment="1">
      <alignment horizontal="center"/>
    </xf>
    <xf numFmtId="0" fontId="12" fillId="6" borderId="4" xfId="16" applyFont="1" applyFill="1" applyBorder="1" applyAlignment="1">
      <alignment horizontal="center" vertical="center"/>
    </xf>
    <xf numFmtId="0" fontId="10" fillId="6" borderId="5" xfId="16" applyFont="1" applyFill="1" applyBorder="1" applyAlignment="1">
      <alignment horizontal="center" vertical="center"/>
    </xf>
    <xf numFmtId="0" fontId="10" fillId="6" borderId="3" xfId="16" applyFont="1" applyFill="1" applyBorder="1" applyAlignment="1">
      <alignment horizontal="center" vertical="center"/>
    </xf>
    <xf numFmtId="0" fontId="10" fillId="6" borderId="2" xfId="16" applyFont="1" applyFill="1" applyBorder="1" applyAlignment="1">
      <alignment horizontal="center" vertical="center"/>
    </xf>
    <xf numFmtId="0" fontId="33" fillId="0" borderId="18" xfId="16" applyFont="1" applyBorder="1" applyAlignment="1">
      <alignment horizontal="left" wrapText="1"/>
    </xf>
    <xf numFmtId="0" fontId="33" fillId="0" borderId="18" xfId="16" applyFont="1" applyBorder="1" applyAlignment="1">
      <alignment horizontal="center"/>
    </xf>
    <xf numFmtId="0" fontId="33" fillId="0" borderId="19" xfId="16" applyFont="1" applyBorder="1" applyAlignment="1">
      <alignment horizontal="center"/>
    </xf>
    <xf numFmtId="0" fontId="33" fillId="0" borderId="20" xfId="16" applyFont="1" applyBorder="1" applyAlignment="1">
      <alignment horizontal="center"/>
    </xf>
    <xf numFmtId="0" fontId="33" fillId="0" borderId="18" xfId="16" applyFont="1" applyBorder="1" applyAlignment="1">
      <alignment horizontal="center" wrapText="1"/>
    </xf>
    <xf numFmtId="0" fontId="33" fillId="0" borderId="20" xfId="16" applyFont="1" applyBorder="1" applyAlignment="1">
      <alignment horizontal="center" wrapText="1"/>
    </xf>
    <xf numFmtId="0" fontId="33" fillId="0" borderId="18" xfId="16" applyBorder="1" applyAlignment="1">
      <alignment horizontal="center" wrapText="1"/>
    </xf>
    <xf numFmtId="0" fontId="33" fillId="0" borderId="20" xfId="16" applyBorder="1" applyAlignment="1">
      <alignment horizontal="center" wrapText="1"/>
    </xf>
    <xf numFmtId="0" fontId="33" fillId="0" borderId="19" xfId="16" applyFont="1" applyBorder="1" applyAlignment="1">
      <alignment horizontal="center" wrapText="1"/>
    </xf>
    <xf numFmtId="0" fontId="13" fillId="6" borderId="13" xfId="16" applyFont="1" applyFill="1" applyBorder="1" applyAlignment="1">
      <alignment horizontal="center" vertical="center"/>
    </xf>
    <xf numFmtId="0" fontId="13" fillId="6" borderId="15" xfId="16" applyFont="1" applyFill="1" applyBorder="1" applyAlignment="1">
      <alignment horizontal="center" vertical="center"/>
    </xf>
    <xf numFmtId="14" fontId="14" fillId="0" borderId="55" xfId="16" applyNumberFormat="1" applyFont="1" applyBorder="1" applyAlignment="1">
      <alignment horizontal="center" vertical="center"/>
    </xf>
    <xf numFmtId="14" fontId="14" fillId="0" borderId="21" xfId="16" applyNumberFormat="1" applyFont="1" applyBorder="1" applyAlignment="1">
      <alignment horizontal="center" vertical="center"/>
    </xf>
    <xf numFmtId="14" fontId="14" fillId="0" borderId="50" xfId="16" applyNumberFormat="1" applyFont="1" applyBorder="1" applyAlignment="1">
      <alignment horizontal="center" vertical="center"/>
    </xf>
    <xf numFmtId="0" fontId="13" fillId="6" borderId="7" xfId="16" applyFont="1" applyFill="1" applyBorder="1" applyAlignment="1">
      <alignment horizontal="center" vertical="center"/>
    </xf>
    <xf numFmtId="0" fontId="13" fillId="6" borderId="14" xfId="16" applyFont="1" applyFill="1" applyBorder="1" applyAlignment="1">
      <alignment horizontal="center" vertical="center"/>
    </xf>
    <xf numFmtId="0" fontId="13" fillId="0" borderId="3" xfId="16" applyFont="1" applyBorder="1" applyAlignment="1">
      <alignment horizontal="center" vertical="center" wrapText="1"/>
    </xf>
    <xf numFmtId="0" fontId="13" fillId="0" borderId="5" xfId="16" applyFont="1" applyBorder="1" applyAlignment="1">
      <alignment horizontal="center" vertical="center" wrapText="1"/>
    </xf>
    <xf numFmtId="0" fontId="13" fillId="0" borderId="10" xfId="16" applyFont="1" applyBorder="1" applyAlignment="1">
      <alignment horizontal="center" vertical="center" wrapText="1"/>
    </xf>
    <xf numFmtId="0" fontId="13" fillId="0" borderId="9" xfId="16" applyFont="1" applyBorder="1" applyAlignment="1">
      <alignment horizontal="center" vertical="center" wrapText="1"/>
    </xf>
    <xf numFmtId="0" fontId="13" fillId="0" borderId="11" xfId="16" applyFont="1" applyBorder="1" applyAlignment="1">
      <alignment horizontal="center" vertical="center" wrapText="1"/>
    </xf>
    <xf numFmtId="0" fontId="13" fillId="6" borderId="3" xfId="16" applyFont="1" applyFill="1" applyBorder="1" applyAlignment="1">
      <alignment horizontal="left" vertical="center"/>
    </xf>
    <xf numFmtId="0" fontId="13" fillId="6" borderId="5" xfId="16" applyFont="1" applyFill="1" applyBorder="1" applyAlignment="1">
      <alignment horizontal="left" vertical="center"/>
    </xf>
    <xf numFmtId="0" fontId="13" fillId="6" borderId="10" xfId="16" applyFont="1" applyFill="1" applyBorder="1" applyAlignment="1">
      <alignment horizontal="left" vertical="center"/>
    </xf>
    <xf numFmtId="0" fontId="13" fillId="6" borderId="9" xfId="16" applyFont="1" applyFill="1" applyBorder="1" applyAlignment="1">
      <alignment horizontal="left" vertical="center"/>
    </xf>
    <xf numFmtId="0" fontId="13" fillId="6" borderId="11" xfId="16" applyFont="1" applyFill="1" applyBorder="1" applyAlignment="1">
      <alignment horizontal="left" vertical="center"/>
    </xf>
    <xf numFmtId="0" fontId="14" fillId="0" borderId="55" xfId="16" applyFont="1" applyBorder="1" applyAlignment="1">
      <alignment horizontal="center" vertical="center"/>
    </xf>
    <xf numFmtId="0" fontId="14" fillId="0" borderId="21" xfId="16" applyFont="1" applyBorder="1" applyAlignment="1">
      <alignment horizontal="center" vertical="center"/>
    </xf>
    <xf numFmtId="0" fontId="14" fillId="0" borderId="22" xfId="16" applyFont="1" applyBorder="1" applyAlignment="1">
      <alignment horizontal="center" vertical="center"/>
    </xf>
    <xf numFmtId="0" fontId="14" fillId="7" borderId="13" xfId="16" applyFont="1" applyFill="1" applyBorder="1" applyAlignment="1">
      <alignment horizontal="center"/>
    </xf>
    <xf numFmtId="0" fontId="14" fillId="7" borderId="54" xfId="16" applyFont="1" applyFill="1" applyBorder="1" applyAlignment="1">
      <alignment horizontal="center"/>
    </xf>
    <xf numFmtId="0" fontId="13" fillId="6" borderId="7" xfId="16" applyFont="1" applyFill="1" applyBorder="1" applyAlignment="1">
      <alignment horizontal="center"/>
    </xf>
    <xf numFmtId="0" fontId="13" fillId="6" borderId="53" xfId="16" applyFont="1" applyFill="1" applyBorder="1" applyAlignment="1">
      <alignment horizontal="center"/>
    </xf>
    <xf numFmtId="0" fontId="12" fillId="6" borderId="3" xfId="16" applyFont="1" applyFill="1" applyBorder="1" applyAlignment="1">
      <alignment horizontal="center" vertical="center"/>
    </xf>
    <xf numFmtId="0" fontId="12" fillId="6" borderId="5" xfId="16" applyFont="1" applyFill="1" applyBorder="1" applyAlignment="1">
      <alignment horizontal="center" vertical="center"/>
    </xf>
    <xf numFmtId="0" fontId="12" fillId="6" borderId="10" xfId="16" applyFont="1" applyFill="1" applyBorder="1" applyAlignment="1">
      <alignment horizontal="center" vertical="center"/>
    </xf>
    <xf numFmtId="0" fontId="12" fillId="6" borderId="9" xfId="16" applyFont="1" applyFill="1" applyBorder="1" applyAlignment="1">
      <alignment horizontal="center" vertical="center"/>
    </xf>
    <xf numFmtId="0" fontId="12" fillId="6" borderId="11" xfId="16" applyFont="1" applyFill="1" applyBorder="1" applyAlignment="1">
      <alignment horizontal="center" vertical="center"/>
    </xf>
  </cellXfs>
  <cellStyles count="18">
    <cellStyle name="Comma" xfId="6" builtinId="3" customBuiltin="1"/>
    <cellStyle name="Currency" xfId="7" builtinId="4" customBuiltin="1"/>
    <cellStyle name="Date" xfId="11"/>
    <cellStyle name="Heading 1" xfId="1" builtinId="16" customBuiltin="1"/>
    <cellStyle name="Heading 2" xfId="2" builtinId="17" customBuiltin="1"/>
    <cellStyle name="Heading 3" xfId="3" builtinId="18" customBuiltin="1"/>
    <cellStyle name="Heading 4" xfId="12" builtinId="19" customBuiltin="1"/>
    <cellStyle name="Input" xfId="4" builtinId="20" customBuiltin="1"/>
    <cellStyle name="Normal" xfId="0" builtinId="0" customBuiltin="1"/>
    <cellStyle name="Normal 2" xfId="14"/>
    <cellStyle name="Normal 2 2" xfId="15"/>
    <cellStyle name="Normal 2 3" xfId="17"/>
    <cellStyle name="Normal 3" xfId="16"/>
    <cellStyle name="Normal 6" xfId="13"/>
    <cellStyle name="Note" xfId="10" builtinId="10" customBuiltin="1"/>
    <cellStyle name="Output" xfId="9" builtinId="21" customBuiltin="1"/>
    <cellStyle name="Percent" xfId="8" builtinId="5" customBuiltin="1"/>
    <cellStyle name="Title" xfId="5" builtinId="15" customBuiltin="1"/>
  </cellStyles>
  <dxfs count="8"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7" tint="0.39994506668294322"/>
        </patternFill>
      </fill>
    </dxf>
    <dxf>
      <fill>
        <patternFill>
          <bgColor theme="6" tint="-0.24994659260841701"/>
        </patternFill>
      </fill>
    </dxf>
    <dxf>
      <border>
        <top style="mediumDashed">
          <color auto="1"/>
        </top>
      </border>
    </dxf>
    <dxf>
      <font>
        <b/>
        <i val="0"/>
      </font>
      <fill>
        <patternFill>
          <bgColor theme="6" tint="-0.24994659260841701"/>
        </patternFill>
      </fill>
      <border>
        <top style="medium">
          <color auto="1"/>
        </top>
        <bottom style="medium">
          <color auto="1"/>
        </bottom>
      </border>
    </dxf>
    <dxf>
      <font>
        <color theme="1"/>
      </font>
      <border>
        <top style="medium">
          <color theme="0"/>
        </top>
        <bottom style="medium">
          <color theme="0"/>
        </bottom>
        <horizontal style="medium">
          <color theme="0"/>
        </horizontal>
      </border>
    </dxf>
  </dxfs>
  <tableStyles count="1" defaultTableStyle="TableStyleMedium2" defaultPivotStyle="PivotStyleLight16">
    <tableStyle name="Table Style 1" pivot="0" count="6">
      <tableStyleElement type="wholeTable" dxfId="7"/>
      <tableStyleElement type="headerRow" dxfId="6"/>
      <tableStyleElement type="totalRow" dxfId="5"/>
      <tableStyleElement type="lastColumn" dxfId="4"/>
      <tableStyleElement type="firstRowStripe" dxfId="3"/>
      <tableStyleElement type="lastTotalCell" dxfId="2"/>
    </tableStyle>
  </tableStyles>
  <colors>
    <mruColors>
      <color rgb="FF339933"/>
      <color rgb="FF00CC00"/>
      <color rgb="FFD4E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145773</xdr:colOff>
      <xdr:row>12</xdr:row>
      <xdr:rowOff>128598</xdr:rowOff>
    </xdr:from>
    <xdr:to>
      <xdr:col>11</xdr:col>
      <xdr:colOff>132521</xdr:colOff>
      <xdr:row>33</xdr:row>
      <xdr:rowOff>19878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990" y="2454355"/>
          <a:ext cx="1577009" cy="3794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145774</xdr:colOff>
      <xdr:row>12</xdr:row>
      <xdr:rowOff>125896</xdr:rowOff>
    </xdr:from>
    <xdr:to>
      <xdr:col>23</xdr:col>
      <xdr:colOff>212035</xdr:colOff>
      <xdr:row>21</xdr:row>
      <xdr:rowOff>181571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1252" y="2451653"/>
          <a:ext cx="3246783" cy="1844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145774</xdr:colOff>
      <xdr:row>22</xdr:row>
      <xdr:rowOff>26504</xdr:rowOff>
    </xdr:from>
    <xdr:to>
      <xdr:col>23</xdr:col>
      <xdr:colOff>231913</xdr:colOff>
      <xdr:row>33</xdr:row>
      <xdr:rowOff>79513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1252" y="4340087"/>
          <a:ext cx="3266661" cy="1967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225285</xdr:colOff>
      <xdr:row>12</xdr:row>
      <xdr:rowOff>125895</xdr:rowOff>
    </xdr:from>
    <xdr:to>
      <xdr:col>30</xdr:col>
      <xdr:colOff>212034</xdr:colOff>
      <xdr:row>33</xdr:row>
      <xdr:rowOff>39755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1285" y="2451652"/>
          <a:ext cx="1842053" cy="381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212035</xdr:colOff>
      <xdr:row>40</xdr:row>
      <xdr:rowOff>114190</xdr:rowOff>
    </xdr:from>
    <xdr:to>
      <xdr:col>33</xdr:col>
      <xdr:colOff>192157</xdr:colOff>
      <xdr:row>57</xdr:row>
      <xdr:rowOff>13251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7252" y="7548660"/>
          <a:ext cx="7401340" cy="2827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258391</xdr:colOff>
      <xdr:row>59</xdr:row>
      <xdr:rowOff>125895</xdr:rowOff>
    </xdr:from>
    <xdr:to>
      <xdr:col>29</xdr:col>
      <xdr:colOff>92765</xdr:colOff>
      <xdr:row>76</xdr:row>
      <xdr:rowOff>128540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3695" y="10833652"/>
          <a:ext cx="5665331" cy="293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245165</xdr:colOff>
      <xdr:row>80</xdr:row>
      <xdr:rowOff>27307</xdr:rowOff>
    </xdr:from>
    <xdr:to>
      <xdr:col>18</xdr:col>
      <xdr:colOff>98066</xdr:colOff>
      <xdr:row>97</xdr:row>
      <xdr:rowOff>88457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0469" y="14352907"/>
          <a:ext cx="2768380" cy="298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240204</xdr:colOff>
      <xdr:row>99</xdr:row>
      <xdr:rowOff>79512</xdr:rowOff>
    </xdr:from>
    <xdr:to>
      <xdr:col>16</xdr:col>
      <xdr:colOff>125895</xdr:colOff>
      <xdr:row>117</xdr:row>
      <xdr:rowOff>6626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8" y="17678399"/>
          <a:ext cx="2271083" cy="3028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14</xdr:row>
      <xdr:rowOff>124487</xdr:rowOff>
    </xdr:from>
    <xdr:to>
      <xdr:col>39</xdr:col>
      <xdr:colOff>15240</xdr:colOff>
      <xdr:row>25</xdr:row>
      <xdr:rowOff>38871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260" y="2562887"/>
          <a:ext cx="6225540" cy="2070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175260</xdr:colOff>
      <xdr:row>13</xdr:row>
      <xdr:rowOff>114300</xdr:rowOff>
    </xdr:from>
    <xdr:to>
      <xdr:col>38</xdr:col>
      <xdr:colOff>175260</xdr:colOff>
      <xdr:row>25</xdr:row>
      <xdr:rowOff>152400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2377440"/>
          <a:ext cx="533400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182880</xdr:colOff>
      <xdr:row>13</xdr:row>
      <xdr:rowOff>22860</xdr:rowOff>
    </xdr:from>
    <xdr:to>
      <xdr:col>30</xdr:col>
      <xdr:colOff>144780</xdr:colOff>
      <xdr:row>25</xdr:row>
      <xdr:rowOff>151815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3360" y="2286000"/>
          <a:ext cx="2278380" cy="246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114301</xdr:colOff>
      <xdr:row>14</xdr:row>
      <xdr:rowOff>53340</xdr:rowOff>
    </xdr:from>
    <xdr:to>
      <xdr:col>27</xdr:col>
      <xdr:colOff>167641</xdr:colOff>
      <xdr:row>25</xdr:row>
      <xdr:rowOff>182889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4781" y="2491740"/>
          <a:ext cx="1714500" cy="2286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ames\SI_Screen-design_Skill-invento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troduction_S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 of change"/>
      <sheetName val="TrangChu"/>
      <sheetName val="Certificate-add"/>
      <sheetName val="Certificate-update"/>
      <sheetName val="Language"/>
      <sheetName val="Language-add"/>
      <sheetName val="Language-update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_SRS"/>
      <sheetName val="3.1.1 UC_Login"/>
      <sheetName val="3.1.1 UC_Login (2)"/>
      <sheetName val="3.1.2 UC_Logout"/>
      <sheetName val="3.1.2 UC_Logout (2)"/>
      <sheetName val="3.1.2 UC_CreateAMeating"/>
      <sheetName val="3.1.2 UC_Manage thẹ meeting(a)"/>
      <sheetName val="3.1.2 UC_Manage thẹ meetin (u)"/>
      <sheetName val="Calculations"/>
    </sheetNames>
    <sheetDataSet>
      <sheetData sheetId="0">
        <row r="1">
          <cell r="A1" t="str">
            <v>SRS</v>
          </cell>
          <cell r="E1" t="str">
            <v>Software Requirement Specification</v>
          </cell>
        </row>
        <row r="3">
          <cell r="A3" t="str">
            <v>Document code</v>
          </cell>
          <cell r="E3" t="str">
            <v>SRS</v>
          </cell>
          <cell r="I3" t="str">
            <v>Document name</v>
          </cell>
          <cell r="M3" t="str">
            <v>User requirement</v>
          </cell>
        </row>
        <row r="5">
          <cell r="A5">
            <v>1</v>
          </cell>
          <cell r="B5" t="str">
            <v>Introduction</v>
          </cell>
        </row>
        <row r="6">
          <cell r="B6" t="str">
            <v>his requirement specification document defines the full functionality of the Jitsi meet system. This document is provided to all parties involved</v>
          </cell>
        </row>
        <row r="7">
          <cell r="B7" t="str">
            <v>development system</v>
          </cell>
        </row>
        <row r="8">
          <cell r="B8" t="str">
            <v>All functional, non-functional, application specification requirements are clearly defined in this document.</v>
          </cell>
        </row>
        <row r="10">
          <cell r="A10" t="str">
            <v>1.1</v>
          </cell>
          <cell r="B10" t="str">
            <v>Purpose</v>
          </cell>
        </row>
        <row r="11">
          <cell r="B11" t="str">
            <v>The purpose of this requirements specification document is to describe in detail the client requirements for the Jisti meet conference application project that the project team will design and develop.</v>
          </cell>
        </row>
        <row r="12">
          <cell r="B12" t="str">
            <v>About User:</v>
          </cell>
        </row>
        <row r="13">
          <cell r="C13" t="str">
            <v>+ Documentation that clearly describes the functional requirements of the product as well as the non-functional requirements of the customer.</v>
          </cell>
        </row>
        <row r="14">
          <cell r="B14" t="str">
            <v>About Developer:</v>
          </cell>
        </row>
        <row r="15">
          <cell r="C15" t="str">
            <v>+This document helps the project team to strictly comply with the customer's requirements for easy analysis and to come up with the right solution.</v>
          </cell>
        </row>
        <row r="16">
          <cell r="C16" t="str">
            <v>Helps to create a standard, important document for design, development, quality assurance, and ease of upgrading.</v>
          </cell>
        </row>
        <row r="17">
          <cell r="B17" t="str">
            <v>This document can be used to validate and verify the content of customer requirements for the system after completion and installation.</v>
          </cell>
        </row>
        <row r="18">
          <cell r="B18" t="str">
            <v xml:space="preserve">
</v>
          </cell>
        </row>
        <row r="20">
          <cell r="A20" t="str">
            <v>1.2</v>
          </cell>
          <cell r="B20" t="str">
            <v>Scope</v>
          </cell>
          <cell r="E20" t="str">
            <v xml:space="preserve">
</v>
          </cell>
        </row>
        <row r="22">
          <cell r="B22" t="str">
            <v>This system is built to describe what the system does and becomes an input to the Architecture design.</v>
          </cell>
        </row>
        <row r="29">
          <cell r="A29" t="str">
            <v>1.3</v>
          </cell>
          <cell r="B29" t="str">
            <v>Definitions, Acronyms, and Abbreviations</v>
          </cell>
        </row>
        <row r="31">
          <cell r="B31" t="str">
            <v>No.</v>
          </cell>
          <cell r="C31" t="str">
            <v>Acronyms, abbreviations</v>
          </cell>
          <cell r="J31" t="str">
            <v>Definitions</v>
          </cell>
        </row>
        <row r="32">
          <cell r="B32">
            <v>1</v>
          </cell>
          <cell r="C32" t="str">
            <v>SRS</v>
          </cell>
          <cell r="J32" t="str">
            <v>Software Requirement Specification</v>
          </cell>
        </row>
        <row r="33">
          <cell r="B33">
            <v>2</v>
          </cell>
          <cell r="C33" t="str">
            <v>AD</v>
          </cell>
          <cell r="J33" t="str">
            <v>Architecture Design</v>
          </cell>
        </row>
        <row r="34">
          <cell r="B34">
            <v>3</v>
          </cell>
          <cell r="C34" t="str">
            <v>DD</v>
          </cell>
          <cell r="J34" t="str">
            <v>Detailed Design</v>
          </cell>
        </row>
        <row r="35">
          <cell r="B35">
            <v>4</v>
          </cell>
          <cell r="C35" t="str">
            <v>DEPG</v>
          </cell>
          <cell r="J35" t="str">
            <v>Deployment Guideline</v>
          </cell>
        </row>
        <row r="36">
          <cell r="B36">
            <v>4</v>
          </cell>
          <cell r="C36" t="str">
            <v>DEVG</v>
          </cell>
          <cell r="J36" t="str">
            <v>Development Guideline</v>
          </cell>
        </row>
        <row r="40">
          <cell r="A40" t="str">
            <v>1.4</v>
          </cell>
          <cell r="B40" t="str">
            <v>References</v>
          </cell>
        </row>
        <row r="42">
          <cell r="B42" t="str">
            <v>No.</v>
          </cell>
          <cell r="C42" t="str">
            <v>Resources</v>
          </cell>
          <cell r="I42" t="str">
            <v>Authors</v>
          </cell>
          <cell r="O42" t="str">
            <v>Part of Resources</v>
          </cell>
        </row>
        <row r="43">
          <cell r="B43">
            <v>1</v>
          </cell>
        </row>
        <row r="44">
          <cell r="B44">
            <v>2</v>
          </cell>
        </row>
        <row r="45">
          <cell r="B45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8">
          <cell r="G8" t="e">
            <v>#VALUE!</v>
          </cell>
        </row>
        <row r="15">
          <cell r="B15" t="e">
            <v>#N/A</v>
          </cell>
          <cell r="I15" t="e">
            <v>#N/A</v>
          </cell>
          <cell r="S15" t="e">
            <v>#N/A</v>
          </cell>
          <cell r="AD15" t="e">
            <v>#N/A</v>
          </cell>
          <cell r="AE15" t="e">
            <v>#N/A</v>
          </cell>
          <cell r="AH15" t="e">
            <v>#N/A</v>
          </cell>
        </row>
        <row r="16">
          <cell r="I16" t="e">
            <v>#N/A</v>
          </cell>
          <cell r="S16" t="e">
            <v>#N/A</v>
          </cell>
          <cell r="AD16" t="e">
            <v>#N/A</v>
          </cell>
          <cell r="AE16" t="e">
            <v>#N/A</v>
          </cell>
          <cell r="AH16" t="e">
            <v>#N/A</v>
          </cell>
        </row>
        <row r="17">
          <cell r="I17" t="e">
            <v>#N/A</v>
          </cell>
          <cell r="S17" t="e">
            <v>#N/A</v>
          </cell>
          <cell r="AD17" t="e">
            <v>#N/A</v>
          </cell>
          <cell r="AE17" t="e">
            <v>#N/A</v>
          </cell>
          <cell r="AH17" t="e">
            <v>#N/A</v>
          </cell>
        </row>
        <row r="18">
          <cell r="I18" t="e">
            <v>#N/A</v>
          </cell>
          <cell r="S18" t="e">
            <v>#N/A</v>
          </cell>
          <cell r="AD18" t="e">
            <v>#N/A</v>
          </cell>
          <cell r="AE18" t="e">
            <v>#N/A</v>
          </cell>
          <cell r="AH18" t="e">
            <v>#N/A</v>
          </cell>
        </row>
        <row r="19">
          <cell r="I19" t="e">
            <v>#N/A</v>
          </cell>
          <cell r="S19" t="e">
            <v>#N/A</v>
          </cell>
          <cell r="AD19" t="e">
            <v>#N/A</v>
          </cell>
          <cell r="AE19" t="e">
            <v>#N/A</v>
          </cell>
          <cell r="AH19" t="e">
            <v>#N/A</v>
          </cell>
        </row>
        <row r="20">
          <cell r="I20" t="e">
            <v>#N/A</v>
          </cell>
          <cell r="S20" t="e">
            <v>#N/A</v>
          </cell>
          <cell r="AD20" t="e">
            <v>#N/A</v>
          </cell>
          <cell r="AE20" t="e">
            <v>#N/A</v>
          </cell>
          <cell r="AH20" t="e">
            <v>#N/A</v>
          </cell>
        </row>
        <row r="21">
          <cell r="I21" t="e">
            <v>#N/A</v>
          </cell>
          <cell r="S21" t="e">
            <v>#N/A</v>
          </cell>
          <cell r="AD21" t="e">
            <v>#N/A</v>
          </cell>
          <cell r="AE21" t="e">
            <v>#N/A</v>
          </cell>
          <cell r="AH21" t="e">
            <v>#N/A</v>
          </cell>
        </row>
        <row r="22">
          <cell r="I22" t="e">
            <v>#N/A</v>
          </cell>
          <cell r="S22" t="e">
            <v>#N/A</v>
          </cell>
          <cell r="AD22" t="e">
            <v>#N/A</v>
          </cell>
          <cell r="AE22" t="e">
            <v>#N/A</v>
          </cell>
          <cell r="AH22" t="e">
            <v>#N/A</v>
          </cell>
        </row>
        <row r="23">
          <cell r="I23" t="e">
            <v>#N/A</v>
          </cell>
          <cell r="S23" t="e">
            <v>#N/A</v>
          </cell>
          <cell r="AD23" t="e">
            <v>#N/A</v>
          </cell>
          <cell r="AE23" t="e">
            <v>#N/A</v>
          </cell>
          <cell r="AH23" t="e">
            <v>#N/A</v>
          </cell>
        </row>
        <row r="24">
          <cell r="I24" t="e">
            <v>#N/A</v>
          </cell>
          <cell r="S24" t="e">
            <v>#N/A</v>
          </cell>
          <cell r="AD24" t="e">
            <v>#N/A</v>
          </cell>
          <cell r="AE24" t="e">
            <v>#N/A</v>
          </cell>
          <cell r="AH24" t="e">
            <v>#N/A</v>
          </cell>
        </row>
        <row r="25">
          <cell r="I25" t="e">
            <v>#N/A</v>
          </cell>
          <cell r="S25" t="e">
            <v>#N/A</v>
          </cell>
          <cell r="AD25" t="e">
            <v>#N/A</v>
          </cell>
          <cell r="AE25" t="e">
            <v>#N/A</v>
          </cell>
          <cell r="AH25" t="e">
            <v>#N/A</v>
          </cell>
        </row>
        <row r="26">
          <cell r="I26" t="e">
            <v>#N/A</v>
          </cell>
          <cell r="S26" t="e">
            <v>#N/A</v>
          </cell>
          <cell r="AD26" t="e">
            <v>#N/A</v>
          </cell>
          <cell r="AE26" t="e">
            <v>#N/A</v>
          </cell>
          <cell r="AH26" t="e">
            <v>#N/A</v>
          </cell>
        </row>
        <row r="27">
          <cell r="I27" t="e">
            <v>#N/A</v>
          </cell>
          <cell r="S27" t="e">
            <v>#N/A</v>
          </cell>
          <cell r="AD27" t="e">
            <v>#N/A</v>
          </cell>
          <cell r="AE27" t="e">
            <v>#N/A</v>
          </cell>
          <cell r="AH27" t="e">
            <v>#N/A</v>
          </cell>
        </row>
        <row r="28">
          <cell r="I28" t="e">
            <v>#N/A</v>
          </cell>
          <cell r="S28" t="e">
            <v>#N/A</v>
          </cell>
          <cell r="AD28" t="e">
            <v>#N/A</v>
          </cell>
          <cell r="AE28" t="e">
            <v>#N/A</v>
          </cell>
          <cell r="AH28" t="e">
            <v>#N/A</v>
          </cell>
        </row>
        <row r="29">
          <cell r="I29" t="e">
            <v>#N/A</v>
          </cell>
          <cell r="S29" t="e">
            <v>#N/A</v>
          </cell>
          <cell r="AD29" t="e">
            <v>#N/A</v>
          </cell>
          <cell r="AE29" t="e">
            <v>#N/A</v>
          </cell>
          <cell r="AH29" t="e">
            <v>#N/A</v>
          </cell>
        </row>
        <row r="30">
          <cell r="I30" t="e">
            <v>#N/A</v>
          </cell>
          <cell r="S30" t="e">
            <v>#N/A</v>
          </cell>
          <cell r="AD30" t="e">
            <v>#N/A</v>
          </cell>
          <cell r="AE30" t="e">
            <v>#N/A</v>
          </cell>
          <cell r="AH30" t="e">
            <v>#N/A</v>
          </cell>
        </row>
        <row r="31">
          <cell r="I31" t="e">
            <v>#N/A</v>
          </cell>
          <cell r="S31" t="e">
            <v>#N/A</v>
          </cell>
          <cell r="AD31" t="e">
            <v>#N/A</v>
          </cell>
          <cell r="AE31" t="e">
            <v>#N/A</v>
          </cell>
          <cell r="AH31" t="e">
            <v>#N/A</v>
          </cell>
        </row>
        <row r="32">
          <cell r="I32" t="e">
            <v>#N/A</v>
          </cell>
          <cell r="S32" t="e">
            <v>#N/A</v>
          </cell>
          <cell r="AD32" t="e">
            <v>#N/A</v>
          </cell>
          <cell r="AE32" t="e">
            <v>#N/A</v>
          </cell>
          <cell r="AH32" t="e">
            <v>#N/A</v>
          </cell>
        </row>
        <row r="33">
          <cell r="I33" t="e">
            <v>#N/A</v>
          </cell>
          <cell r="S33" t="e">
            <v>#N/A</v>
          </cell>
          <cell r="AD33" t="e">
            <v>#N/A</v>
          </cell>
          <cell r="AE33" t="e">
            <v>#N/A</v>
          </cell>
          <cell r="AH33" t="e">
            <v>#N/A</v>
          </cell>
        </row>
        <row r="34">
          <cell r="I34" t="e">
            <v>#N/A</v>
          </cell>
          <cell r="S34" t="e">
            <v>#N/A</v>
          </cell>
          <cell r="AD34" t="e">
            <v>#N/A</v>
          </cell>
          <cell r="AE34" t="e">
            <v>#N/A</v>
          </cell>
          <cell r="AH34" t="e">
            <v>#N/A</v>
          </cell>
        </row>
        <row r="35">
          <cell r="I35" t="e">
            <v>#N/A</v>
          </cell>
          <cell r="S35" t="e">
            <v>#N/A</v>
          </cell>
          <cell r="AD35" t="e">
            <v>#N/A</v>
          </cell>
          <cell r="AE35" t="e">
            <v>#N/A</v>
          </cell>
          <cell r="AH35" t="e">
            <v>#N/A</v>
          </cell>
        </row>
        <row r="36">
          <cell r="I36" t="e">
            <v>#N/A</v>
          </cell>
          <cell r="S36" t="e">
            <v>#N/A</v>
          </cell>
          <cell r="AD36" t="e">
            <v>#N/A</v>
          </cell>
          <cell r="AE36" t="e">
            <v>#N/A</v>
          </cell>
          <cell r="AH36" t="e">
            <v>#N/A</v>
          </cell>
        </row>
        <row r="37">
          <cell r="I37" t="e">
            <v>#N/A</v>
          </cell>
          <cell r="S37" t="e">
            <v>#N/A</v>
          </cell>
          <cell r="AD37" t="e">
            <v>#N/A</v>
          </cell>
          <cell r="AE37" t="e">
            <v>#N/A</v>
          </cell>
          <cell r="AH37" t="e">
            <v>#N/A</v>
          </cell>
        </row>
        <row r="38">
          <cell r="I38" t="e">
            <v>#N/A</v>
          </cell>
          <cell r="S38" t="e">
            <v>#N/A</v>
          </cell>
          <cell r="AD38" t="e">
            <v>#N/A</v>
          </cell>
          <cell r="AE38" t="e">
            <v>#N/A</v>
          </cell>
          <cell r="AH38" t="e">
            <v>#N/A</v>
          </cell>
        </row>
        <row r="39">
          <cell r="I39" t="e">
            <v>#N/A</v>
          </cell>
          <cell r="S39" t="e">
            <v>#N/A</v>
          </cell>
          <cell r="AD39" t="e">
            <v>#N/A</v>
          </cell>
          <cell r="AE39" t="e">
            <v>#N/A</v>
          </cell>
          <cell r="AH39" t="e">
            <v>#N/A</v>
          </cell>
        </row>
        <row r="40">
          <cell r="I40" t="e">
            <v>#N/A</v>
          </cell>
          <cell r="S40" t="e">
            <v>#N/A</v>
          </cell>
          <cell r="AD40" t="e">
            <v>#N/A</v>
          </cell>
          <cell r="AE40" t="e">
            <v>#N/A</v>
          </cell>
          <cell r="AH40" t="e">
            <v>#N/A</v>
          </cell>
        </row>
        <row r="41">
          <cell r="I41" t="e">
            <v>#N/A</v>
          </cell>
          <cell r="S41" t="e">
            <v>#N/A</v>
          </cell>
          <cell r="AD41" t="e">
            <v>#N/A</v>
          </cell>
          <cell r="AE41" t="e">
            <v>#N/A</v>
          </cell>
          <cell r="AH41" t="e">
            <v>#N/A</v>
          </cell>
        </row>
        <row r="42">
          <cell r="I42" t="e">
            <v>#N/A</v>
          </cell>
          <cell r="S42" t="e">
            <v>#N/A</v>
          </cell>
          <cell r="AD42" t="e">
            <v>#N/A</v>
          </cell>
          <cell r="AE42" t="e">
            <v>#N/A</v>
          </cell>
          <cell r="AH42" t="e">
            <v>#N/A</v>
          </cell>
        </row>
        <row r="43">
          <cell r="I43" t="e">
            <v>#N/A</v>
          </cell>
          <cell r="S43" t="e">
            <v>#N/A</v>
          </cell>
          <cell r="AD43" t="e">
            <v>#N/A</v>
          </cell>
          <cell r="AE43" t="e">
            <v>#N/A</v>
          </cell>
          <cell r="AH43" t="e">
            <v>#N/A</v>
          </cell>
        </row>
        <row r="44">
          <cell r="I44" t="e">
            <v>#N/A</v>
          </cell>
          <cell r="S44" t="e">
            <v>#N/A</v>
          </cell>
          <cell r="AD44" t="e">
            <v>#N/A</v>
          </cell>
          <cell r="AE44" t="e">
            <v>#N/A</v>
          </cell>
          <cell r="AH44" t="e">
            <v>#N/A</v>
          </cell>
        </row>
        <row r="45">
          <cell r="I45" t="e">
            <v>#N/A</v>
          </cell>
          <cell r="S45" t="e">
            <v>#N/A</v>
          </cell>
          <cell r="AD45" t="e">
            <v>#N/A</v>
          </cell>
          <cell r="AE45" t="e">
            <v>#N/A</v>
          </cell>
          <cell r="AH45" t="e">
            <v>#N/A</v>
          </cell>
        </row>
        <row r="46">
          <cell r="I46" t="e">
            <v>#N/A</v>
          </cell>
          <cell r="S46" t="e">
            <v>#N/A</v>
          </cell>
          <cell r="AD46" t="e">
            <v>#N/A</v>
          </cell>
          <cell r="AE46" t="e">
            <v>#N/A</v>
          </cell>
          <cell r="AH46" t="e">
            <v>#N/A</v>
          </cell>
        </row>
        <row r="47">
          <cell r="I47" t="e">
            <v>#N/A</v>
          </cell>
          <cell r="S47" t="e">
            <v>#N/A</v>
          </cell>
          <cell r="AD47" t="e">
            <v>#N/A</v>
          </cell>
          <cell r="AE47" t="e">
            <v>#N/A</v>
          </cell>
          <cell r="AH47" t="e">
            <v>#N/A</v>
          </cell>
        </row>
        <row r="48">
          <cell r="I48" t="e">
            <v>#N/A</v>
          </cell>
          <cell r="S48" t="e">
            <v>#N/A</v>
          </cell>
          <cell r="AD48" t="e">
            <v>#N/A</v>
          </cell>
          <cell r="AE48" t="e">
            <v>#N/A</v>
          </cell>
          <cell r="AH48" t="e">
            <v>#N/A</v>
          </cell>
        </row>
        <row r="49">
          <cell r="I49" t="e">
            <v>#N/A</v>
          </cell>
          <cell r="S49" t="e">
            <v>#N/A</v>
          </cell>
          <cell r="AD49" t="e">
            <v>#N/A</v>
          </cell>
          <cell r="AE49" t="e">
            <v>#N/A</v>
          </cell>
          <cell r="AH49" t="e">
            <v>#N/A</v>
          </cell>
        </row>
        <row r="50">
          <cell r="I50" t="e">
            <v>#N/A</v>
          </cell>
          <cell r="S50" t="e">
            <v>#N/A</v>
          </cell>
          <cell r="AD50" t="e">
            <v>#N/A</v>
          </cell>
          <cell r="AE50" t="e">
            <v>#N/A</v>
          </cell>
          <cell r="AH50" t="e">
            <v>#N/A</v>
          </cell>
        </row>
        <row r="51">
          <cell r="I51" t="e">
            <v>#N/A</v>
          </cell>
          <cell r="S51" t="e">
            <v>#N/A</v>
          </cell>
          <cell r="AD51" t="e">
            <v>#N/A</v>
          </cell>
          <cell r="AE51" t="e">
            <v>#N/A</v>
          </cell>
          <cell r="AH51" t="e">
            <v>#N/A</v>
          </cell>
        </row>
        <row r="52">
          <cell r="I52" t="e">
            <v>#N/A</v>
          </cell>
          <cell r="S52" t="e">
            <v>#N/A</v>
          </cell>
          <cell r="AD52" t="e">
            <v>#N/A</v>
          </cell>
          <cell r="AE52" t="e">
            <v>#N/A</v>
          </cell>
          <cell r="AH52" t="e">
            <v>#N/A</v>
          </cell>
        </row>
        <row r="53">
          <cell r="I53" t="e">
            <v>#N/A</v>
          </cell>
          <cell r="S53" t="e">
            <v>#N/A</v>
          </cell>
          <cell r="AD53" t="e">
            <v>#N/A</v>
          </cell>
          <cell r="AE53" t="e">
            <v>#N/A</v>
          </cell>
          <cell r="AH53" t="e">
            <v>#N/A</v>
          </cell>
        </row>
        <row r="54">
          <cell r="I54" t="e">
            <v>#N/A</v>
          </cell>
          <cell r="S54" t="e">
            <v>#N/A</v>
          </cell>
          <cell r="AD54" t="e">
            <v>#N/A</v>
          </cell>
          <cell r="AE54" t="e">
            <v>#N/A</v>
          </cell>
          <cell r="AH54" t="e">
            <v>#N/A</v>
          </cell>
        </row>
        <row r="55">
          <cell r="I55" t="e">
            <v>#N/A</v>
          </cell>
          <cell r="S55" t="e">
            <v>#N/A</v>
          </cell>
          <cell r="AD55" t="e">
            <v>#N/A</v>
          </cell>
          <cell r="AE55" t="e">
            <v>#N/A</v>
          </cell>
          <cell r="AH55" t="e">
            <v>#N/A</v>
          </cell>
        </row>
        <row r="56">
          <cell r="I56" t="e">
            <v>#N/A</v>
          </cell>
          <cell r="S56" t="e">
            <v>#N/A</v>
          </cell>
          <cell r="AD56" t="e">
            <v>#N/A</v>
          </cell>
          <cell r="AE56" t="e">
            <v>#N/A</v>
          </cell>
          <cell r="AH56" t="e">
            <v>#N/A</v>
          </cell>
        </row>
        <row r="57">
          <cell r="I57" t="e">
            <v>#N/A</v>
          </cell>
          <cell r="S57" t="e">
            <v>#N/A</v>
          </cell>
          <cell r="AD57" t="e">
            <v>#N/A</v>
          </cell>
          <cell r="AE57" t="e">
            <v>#N/A</v>
          </cell>
          <cell r="AH57" t="e">
            <v>#N/A</v>
          </cell>
        </row>
        <row r="58">
          <cell r="I58" t="e">
            <v>#N/A</v>
          </cell>
          <cell r="S58" t="e">
            <v>#N/A</v>
          </cell>
          <cell r="AD58" t="e">
            <v>#N/A</v>
          </cell>
          <cell r="AE58" t="e">
            <v>#N/A</v>
          </cell>
          <cell r="AH58" t="e">
            <v>#N/A</v>
          </cell>
        </row>
        <row r="59">
          <cell r="I59" t="e">
            <v>#N/A</v>
          </cell>
          <cell r="S59" t="e">
            <v>#N/A</v>
          </cell>
          <cell r="AD59" t="e">
            <v>#N/A</v>
          </cell>
          <cell r="AE59" t="e">
            <v>#N/A</v>
          </cell>
          <cell r="AH59" t="e">
            <v>#N/A</v>
          </cell>
        </row>
        <row r="60">
          <cell r="I60" t="e">
            <v>#N/A</v>
          </cell>
          <cell r="S60" t="e">
            <v>#N/A</v>
          </cell>
          <cell r="AD60" t="e">
            <v>#N/A</v>
          </cell>
          <cell r="AE60" t="e">
            <v>#N/A</v>
          </cell>
          <cell r="AH60" t="e">
            <v>#N/A</v>
          </cell>
        </row>
        <row r="61">
          <cell r="I61" t="e">
            <v>#N/A</v>
          </cell>
          <cell r="S61" t="e">
            <v>#N/A</v>
          </cell>
          <cell r="AD61" t="e">
            <v>#N/A</v>
          </cell>
          <cell r="AE61" t="e">
            <v>#N/A</v>
          </cell>
          <cell r="AH61" t="e">
            <v>#N/A</v>
          </cell>
        </row>
        <row r="62">
          <cell r="I62" t="e">
            <v>#N/A</v>
          </cell>
          <cell r="S62" t="e">
            <v>#N/A</v>
          </cell>
          <cell r="AD62" t="e">
            <v>#N/A</v>
          </cell>
          <cell r="AE62" t="e">
            <v>#N/A</v>
          </cell>
          <cell r="AH62" t="e">
            <v>#N/A</v>
          </cell>
        </row>
        <row r="63">
          <cell r="I63" t="e">
            <v>#N/A</v>
          </cell>
          <cell r="S63" t="e">
            <v>#N/A</v>
          </cell>
          <cell r="AD63" t="e">
            <v>#N/A</v>
          </cell>
          <cell r="AE63" t="e">
            <v>#N/A</v>
          </cell>
          <cell r="AH63" t="e">
            <v>#N/A</v>
          </cell>
        </row>
        <row r="64">
          <cell r="I64" t="e">
            <v>#N/A</v>
          </cell>
          <cell r="S64" t="e">
            <v>#N/A</v>
          </cell>
          <cell r="AD64" t="e">
            <v>#N/A</v>
          </cell>
          <cell r="AE64" t="e">
            <v>#N/A</v>
          </cell>
          <cell r="AH64" t="e">
            <v>#N/A</v>
          </cell>
        </row>
        <row r="65">
          <cell r="I65" t="e">
            <v>#N/A</v>
          </cell>
          <cell r="S65" t="e">
            <v>#N/A</v>
          </cell>
          <cell r="AD65" t="e">
            <v>#N/A</v>
          </cell>
          <cell r="AE65" t="e">
            <v>#N/A</v>
          </cell>
          <cell r="AH65" t="e">
            <v>#N/A</v>
          </cell>
        </row>
        <row r="66">
          <cell r="I66" t="e">
            <v>#N/A</v>
          </cell>
          <cell r="S66" t="e">
            <v>#N/A</v>
          </cell>
          <cell r="AD66" t="e">
            <v>#N/A</v>
          </cell>
          <cell r="AE66" t="e">
            <v>#N/A</v>
          </cell>
          <cell r="AH66" t="e">
            <v>#N/A</v>
          </cell>
        </row>
        <row r="67">
          <cell r="I67" t="e">
            <v>#N/A</v>
          </cell>
          <cell r="S67" t="e">
            <v>#N/A</v>
          </cell>
          <cell r="AD67" t="e">
            <v>#N/A</v>
          </cell>
          <cell r="AE67" t="e">
            <v>#N/A</v>
          </cell>
          <cell r="AH67" t="e">
            <v>#N/A</v>
          </cell>
        </row>
        <row r="68">
          <cell r="I68" t="e">
            <v>#N/A</v>
          </cell>
          <cell r="S68" t="e">
            <v>#N/A</v>
          </cell>
          <cell r="AD68" t="e">
            <v>#N/A</v>
          </cell>
          <cell r="AE68" t="e">
            <v>#N/A</v>
          </cell>
          <cell r="AH68" t="e">
            <v>#N/A</v>
          </cell>
        </row>
        <row r="69">
          <cell r="I69" t="e">
            <v>#N/A</v>
          </cell>
          <cell r="S69" t="e">
            <v>#N/A</v>
          </cell>
          <cell r="AD69" t="e">
            <v>#N/A</v>
          </cell>
          <cell r="AE69" t="e">
            <v>#N/A</v>
          </cell>
          <cell r="AH69" t="e">
            <v>#N/A</v>
          </cell>
        </row>
        <row r="70">
          <cell r="I70" t="e">
            <v>#N/A</v>
          </cell>
          <cell r="S70" t="e">
            <v>#N/A</v>
          </cell>
          <cell r="AD70" t="e">
            <v>#N/A</v>
          </cell>
          <cell r="AE70" t="e">
            <v>#N/A</v>
          </cell>
          <cell r="AH70" t="e">
            <v>#N/A</v>
          </cell>
        </row>
        <row r="71">
          <cell r="I71" t="e">
            <v>#N/A</v>
          </cell>
          <cell r="S71" t="e">
            <v>#N/A</v>
          </cell>
          <cell r="AD71" t="e">
            <v>#N/A</v>
          </cell>
          <cell r="AE71" t="e">
            <v>#N/A</v>
          </cell>
          <cell r="AH71" t="e">
            <v>#N/A</v>
          </cell>
        </row>
        <row r="72">
          <cell r="I72" t="e">
            <v>#N/A</v>
          </cell>
          <cell r="S72" t="e">
            <v>#N/A</v>
          </cell>
          <cell r="AD72" t="e">
            <v>#N/A</v>
          </cell>
          <cell r="AE72" t="e">
            <v>#N/A</v>
          </cell>
          <cell r="AH72" t="e">
            <v>#N/A</v>
          </cell>
        </row>
        <row r="73">
          <cell r="I73" t="e">
            <v>#N/A</v>
          </cell>
          <cell r="S73" t="e">
            <v>#N/A</v>
          </cell>
          <cell r="AD73" t="e">
            <v>#N/A</v>
          </cell>
          <cell r="AE73" t="e">
            <v>#N/A</v>
          </cell>
          <cell r="AH73" t="e">
            <v>#N/A</v>
          </cell>
        </row>
        <row r="74">
          <cell r="I74" t="e">
            <v>#N/A</v>
          </cell>
          <cell r="S74" t="e">
            <v>#N/A</v>
          </cell>
          <cell r="AD74" t="e">
            <v>#N/A</v>
          </cell>
          <cell r="AE74" t="e">
            <v>#N/A</v>
          </cell>
          <cell r="AH74" t="e">
            <v>#N/A</v>
          </cell>
        </row>
        <row r="75">
          <cell r="I75" t="e">
            <v>#N/A</v>
          </cell>
          <cell r="S75" t="e">
            <v>#N/A</v>
          </cell>
          <cell r="AD75" t="e">
            <v>#N/A</v>
          </cell>
          <cell r="AE75" t="e">
            <v>#N/A</v>
          </cell>
          <cell r="AH75" t="e">
            <v>#N/A</v>
          </cell>
        </row>
        <row r="76">
          <cell r="I76" t="e">
            <v>#N/A</v>
          </cell>
          <cell r="S76" t="e">
            <v>#N/A</v>
          </cell>
          <cell r="AD76" t="e">
            <v>#N/A</v>
          </cell>
          <cell r="AE76" t="e">
            <v>#N/A</v>
          </cell>
          <cell r="AH76" t="e">
            <v>#N/A</v>
          </cell>
        </row>
        <row r="77">
          <cell r="I77" t="e">
            <v>#N/A</v>
          </cell>
          <cell r="S77" t="e">
            <v>#N/A</v>
          </cell>
          <cell r="AD77" t="e">
            <v>#N/A</v>
          </cell>
          <cell r="AE77" t="e">
            <v>#N/A</v>
          </cell>
          <cell r="AH77" t="e">
            <v>#N/A</v>
          </cell>
        </row>
        <row r="78">
          <cell r="I78" t="e">
            <v>#N/A</v>
          </cell>
          <cell r="S78" t="e">
            <v>#N/A</v>
          </cell>
          <cell r="AD78" t="e">
            <v>#N/A</v>
          </cell>
          <cell r="AE78" t="e">
            <v>#N/A</v>
          </cell>
          <cell r="AH78" t="e">
            <v>#N/A</v>
          </cell>
        </row>
        <row r="79">
          <cell r="I79" t="e">
            <v>#N/A</v>
          </cell>
          <cell r="S79" t="e">
            <v>#N/A</v>
          </cell>
          <cell r="AD79" t="e">
            <v>#N/A</v>
          </cell>
          <cell r="AE79" t="e">
            <v>#N/A</v>
          </cell>
          <cell r="AH79" t="e">
            <v>#N/A</v>
          </cell>
        </row>
        <row r="80">
          <cell r="I80" t="e">
            <v>#N/A</v>
          </cell>
          <cell r="S80" t="e">
            <v>#N/A</v>
          </cell>
          <cell r="AD80" t="e">
            <v>#N/A</v>
          </cell>
          <cell r="AE80" t="e">
            <v>#N/A</v>
          </cell>
          <cell r="AH80" t="e">
            <v>#N/A</v>
          </cell>
        </row>
        <row r="81">
          <cell r="I81" t="e">
            <v>#N/A</v>
          </cell>
          <cell r="S81" t="e">
            <v>#N/A</v>
          </cell>
          <cell r="AD81" t="e">
            <v>#N/A</v>
          </cell>
          <cell r="AE81" t="e">
            <v>#N/A</v>
          </cell>
          <cell r="AH81" t="e">
            <v>#N/A</v>
          </cell>
        </row>
        <row r="82">
          <cell r="I82" t="e">
            <v>#N/A</v>
          </cell>
          <cell r="S82" t="e">
            <v>#N/A</v>
          </cell>
          <cell r="AD82" t="e">
            <v>#N/A</v>
          </cell>
          <cell r="AE82" t="e">
            <v>#N/A</v>
          </cell>
          <cell r="AH82" t="e">
            <v>#N/A</v>
          </cell>
        </row>
        <row r="83">
          <cell r="I83" t="e">
            <v>#N/A</v>
          </cell>
          <cell r="S83" t="e">
            <v>#N/A</v>
          </cell>
          <cell r="AD83" t="e">
            <v>#N/A</v>
          </cell>
          <cell r="AE83" t="e">
            <v>#N/A</v>
          </cell>
          <cell r="AH83" t="e">
            <v>#N/A</v>
          </cell>
        </row>
        <row r="84">
          <cell r="I84" t="e">
            <v>#N/A</v>
          </cell>
          <cell r="S84" t="e">
            <v>#N/A</v>
          </cell>
          <cell r="AD84" t="e">
            <v>#N/A</v>
          </cell>
          <cell r="AE84" t="e">
            <v>#N/A</v>
          </cell>
          <cell r="AH84" t="e">
            <v>#N/A</v>
          </cell>
        </row>
        <row r="85">
          <cell r="I85" t="e">
            <v>#N/A</v>
          </cell>
          <cell r="S85" t="e">
            <v>#N/A</v>
          </cell>
          <cell r="AD85" t="e">
            <v>#N/A</v>
          </cell>
          <cell r="AE85" t="e">
            <v>#N/A</v>
          </cell>
          <cell r="AH85" t="e">
            <v>#N/A</v>
          </cell>
        </row>
        <row r="86">
          <cell r="I86" t="e">
            <v>#N/A</v>
          </cell>
          <cell r="S86" t="e">
            <v>#N/A</v>
          </cell>
          <cell r="AD86" t="e">
            <v>#N/A</v>
          </cell>
          <cell r="AE86" t="e">
            <v>#N/A</v>
          </cell>
          <cell r="AH86" t="e">
            <v>#N/A</v>
          </cell>
        </row>
        <row r="87">
          <cell r="I87" t="e">
            <v>#N/A</v>
          </cell>
          <cell r="S87" t="e">
            <v>#N/A</v>
          </cell>
          <cell r="AD87" t="e">
            <v>#N/A</v>
          </cell>
          <cell r="AE87" t="e">
            <v>#N/A</v>
          </cell>
          <cell r="AH87" t="e">
            <v>#N/A</v>
          </cell>
        </row>
        <row r="88">
          <cell r="I88" t="e">
            <v>#N/A</v>
          </cell>
          <cell r="S88" t="e">
            <v>#N/A</v>
          </cell>
          <cell r="AD88" t="e">
            <v>#N/A</v>
          </cell>
          <cell r="AE88" t="e">
            <v>#N/A</v>
          </cell>
          <cell r="AH88" t="e">
            <v>#N/A</v>
          </cell>
        </row>
        <row r="89">
          <cell r="I89" t="e">
            <v>#N/A</v>
          </cell>
          <cell r="S89" t="e">
            <v>#N/A</v>
          </cell>
          <cell r="AD89" t="e">
            <v>#N/A</v>
          </cell>
          <cell r="AE89" t="e">
            <v>#N/A</v>
          </cell>
          <cell r="AH89" t="e">
            <v>#N/A</v>
          </cell>
        </row>
        <row r="90">
          <cell r="I90" t="e">
            <v>#N/A</v>
          </cell>
          <cell r="S90" t="e">
            <v>#N/A</v>
          </cell>
          <cell r="AD90" t="e">
            <v>#N/A</v>
          </cell>
          <cell r="AE90" t="e">
            <v>#N/A</v>
          </cell>
          <cell r="AH90" t="e">
            <v>#N/A</v>
          </cell>
        </row>
        <row r="91">
          <cell r="I91" t="e">
            <v>#N/A</v>
          </cell>
          <cell r="S91" t="e">
            <v>#N/A</v>
          </cell>
          <cell r="AD91" t="e">
            <v>#N/A</v>
          </cell>
          <cell r="AE91" t="e">
            <v>#N/A</v>
          </cell>
          <cell r="AH91" t="e">
            <v>#N/A</v>
          </cell>
        </row>
        <row r="92">
          <cell r="I92" t="e">
            <v>#N/A</v>
          </cell>
          <cell r="S92" t="e">
            <v>#N/A</v>
          </cell>
          <cell r="AD92" t="e">
            <v>#N/A</v>
          </cell>
          <cell r="AE92" t="e">
            <v>#N/A</v>
          </cell>
          <cell r="AH92" t="e">
            <v>#N/A</v>
          </cell>
        </row>
        <row r="93">
          <cell r="I93" t="e">
            <v>#N/A</v>
          </cell>
          <cell r="S93" t="e">
            <v>#N/A</v>
          </cell>
          <cell r="AD93" t="e">
            <v>#N/A</v>
          </cell>
          <cell r="AE93" t="e">
            <v>#N/A</v>
          </cell>
          <cell r="AH93" t="e">
            <v>#N/A</v>
          </cell>
        </row>
        <row r="94">
          <cell r="I94" t="e">
            <v>#N/A</v>
          </cell>
          <cell r="S94" t="e">
            <v>#N/A</v>
          </cell>
          <cell r="AD94" t="e">
            <v>#N/A</v>
          </cell>
          <cell r="AE94" t="e">
            <v>#N/A</v>
          </cell>
          <cell r="AH94" t="e">
            <v>#N/A</v>
          </cell>
        </row>
        <row r="95">
          <cell r="I95" t="e">
            <v>#N/A</v>
          </cell>
          <cell r="S95" t="e">
            <v>#N/A</v>
          </cell>
          <cell r="AD95" t="e">
            <v>#N/A</v>
          </cell>
          <cell r="AE95" t="e">
            <v>#N/A</v>
          </cell>
          <cell r="AH95" t="e">
            <v>#N/A</v>
          </cell>
        </row>
        <row r="96">
          <cell r="I96" t="e">
            <v>#N/A</v>
          </cell>
          <cell r="S96" t="e">
            <v>#N/A</v>
          </cell>
          <cell r="AD96" t="e">
            <v>#N/A</v>
          </cell>
          <cell r="AE96" t="e">
            <v>#N/A</v>
          </cell>
          <cell r="AH96" t="e">
            <v>#N/A</v>
          </cell>
        </row>
        <row r="97">
          <cell r="I97" t="e">
            <v>#N/A</v>
          </cell>
          <cell r="S97" t="e">
            <v>#N/A</v>
          </cell>
          <cell r="AD97" t="e">
            <v>#N/A</v>
          </cell>
          <cell r="AE97" t="e">
            <v>#N/A</v>
          </cell>
          <cell r="AH97" t="e">
            <v>#N/A</v>
          </cell>
        </row>
        <row r="98">
          <cell r="I98" t="e">
            <v>#N/A</v>
          </cell>
          <cell r="S98" t="e">
            <v>#N/A</v>
          </cell>
          <cell r="AD98" t="e">
            <v>#N/A</v>
          </cell>
          <cell r="AE98" t="e">
            <v>#N/A</v>
          </cell>
          <cell r="AH98" t="e">
            <v>#N/A</v>
          </cell>
        </row>
        <row r="99">
          <cell r="I99" t="e">
            <v>#N/A</v>
          </cell>
          <cell r="S99" t="e">
            <v>#N/A</v>
          </cell>
          <cell r="AD99" t="e">
            <v>#N/A</v>
          </cell>
          <cell r="AE99" t="e">
            <v>#N/A</v>
          </cell>
          <cell r="AH99" t="e">
            <v>#N/A</v>
          </cell>
        </row>
        <row r="100">
          <cell r="I100" t="e">
            <v>#N/A</v>
          </cell>
          <cell r="S100" t="e">
            <v>#N/A</v>
          </cell>
          <cell r="AD100" t="e">
            <v>#N/A</v>
          </cell>
          <cell r="AE100" t="e">
            <v>#N/A</v>
          </cell>
          <cell r="AH100" t="e">
            <v>#N/A</v>
          </cell>
        </row>
        <row r="101">
          <cell r="I101" t="e">
            <v>#N/A</v>
          </cell>
          <cell r="S101" t="e">
            <v>#N/A</v>
          </cell>
          <cell r="AD101" t="e">
            <v>#N/A</v>
          </cell>
          <cell r="AE101" t="e">
            <v>#N/A</v>
          </cell>
          <cell r="AH101" t="e">
            <v>#N/A</v>
          </cell>
        </row>
        <row r="102">
          <cell r="I102" t="e">
            <v>#N/A</v>
          </cell>
          <cell r="S102" t="e">
            <v>#N/A</v>
          </cell>
          <cell r="AD102" t="e">
            <v>#N/A</v>
          </cell>
          <cell r="AE102" t="e">
            <v>#N/A</v>
          </cell>
          <cell r="AH102" t="e">
            <v>#N/A</v>
          </cell>
        </row>
        <row r="103">
          <cell r="I103" t="e">
            <v>#N/A</v>
          </cell>
          <cell r="S103" t="e">
            <v>#N/A</v>
          </cell>
          <cell r="AD103" t="e">
            <v>#N/A</v>
          </cell>
          <cell r="AE103" t="e">
            <v>#N/A</v>
          </cell>
          <cell r="AH103" t="e">
            <v>#N/A</v>
          </cell>
        </row>
        <row r="104">
          <cell r="I104" t="e">
            <v>#N/A</v>
          </cell>
          <cell r="S104" t="e">
            <v>#N/A</v>
          </cell>
          <cell r="AD104" t="e">
            <v>#N/A</v>
          </cell>
          <cell r="AE104" t="e">
            <v>#N/A</v>
          </cell>
          <cell r="AH104" t="e">
            <v>#N/A</v>
          </cell>
        </row>
        <row r="105">
          <cell r="I105" t="e">
            <v>#N/A</v>
          </cell>
          <cell r="S105" t="e">
            <v>#N/A</v>
          </cell>
          <cell r="AD105" t="e">
            <v>#N/A</v>
          </cell>
          <cell r="AE105" t="e">
            <v>#N/A</v>
          </cell>
          <cell r="AH105" t="e">
            <v>#N/A</v>
          </cell>
        </row>
        <row r="106">
          <cell r="I106" t="e">
            <v>#N/A</v>
          </cell>
          <cell r="S106" t="e">
            <v>#N/A</v>
          </cell>
          <cell r="AD106" t="e">
            <v>#N/A</v>
          </cell>
          <cell r="AE106" t="e">
            <v>#N/A</v>
          </cell>
          <cell r="AH106" t="e">
            <v>#N/A</v>
          </cell>
        </row>
        <row r="107">
          <cell r="I107" t="e">
            <v>#N/A</v>
          </cell>
          <cell r="S107" t="e">
            <v>#N/A</v>
          </cell>
          <cell r="AD107" t="e">
            <v>#N/A</v>
          </cell>
          <cell r="AE107" t="e">
            <v>#N/A</v>
          </cell>
          <cell r="AH107" t="e">
            <v>#N/A</v>
          </cell>
        </row>
        <row r="108">
          <cell r="I108" t="e">
            <v>#N/A</v>
          </cell>
          <cell r="S108" t="e">
            <v>#N/A</v>
          </cell>
          <cell r="AD108" t="e">
            <v>#N/A</v>
          </cell>
          <cell r="AE108" t="e">
            <v>#N/A</v>
          </cell>
          <cell r="AH108" t="e">
            <v>#N/A</v>
          </cell>
        </row>
        <row r="109">
          <cell r="I109" t="e">
            <v>#N/A</v>
          </cell>
          <cell r="S109" t="e">
            <v>#N/A</v>
          </cell>
          <cell r="AD109" t="e">
            <v>#N/A</v>
          </cell>
          <cell r="AE109" t="e">
            <v>#N/A</v>
          </cell>
          <cell r="AH109" t="e">
            <v>#N/A</v>
          </cell>
        </row>
        <row r="110">
          <cell r="I110" t="e">
            <v>#N/A</v>
          </cell>
          <cell r="S110" t="e">
            <v>#N/A</v>
          </cell>
          <cell r="AD110" t="e">
            <v>#N/A</v>
          </cell>
          <cell r="AE110" t="e">
            <v>#N/A</v>
          </cell>
          <cell r="AH110" t="e">
            <v>#N/A</v>
          </cell>
        </row>
        <row r="111">
          <cell r="I111" t="e">
            <v>#N/A</v>
          </cell>
          <cell r="S111" t="e">
            <v>#N/A</v>
          </cell>
          <cell r="AD111" t="e">
            <v>#N/A</v>
          </cell>
          <cell r="AE111" t="e">
            <v>#N/A</v>
          </cell>
          <cell r="AH111" t="e">
            <v>#N/A</v>
          </cell>
        </row>
        <row r="112">
          <cell r="I112" t="e">
            <v>#N/A</v>
          </cell>
          <cell r="S112" t="e">
            <v>#N/A</v>
          </cell>
          <cell r="AD112" t="e">
            <v>#N/A</v>
          </cell>
          <cell r="AE112" t="e">
            <v>#N/A</v>
          </cell>
          <cell r="AH112" t="e">
            <v>#N/A</v>
          </cell>
        </row>
        <row r="113">
          <cell r="I113" t="e">
            <v>#N/A</v>
          </cell>
          <cell r="S113" t="e">
            <v>#N/A</v>
          </cell>
          <cell r="AD113" t="e">
            <v>#N/A</v>
          </cell>
          <cell r="AE113" t="e">
            <v>#N/A</v>
          </cell>
          <cell r="AH113" t="e">
            <v>#N/A</v>
          </cell>
        </row>
        <row r="114">
          <cell r="I114" t="e">
            <v>#N/A</v>
          </cell>
          <cell r="S114" t="e">
            <v>#N/A</v>
          </cell>
          <cell r="AD114" t="e">
            <v>#N/A</v>
          </cell>
          <cell r="AE114" t="e">
            <v>#N/A</v>
          </cell>
          <cell r="AH114" t="e">
            <v>#N/A</v>
          </cell>
        </row>
      </sheetData>
    </sheetDataSet>
  </externalBook>
</externalLink>
</file>

<file path=xl/theme/theme1.xml><?xml version="1.0" encoding="utf-8"?>
<a:theme xmlns:a="http://schemas.openxmlformats.org/drawingml/2006/main" name="Retirement Planner">
  <a:themeElements>
    <a:clrScheme name="Bright and tropical 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F52549"/>
      </a:accent1>
      <a:accent2>
        <a:srgbClr val="FA6775"/>
      </a:accent2>
      <a:accent3>
        <a:srgbClr val="FFD64D"/>
      </a:accent3>
      <a:accent4>
        <a:srgbClr val="9BC01C"/>
      </a:accent4>
      <a:accent5>
        <a:srgbClr val="000000"/>
      </a:accent5>
      <a:accent6>
        <a:srgbClr val="8A8A8A"/>
      </a:accent6>
      <a:hlink>
        <a:srgbClr val="0096D2"/>
      </a:hlink>
      <a:folHlink>
        <a:srgbClr val="00578B"/>
      </a:folHlink>
    </a:clrScheme>
    <a:fontScheme name="Personal 1">
      <a:majorFont>
        <a:latin typeface="Rockwell"/>
        <a:ea typeface=""/>
        <a:cs typeface=""/>
      </a:majorFont>
      <a:minorFont>
        <a:latin typeface="Lucida San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/>
    <pageSetUpPr autoPageBreaks="0" fitToPage="1"/>
  </sheetPr>
  <dimension ref="A1:AJ52"/>
  <sheetViews>
    <sheetView showGridLines="0" zoomScaleNormal="100" zoomScaleSheetLayoutView="85" workbookViewId="0">
      <selection activeCell="O23" sqref="O23"/>
    </sheetView>
  </sheetViews>
  <sheetFormatPr defaultColWidth="3.1796875" defaultRowHeight="15"/>
  <cols>
    <col min="1" max="2" width="3.1796875" style="8"/>
    <col min="3" max="3" width="7.7265625" style="8" bestFit="1" customWidth="1"/>
    <col min="4" max="31" width="3.1796875" style="8"/>
    <col min="32" max="32" width="6.26953125" style="8" customWidth="1"/>
    <col min="33" max="35" width="3.1796875" style="8"/>
    <col min="36" max="36" width="14" style="8" customWidth="1"/>
    <col min="37" max="16384" width="3.1796875" style="8"/>
  </cols>
  <sheetData>
    <row r="1" spans="1:36" ht="15" customHeight="1">
      <c r="A1" s="105" t="s">
        <v>52</v>
      </c>
      <c r="B1" s="106"/>
      <c r="C1" s="106"/>
      <c r="D1" s="107"/>
      <c r="E1" s="111" t="s">
        <v>53</v>
      </c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3"/>
      <c r="W1" s="117" t="s">
        <v>22</v>
      </c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9"/>
    </row>
    <row r="2" spans="1:36" ht="15" customHeight="1">
      <c r="A2" s="108"/>
      <c r="B2" s="109"/>
      <c r="C2" s="109"/>
      <c r="D2" s="110"/>
      <c r="E2" s="114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6"/>
      <c r="W2" s="120" t="s">
        <v>23</v>
      </c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2"/>
    </row>
    <row r="3" spans="1:36" ht="15" customHeight="1">
      <c r="A3" s="123" t="s">
        <v>24</v>
      </c>
      <c r="B3" s="124"/>
      <c r="C3" s="124"/>
      <c r="D3" s="125"/>
      <c r="E3" s="129" t="s">
        <v>52</v>
      </c>
      <c r="F3" s="130"/>
      <c r="G3" s="130"/>
      <c r="H3" s="131"/>
      <c r="I3" s="135" t="s">
        <v>25</v>
      </c>
      <c r="J3" s="124"/>
      <c r="K3" s="124"/>
      <c r="L3" s="125"/>
      <c r="M3" s="129" t="s">
        <v>26</v>
      </c>
      <c r="N3" s="130"/>
      <c r="O3" s="130"/>
      <c r="P3" s="130"/>
      <c r="Q3" s="130"/>
      <c r="R3" s="130"/>
      <c r="S3" s="130"/>
      <c r="T3" s="130"/>
      <c r="U3" s="130"/>
      <c r="V3" s="131"/>
      <c r="W3" s="9" t="s">
        <v>27</v>
      </c>
      <c r="X3" s="10"/>
      <c r="Y3" s="10"/>
      <c r="Z3" s="137">
        <v>44133</v>
      </c>
      <c r="AA3" s="137"/>
      <c r="AB3" s="137"/>
      <c r="AC3" s="138"/>
      <c r="AD3" s="9" t="s">
        <v>28</v>
      </c>
      <c r="AE3" s="11"/>
      <c r="AF3" s="12"/>
      <c r="AG3" s="139" t="s">
        <v>48</v>
      </c>
      <c r="AH3" s="140"/>
      <c r="AI3" s="140"/>
      <c r="AJ3" s="141"/>
    </row>
    <row r="4" spans="1:36" ht="15" customHeight="1">
      <c r="A4" s="126"/>
      <c r="B4" s="127"/>
      <c r="C4" s="127"/>
      <c r="D4" s="128"/>
      <c r="E4" s="132"/>
      <c r="F4" s="133"/>
      <c r="G4" s="133"/>
      <c r="H4" s="134"/>
      <c r="I4" s="136"/>
      <c r="J4" s="127"/>
      <c r="K4" s="127"/>
      <c r="L4" s="128"/>
      <c r="M4" s="132"/>
      <c r="N4" s="133"/>
      <c r="O4" s="133"/>
      <c r="P4" s="133"/>
      <c r="Q4" s="133"/>
      <c r="R4" s="133"/>
      <c r="S4" s="133"/>
      <c r="T4" s="133"/>
      <c r="U4" s="133"/>
      <c r="V4" s="134"/>
      <c r="W4" s="13" t="s">
        <v>29</v>
      </c>
      <c r="X4" s="14"/>
      <c r="Y4" s="14"/>
      <c r="Z4" s="142">
        <v>44133</v>
      </c>
      <c r="AA4" s="142"/>
      <c r="AB4" s="142"/>
      <c r="AC4" s="143"/>
      <c r="AD4" s="13" t="s">
        <v>30</v>
      </c>
      <c r="AE4" s="15"/>
      <c r="AF4" s="16"/>
      <c r="AG4" s="144" t="s">
        <v>48</v>
      </c>
      <c r="AH4" s="145"/>
      <c r="AI4" s="145"/>
      <c r="AJ4" s="146"/>
    </row>
    <row r="5" spans="1:36" ht="15.6">
      <c r="A5" s="68">
        <v>1</v>
      </c>
      <c r="B5" s="17" t="s">
        <v>31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69"/>
    </row>
    <row r="6" spans="1:36" ht="15.6">
      <c r="A6" s="70"/>
      <c r="B6" s="71" t="s">
        <v>142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72"/>
    </row>
    <row r="7" spans="1:36" ht="15.6">
      <c r="A7" s="70"/>
      <c r="B7" s="71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72"/>
    </row>
    <row r="8" spans="1:36" ht="15.6">
      <c r="A8" s="70"/>
      <c r="B8" s="71" t="s">
        <v>143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72"/>
    </row>
    <row r="9" spans="1:36" ht="15.6">
      <c r="A9" s="70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72"/>
    </row>
    <row r="10" spans="1:36" ht="15.6">
      <c r="A10" s="73" t="s">
        <v>32</v>
      </c>
      <c r="B10" s="19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74"/>
    </row>
    <row r="11" spans="1:36" ht="15.6">
      <c r="A11" s="75"/>
      <c r="B11" s="71" t="s">
        <v>144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0"/>
      <c r="AI11" s="20"/>
      <c r="AJ11" s="76"/>
    </row>
    <row r="12" spans="1:36" ht="15.6">
      <c r="A12" s="75"/>
      <c r="B12" s="71" t="s">
        <v>145</v>
      </c>
      <c r="C12" s="22"/>
      <c r="D12" s="21"/>
      <c r="E12" s="20"/>
      <c r="F12" s="23"/>
      <c r="G12" s="23"/>
      <c r="H12" s="24"/>
      <c r="I12" s="23"/>
      <c r="J12" s="23"/>
      <c r="K12" s="20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5"/>
      <c r="AG12" s="94"/>
      <c r="AH12" s="95"/>
      <c r="AI12" s="20"/>
      <c r="AJ12" s="76"/>
    </row>
    <row r="13" spans="1:36" ht="15.6">
      <c r="A13" s="75"/>
      <c r="B13" s="71"/>
      <c r="C13" s="77" t="s">
        <v>147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2"/>
      <c r="Z13" s="21"/>
      <c r="AA13" s="21"/>
      <c r="AB13" s="21"/>
      <c r="AC13" s="21"/>
      <c r="AD13" s="21"/>
      <c r="AE13" s="21"/>
      <c r="AF13" s="21"/>
      <c r="AG13" s="21"/>
      <c r="AH13" s="20"/>
      <c r="AI13" s="20"/>
      <c r="AJ13" s="76"/>
    </row>
    <row r="14" spans="1:36" ht="15.6">
      <c r="A14" s="78"/>
      <c r="B14" s="71" t="s">
        <v>146</v>
      </c>
      <c r="C14" s="21"/>
      <c r="D14" s="21"/>
      <c r="E14" s="26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0"/>
      <c r="AI14" s="20"/>
      <c r="AJ14" s="76"/>
    </row>
    <row r="15" spans="1:36" ht="15.6">
      <c r="A15" s="79"/>
      <c r="B15" s="71"/>
      <c r="C15" s="77" t="s">
        <v>148</v>
      </c>
      <c r="D15" s="21"/>
      <c r="E15" s="26"/>
      <c r="F15" s="21"/>
      <c r="G15" s="21"/>
      <c r="H15" s="21"/>
      <c r="I15" s="21"/>
      <c r="J15" s="21"/>
      <c r="K15" s="21"/>
      <c r="L15" s="21"/>
      <c r="M15" s="21"/>
      <c r="N15" s="27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0"/>
      <c r="AI15" s="20"/>
      <c r="AJ15" s="76"/>
    </row>
    <row r="16" spans="1:36" ht="15" customHeight="1">
      <c r="A16" s="79"/>
      <c r="B16" s="71"/>
      <c r="C16" s="71" t="s">
        <v>149</v>
      </c>
      <c r="D16" s="21"/>
      <c r="E16" s="26"/>
      <c r="F16" s="21"/>
      <c r="G16" s="28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30"/>
      <c r="AI16" s="20"/>
      <c r="AJ16" s="80"/>
    </row>
    <row r="17" spans="1:36" ht="15.75" customHeight="1">
      <c r="A17" s="79"/>
      <c r="B17" s="71" t="s">
        <v>150</v>
      </c>
      <c r="C17" s="21"/>
      <c r="D17" s="21"/>
      <c r="E17" s="21"/>
      <c r="F17" s="21"/>
      <c r="G17" s="31"/>
      <c r="H17" s="32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29"/>
      <c r="U17" s="29"/>
      <c r="V17" s="29"/>
      <c r="W17" s="29"/>
      <c r="X17" s="29"/>
      <c r="Y17" s="29"/>
      <c r="Z17" s="29"/>
      <c r="AA17" s="30"/>
      <c r="AB17" s="30"/>
      <c r="AC17" s="30"/>
      <c r="AD17" s="30"/>
      <c r="AE17" s="30"/>
      <c r="AF17" s="30"/>
      <c r="AG17" s="30"/>
      <c r="AH17" s="34"/>
      <c r="AI17" s="20"/>
      <c r="AJ17" s="80"/>
    </row>
    <row r="18" spans="1:36" ht="15.75" customHeight="1">
      <c r="A18" s="79"/>
      <c r="B18" s="93" t="s">
        <v>49</v>
      </c>
      <c r="C18" s="21"/>
      <c r="D18" s="21"/>
      <c r="E18" s="21"/>
      <c r="F18" s="21"/>
      <c r="G18" s="31"/>
      <c r="H18" s="32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29"/>
      <c r="U18" s="29"/>
      <c r="V18" s="29"/>
      <c r="W18" s="29"/>
      <c r="X18" s="29"/>
      <c r="Y18" s="29"/>
      <c r="Z18" s="29"/>
      <c r="AA18" s="30"/>
      <c r="AB18" s="30"/>
      <c r="AC18" s="30"/>
      <c r="AD18" s="30"/>
      <c r="AE18" s="30"/>
      <c r="AF18" s="30"/>
      <c r="AG18" s="30"/>
      <c r="AH18" s="34"/>
      <c r="AI18" s="20"/>
      <c r="AJ18" s="80"/>
    </row>
    <row r="19" spans="1:36" ht="15.75" customHeight="1">
      <c r="A19" s="79"/>
      <c r="B19" s="21"/>
      <c r="C19" s="21"/>
      <c r="D19" s="21"/>
      <c r="E19" s="21"/>
      <c r="F19" s="21"/>
      <c r="G19" s="31"/>
      <c r="H19" s="32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29"/>
      <c r="U19" s="29"/>
      <c r="V19" s="29"/>
      <c r="W19" s="29"/>
      <c r="X19" s="29"/>
      <c r="Y19" s="29"/>
      <c r="Z19" s="29"/>
      <c r="AA19" s="30"/>
      <c r="AB19" s="30"/>
      <c r="AC19" s="30"/>
      <c r="AD19" s="30"/>
      <c r="AE19" s="30"/>
      <c r="AF19" s="30"/>
      <c r="AG19" s="30"/>
      <c r="AH19" s="34"/>
      <c r="AI19" s="20"/>
      <c r="AJ19" s="80"/>
    </row>
    <row r="20" spans="1:36" ht="15.75" customHeight="1">
      <c r="A20" s="73" t="s">
        <v>34</v>
      </c>
      <c r="B20" s="19" t="s">
        <v>35</v>
      </c>
      <c r="C20" s="19"/>
      <c r="D20" s="19"/>
      <c r="E20" s="92" t="s">
        <v>49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74"/>
    </row>
    <row r="21" spans="1:36" ht="15.75" customHeight="1">
      <c r="A21" s="79"/>
      <c r="B21" s="21"/>
      <c r="C21" s="21"/>
      <c r="D21" s="21"/>
      <c r="E21" s="21"/>
      <c r="F21" s="21"/>
      <c r="G21" s="31"/>
      <c r="H21" s="32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29"/>
      <c r="U21" s="29"/>
      <c r="V21" s="29"/>
      <c r="W21" s="29"/>
      <c r="X21" s="29"/>
      <c r="Y21" s="29"/>
      <c r="Z21" s="29"/>
      <c r="AA21" s="30"/>
      <c r="AB21" s="30"/>
      <c r="AC21" s="30"/>
      <c r="AD21" s="30"/>
      <c r="AE21" s="30"/>
      <c r="AF21" s="30"/>
      <c r="AG21" s="30"/>
      <c r="AH21" s="34"/>
      <c r="AI21" s="20"/>
      <c r="AJ21" s="80"/>
    </row>
    <row r="22" spans="1:36" ht="15.75" customHeight="1">
      <c r="A22" s="79"/>
      <c r="B22" s="71" t="s">
        <v>151</v>
      </c>
      <c r="C22" s="20"/>
      <c r="D22" s="20"/>
      <c r="E22" s="20"/>
      <c r="F22" s="20"/>
      <c r="G22" s="31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5"/>
      <c r="AI22" s="20"/>
      <c r="AJ22" s="80"/>
    </row>
    <row r="23" spans="1:36" ht="15.75" customHeight="1">
      <c r="A23" s="79"/>
      <c r="B23" s="20"/>
      <c r="C23" s="20"/>
      <c r="D23" s="20"/>
      <c r="E23" s="20"/>
      <c r="F23" s="20"/>
      <c r="G23" s="31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5"/>
      <c r="AI23" s="20"/>
      <c r="AJ23" s="80"/>
    </row>
    <row r="24" spans="1:36" ht="15.75" customHeight="1">
      <c r="A24" s="79"/>
      <c r="B24" s="20"/>
      <c r="C24" s="20"/>
      <c r="D24" s="20"/>
      <c r="E24" s="20"/>
      <c r="F24" s="20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0"/>
      <c r="AJ24" s="80"/>
    </row>
    <row r="25" spans="1:36" ht="15.6">
      <c r="A25" s="79"/>
      <c r="B25" s="36"/>
      <c r="C25" s="20"/>
      <c r="D25" s="20"/>
      <c r="E25" s="20"/>
      <c r="F25" s="20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0"/>
      <c r="AJ25" s="76"/>
    </row>
    <row r="26" spans="1:36" ht="15.6">
      <c r="A26" s="79"/>
      <c r="B26" s="36"/>
      <c r="C26" s="20"/>
      <c r="D26" s="20"/>
      <c r="E26" s="20"/>
      <c r="F26" s="20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0"/>
      <c r="AJ26" s="76"/>
    </row>
    <row r="27" spans="1:36" ht="15.6">
      <c r="A27" s="79"/>
      <c r="B27" s="36"/>
      <c r="C27" s="20"/>
      <c r="D27" s="20"/>
      <c r="E27" s="20"/>
      <c r="F27" s="20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0"/>
      <c r="AJ27" s="76"/>
    </row>
    <row r="28" spans="1:36" ht="15.6">
      <c r="A28" s="79"/>
      <c r="B28" s="36"/>
      <c r="C28" s="20"/>
      <c r="D28" s="20"/>
      <c r="E28" s="20"/>
      <c r="F28" s="20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0"/>
      <c r="AJ28" s="76"/>
    </row>
    <row r="29" spans="1:36" ht="15.6">
      <c r="A29" s="73" t="s">
        <v>36</v>
      </c>
      <c r="B29" s="19" t="s">
        <v>37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74"/>
    </row>
    <row r="30" spans="1:36" ht="15.6">
      <c r="A30" s="81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76"/>
    </row>
    <row r="31" spans="1:36" ht="15.75" customHeight="1">
      <c r="A31" s="79"/>
      <c r="B31" s="37" t="s">
        <v>38</v>
      </c>
      <c r="C31" s="38" t="s">
        <v>39</v>
      </c>
      <c r="D31" s="39"/>
      <c r="E31" s="39"/>
      <c r="F31" s="39"/>
      <c r="G31" s="39"/>
      <c r="H31" s="39"/>
      <c r="I31" s="40"/>
      <c r="J31" s="41" t="s">
        <v>40</v>
      </c>
      <c r="K31" s="42"/>
      <c r="L31" s="42"/>
      <c r="M31" s="42"/>
      <c r="N31" s="42"/>
      <c r="O31" s="42"/>
      <c r="P31" s="42"/>
      <c r="Q31" s="42"/>
      <c r="R31" s="43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0"/>
      <c r="AJ31" s="76"/>
    </row>
    <row r="32" spans="1:36" ht="15.6">
      <c r="A32" s="79"/>
      <c r="B32" s="44">
        <v>1</v>
      </c>
      <c r="C32" s="45" t="s">
        <v>41</v>
      </c>
      <c r="D32" s="46"/>
      <c r="E32" s="46"/>
      <c r="F32" s="46"/>
      <c r="G32" s="46"/>
      <c r="H32" s="46"/>
      <c r="I32" s="47"/>
      <c r="J32" s="48" t="s">
        <v>42</v>
      </c>
      <c r="K32" s="46"/>
      <c r="L32" s="46"/>
      <c r="M32" s="46"/>
      <c r="N32" s="46"/>
      <c r="O32" s="46"/>
      <c r="P32" s="46"/>
      <c r="Q32" s="46"/>
      <c r="R32" s="4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0"/>
      <c r="AJ32" s="76"/>
    </row>
    <row r="33" spans="1:36" ht="15.6">
      <c r="A33" s="79"/>
      <c r="B33" s="44">
        <v>2</v>
      </c>
      <c r="C33" s="50" t="s">
        <v>50</v>
      </c>
      <c r="D33" s="63"/>
      <c r="E33" s="63"/>
      <c r="F33" s="63"/>
      <c r="G33" s="63"/>
      <c r="H33" s="63"/>
      <c r="I33" s="51"/>
      <c r="J33" s="48" t="s">
        <v>51</v>
      </c>
      <c r="K33" s="46"/>
      <c r="L33" s="46"/>
      <c r="M33" s="46"/>
      <c r="N33" s="46"/>
      <c r="O33" s="46"/>
      <c r="P33" s="46"/>
      <c r="Q33" s="46"/>
      <c r="R33" s="4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0"/>
      <c r="AJ33" s="76"/>
    </row>
    <row r="34" spans="1:36" ht="15.6">
      <c r="A34" s="79"/>
      <c r="B34" s="44">
        <v>3</v>
      </c>
      <c r="C34" s="50" t="s">
        <v>52</v>
      </c>
      <c r="D34" s="63"/>
      <c r="E34" s="63"/>
      <c r="F34" s="63"/>
      <c r="G34" s="63"/>
      <c r="H34" s="63"/>
      <c r="I34" s="51"/>
      <c r="J34" s="48" t="s">
        <v>53</v>
      </c>
      <c r="K34" s="46"/>
      <c r="L34" s="46"/>
      <c r="M34" s="46"/>
      <c r="N34" s="46"/>
      <c r="O34" s="46"/>
      <c r="P34" s="46"/>
      <c r="Q34" s="46"/>
      <c r="R34" s="4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0"/>
      <c r="AJ34" s="76"/>
    </row>
    <row r="35" spans="1:36" ht="15.6">
      <c r="A35" s="79"/>
      <c r="B35" s="44">
        <v>4</v>
      </c>
      <c r="C35" s="52" t="s">
        <v>56</v>
      </c>
      <c r="D35" s="53"/>
      <c r="E35" s="53"/>
      <c r="F35" s="53"/>
      <c r="G35" s="53"/>
      <c r="H35" s="53"/>
      <c r="I35" s="54"/>
      <c r="J35" s="48" t="s">
        <v>54</v>
      </c>
      <c r="K35" s="46"/>
      <c r="L35" s="46"/>
      <c r="M35" s="46"/>
      <c r="N35" s="46"/>
      <c r="O35" s="46"/>
      <c r="P35" s="46"/>
      <c r="Q35" s="46"/>
      <c r="R35" s="4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0"/>
      <c r="AJ35" s="76"/>
    </row>
    <row r="36" spans="1:36" ht="15.6">
      <c r="A36" s="79"/>
      <c r="B36" s="50">
        <v>4</v>
      </c>
      <c r="C36" s="55" t="s">
        <v>55</v>
      </c>
      <c r="D36" s="56"/>
      <c r="E36" s="56"/>
      <c r="F36" s="56"/>
      <c r="G36" s="56"/>
      <c r="H36" s="56"/>
      <c r="I36" s="57"/>
      <c r="J36" s="48" t="s">
        <v>57</v>
      </c>
      <c r="K36" s="46"/>
      <c r="L36" s="46"/>
      <c r="M36" s="46"/>
      <c r="N36" s="46"/>
      <c r="O36" s="46"/>
      <c r="P36" s="46"/>
      <c r="Q36" s="46"/>
      <c r="R36" s="49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76"/>
    </row>
    <row r="37" spans="1:36" ht="15.6">
      <c r="A37" s="79"/>
      <c r="B37" s="20"/>
      <c r="C37" s="3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76"/>
    </row>
    <row r="38" spans="1:36" ht="15.6">
      <c r="A38" s="79"/>
      <c r="B38" s="20"/>
      <c r="C38" s="3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76"/>
    </row>
    <row r="39" spans="1:36" ht="15.6">
      <c r="A39" s="82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83"/>
    </row>
    <row r="40" spans="1:36" ht="15.6">
      <c r="A40" s="84" t="s">
        <v>43</v>
      </c>
      <c r="B40" s="59" t="s">
        <v>44</v>
      </c>
      <c r="C40" s="59"/>
      <c r="D40" s="5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74"/>
    </row>
    <row r="41" spans="1:36" ht="15.6">
      <c r="A41" s="85"/>
      <c r="B41" s="60"/>
      <c r="C41" s="60"/>
      <c r="D41" s="6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76"/>
    </row>
    <row r="42" spans="1:36">
      <c r="A42" s="86"/>
      <c r="B42" s="62" t="s">
        <v>38</v>
      </c>
      <c r="C42" s="102" t="s">
        <v>45</v>
      </c>
      <c r="D42" s="103"/>
      <c r="E42" s="103"/>
      <c r="F42" s="103"/>
      <c r="G42" s="103"/>
      <c r="H42" s="104"/>
      <c r="I42" s="102" t="s">
        <v>46</v>
      </c>
      <c r="J42" s="103"/>
      <c r="K42" s="103"/>
      <c r="L42" s="103"/>
      <c r="M42" s="103"/>
      <c r="N42" s="104"/>
      <c r="O42" s="102" t="s">
        <v>47</v>
      </c>
      <c r="P42" s="103"/>
      <c r="Q42" s="103"/>
      <c r="R42" s="103"/>
      <c r="S42" s="103"/>
      <c r="T42" s="104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87"/>
    </row>
    <row r="43" spans="1:36">
      <c r="A43" s="86"/>
      <c r="B43" s="64">
        <v>1</v>
      </c>
      <c r="C43" s="96"/>
      <c r="D43" s="97"/>
      <c r="E43" s="97"/>
      <c r="F43" s="97"/>
      <c r="G43" s="97"/>
      <c r="H43" s="98"/>
      <c r="I43" s="96"/>
      <c r="J43" s="97"/>
      <c r="K43" s="97"/>
      <c r="L43" s="97"/>
      <c r="M43" s="97"/>
      <c r="N43" s="98"/>
      <c r="O43" s="96"/>
      <c r="P43" s="97"/>
      <c r="Q43" s="97"/>
      <c r="R43" s="97"/>
      <c r="S43" s="97"/>
      <c r="T43" s="98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87"/>
    </row>
    <row r="44" spans="1:36">
      <c r="A44" s="86"/>
      <c r="B44" s="64">
        <v>2</v>
      </c>
      <c r="C44" s="96"/>
      <c r="D44" s="97"/>
      <c r="E44" s="97"/>
      <c r="F44" s="97"/>
      <c r="G44" s="97"/>
      <c r="H44" s="98"/>
      <c r="I44" s="96"/>
      <c r="J44" s="97"/>
      <c r="K44" s="97"/>
      <c r="L44" s="97"/>
      <c r="M44" s="97"/>
      <c r="N44" s="98"/>
      <c r="O44" s="96"/>
      <c r="P44" s="97"/>
      <c r="Q44" s="97"/>
      <c r="R44" s="97"/>
      <c r="S44" s="97"/>
      <c r="T44" s="98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87"/>
    </row>
    <row r="45" spans="1:36">
      <c r="A45" s="88"/>
      <c r="B45" s="89">
        <v>3</v>
      </c>
      <c r="C45" s="99"/>
      <c r="D45" s="100"/>
      <c r="E45" s="100"/>
      <c r="F45" s="100"/>
      <c r="G45" s="100"/>
      <c r="H45" s="101"/>
      <c r="I45" s="99"/>
      <c r="J45" s="100"/>
      <c r="K45" s="100"/>
      <c r="L45" s="100"/>
      <c r="M45" s="100"/>
      <c r="N45" s="101"/>
      <c r="O45" s="99"/>
      <c r="P45" s="100"/>
      <c r="Q45" s="100"/>
      <c r="R45" s="100"/>
      <c r="S45" s="100"/>
      <c r="T45" s="101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1"/>
    </row>
    <row r="48" spans="1:36">
      <c r="A48" s="65"/>
      <c r="B48" s="66"/>
    </row>
    <row r="49" spans="1:2">
      <c r="A49" s="65"/>
      <c r="B49" s="66"/>
    </row>
    <row r="50" spans="1:2">
      <c r="A50" s="65"/>
      <c r="B50" s="66"/>
    </row>
    <row r="51" spans="1:2" ht="15.6">
      <c r="A51" s="65"/>
      <c r="B51" s="67"/>
    </row>
    <row r="52" spans="1:2">
      <c r="A52" s="65"/>
      <c r="B52" s="66"/>
    </row>
  </sheetData>
  <dataConsolidate/>
  <mergeCells count="24">
    <mergeCell ref="A1:D2"/>
    <mergeCell ref="E1:V2"/>
    <mergeCell ref="W1:AJ1"/>
    <mergeCell ref="W2:AJ2"/>
    <mergeCell ref="A3:D4"/>
    <mergeCell ref="E3:H4"/>
    <mergeCell ref="I3:L4"/>
    <mergeCell ref="M3:V4"/>
    <mergeCell ref="Z3:AC3"/>
    <mergeCell ref="AG3:AJ3"/>
    <mergeCell ref="Z4:AC4"/>
    <mergeCell ref="AG4:AJ4"/>
    <mergeCell ref="C42:H42"/>
    <mergeCell ref="I42:N42"/>
    <mergeCell ref="O42:T42"/>
    <mergeCell ref="C43:H43"/>
    <mergeCell ref="I43:N43"/>
    <mergeCell ref="O43:T43"/>
    <mergeCell ref="C44:H44"/>
    <mergeCell ref="I44:N44"/>
    <mergeCell ref="O44:T44"/>
    <mergeCell ref="C45:H45"/>
    <mergeCell ref="I45:N45"/>
    <mergeCell ref="O45:T45"/>
  </mergeCells>
  <conditionalFormatting sqref="B2">
    <cfRule type="expression" dxfId="1" priority="1">
      <formula>INDEX(SavingsBalance_RetiredPeriod,PlanYears)&lt;0</formula>
    </cfRule>
  </conditionalFormatting>
  <conditionalFormatting sqref="B2">
    <cfRule type="expression" dxfId="0" priority="2">
      <formula>INDEX(SavingsBalance_RetiredPeriod,PlanYears)&gt;=0</formula>
    </cfRule>
  </conditionalFormatting>
  <dataValidations count="49">
    <dataValidation allowBlank="1" showInputMessage="1" showErrorMessage="1" prompt="Create a Retirement financial planner in this workbook. An overview chart is in row 3. Enter details in cells B6 through J12. Financial data is generated starting in cell B14" sqref="A1"/>
    <dataValidation allowBlank="1" showInputMessage="1" showErrorMessage="1" prompt="Title of this worksheet is in this cell. Information is automatically updated in cell below" sqref="B1"/>
    <dataValidation allowBlank="1" showInputMessage="1" showErrorMessage="1" prompt="Enter income, savings, investment, &amp; pension details for Timelines: Now &amp; At Retirement in cells B6 through G12. Enter uncertainty percentages in cells H6 through J10" sqref="B4"/>
    <dataValidation allowBlank="1" showInputMessage="1" showErrorMessage="1" prompt="Enter details for Timeline: Now (current date) in cells D6 through D12" sqref="B5"/>
    <dataValidation allowBlank="1" showInputMessage="1" showErrorMessage="1" prompt="Enter details for Timeline: At Retirement in cells G6 through G11" sqref="E5"/>
    <dataValidation allowBlank="1" showInputMessage="1" showErrorMessage="1" prompt="Enter details for Uncertainty in cells J6 through J10" sqref="H5"/>
    <dataValidation allowBlank="1" showInputMessage="1" showErrorMessage="1" prompt="Enter Your Current Age in cell at right" sqref="B6:C6"/>
    <dataValidation allowBlank="1" showInputMessage="1" showErrorMessage="1" prompt="Enter Your Current Age in this cell" sqref="D6"/>
    <dataValidation allowBlank="1" showInputMessage="1" showErrorMessage="1" prompt="Enter Annual Income in cell at right" sqref="B7:C7"/>
    <dataValidation allowBlank="1" showInputMessage="1" showErrorMessage="1" prompt="Enter percent Annual Inflation and Income Increases in this cell" sqref="B8:D8"/>
    <dataValidation allowBlank="1" showInputMessage="1" showErrorMessage="1" prompt="Enter Annual Income in this cell" sqref="D7"/>
    <dataValidation allowBlank="1" showInputMessage="1" showErrorMessage="1" prompt="Enter Retirement Savings Balance in cell at right" sqref="B9:C9"/>
    <dataValidation allowBlank="1" showInputMessage="1" showErrorMessage="1" prompt="Enter Retirement Savings Balance in this cell" sqref="D9"/>
    <dataValidation allowBlank="1" showInputMessage="1" showErrorMessage="1" prompt="Enter Annual Savings Amount in cell at right" sqref="B10:C10"/>
    <dataValidation allowBlank="1" showInputMessage="1" showErrorMessage="1" prompt="Enter Annual Savings Amount in this cell" sqref="D10"/>
    <dataValidation allowBlank="1" showInputMessage="1" showErrorMessage="1" prompt="Enter percent Annual Savings Increases in cell at right" sqref="B11:C11"/>
    <dataValidation allowBlank="1" showInputMessage="1" showErrorMessage="1" prompt="Enter percent Annual Savings Increases in this cell" sqref="D11"/>
    <dataValidation allowBlank="1" showInputMessage="1" showErrorMessage="1" prompt="Enter percent Investment Return in cell at right" sqref="B12:C12 E11:F11"/>
    <dataValidation allowBlank="1" showInputMessage="1" showErrorMessage="1" prompt="Enter percent Investment Return in this cell" sqref="D12 G11"/>
    <dataValidation allowBlank="1" showInputMessage="1" showErrorMessage="1" prompt="Enter Annual Pension Benefit in cell at right" sqref="E6:F6"/>
    <dataValidation allowBlank="1" showInputMessage="1" showErrorMessage="1" prompt="Enter Annual Pension Benefit in this cell" sqref="G6"/>
    <dataValidation allowBlank="1" showInputMessage="1" showErrorMessage="1" prompt="Enter percent Annual Pension Benefit Increases in cell at right" sqref="E7:F7"/>
    <dataValidation allowBlank="1" showInputMessage="1" showErrorMessage="1" prompt="Enter percent Annual Pension Benefit Increases in this cell" sqref="G7"/>
    <dataValidation allowBlank="1" showInputMessage="1" showErrorMessage="1" prompt="Enter Desired Retirement Age in cell at right" sqref="E8:F8"/>
    <dataValidation allowBlank="1" showInputMessage="1" showErrorMessage="1" prompt="Enter Desired Retirement Age in this cell" sqref="G8"/>
    <dataValidation allowBlank="1" showInputMessage="1" showErrorMessage="1" prompt="Enter Number of Years of Retirement Income in cell at right" sqref="E9:F9"/>
    <dataValidation allowBlank="1" showInputMessage="1" showErrorMessage="1" prompt="Enter Number of Years of Retirement Income in this cell" sqref="G9"/>
    <dataValidation allowBlank="1" showInputMessage="1" showErrorMessage="1" prompt="Enter percent Income Replacement in cell at right" sqref="E10:F10"/>
    <dataValidation allowBlank="1" showInputMessage="1" showErrorMessage="1" prompt="Enter percent Income Replacement in this cell" sqref="G10"/>
    <dataValidation allowBlank="1" showInputMessage="1" showErrorMessage="1" prompt="Enter percent Investment Return Uncertainty in cell at right" sqref="H6:I6"/>
    <dataValidation allowBlank="1" showInputMessage="1" showErrorMessage="1" prompt="Enter percent Investment Return Uncertainty in this cell" sqref="J6"/>
    <dataValidation allowBlank="1" showInputMessage="1" showErrorMessage="1" prompt="Enter percent Annual Savings Amount Uncertainty in cell at right" sqref="H7:I7"/>
    <dataValidation allowBlank="1" showInputMessage="1" showErrorMessage="1" prompt="Enter percent Annual Savings Amount Uncertainty in this cell" sqref="J7"/>
    <dataValidation allowBlank="1" showInputMessage="1" showErrorMessage="1" prompt="Enter percent Annual Savings Increases Uncertainty in cell at right" sqref="H8:I8"/>
    <dataValidation allowBlank="1" showInputMessage="1" showErrorMessage="1" prompt="Enter percent Annual Savings Increases Uncertainty in this cell" sqref="J8"/>
    <dataValidation allowBlank="1" showInputMessage="1" showErrorMessage="1" prompt="Enter percent Annual Pension Benefit Amount Uncertainty in cell at right" sqref="H9:I9"/>
    <dataValidation allowBlank="1" showInputMessage="1" showErrorMessage="1" prompt="Enter percent Annual Pension Benefit Amount Uncertainty in this cell" sqref="J9"/>
    <dataValidation allowBlank="1" showInputMessage="1" showErrorMessage="1" prompt="Enter percent Annual Pension Benefit Increases Uncertainty in cell at right" sqref="H10:I10"/>
    <dataValidation allowBlank="1" showInputMessage="1" showErrorMessage="1" prompt="Enter percent Annual Pension Benefit Increases Uncertainty in this cell" sqref="J10"/>
    <dataValidation allowBlank="1" showInputMessage="1" showErrorMessage="1" prompt="Retirement financial data is automatically updated in column B through I, below" sqref="B13"/>
    <dataValidation allowBlank="1" showInputMessage="1" showErrorMessage="1" prompt="Age is automatically calculated in this column under this heading" sqref="B14"/>
    <dataValidation allowBlank="1" showInputMessage="1" showErrorMessage="1" prompt="Salary is automatically calculated in this column under this heading" sqref="C14"/>
    <dataValidation allowBlank="1" showInputMessage="1" showErrorMessage="1" prompt="Balance is automatically calculated in this column under this heading" sqref="D14"/>
    <dataValidation allowBlank="1" showInputMessage="1" showErrorMessage="1" prompt="Interest is automatically calculated in this column under this heading" sqref="E14"/>
    <dataValidation allowBlank="1" showInputMessage="1" showErrorMessage="1" prompt="Yearly Savings are automatically calculated in this column under this heading" sqref="F14"/>
    <dataValidation allowBlank="1" showInputMessage="1" showErrorMessage="1" prompt="Desired Retirement Income is automatically calculated in this column under this heading" sqref="G14"/>
    <dataValidation allowBlank="1" showInputMessage="1" showErrorMessage="1" prompt="Pension Income is automatically calculated in this column under this heading" sqref="H14"/>
    <dataValidation allowBlank="1" showInputMessage="1" showErrorMessage="1" prompt="Year Ending Balance is automatically calculated in this column under this heading" sqref="I14"/>
    <dataValidation allowBlank="1" showInputMessage="1" showErrorMessage="1" prompt="Information is automatically updated in this cell. Retirement planner chart is in cells below" sqref="B2"/>
  </dataValidations>
  <printOptions horizontalCentered="1"/>
  <pageMargins left="0.4" right="0.4" top="0.3" bottom="0.7" header="0.3" footer="0.3"/>
  <pageSetup scale="54" fitToHeight="0" orientation="landscape" r:id="rId1"/>
  <headerFooter differentFirst="1">
    <oddFooter>Page &amp;P of &amp;N</oddFooter>
  </headerFooter>
  <rowBreaks count="1" manualBreakCount="1">
    <brk id="12" max="15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"/>
  <sheetViews>
    <sheetView showGridLines="0" tabSelected="1" view="pageBreakPreview" topLeftCell="A94" zoomScale="115" zoomScaleNormal="100" zoomScaleSheetLayoutView="115" workbookViewId="0">
      <selection activeCell="D60" sqref="D60"/>
    </sheetView>
  </sheetViews>
  <sheetFormatPr defaultColWidth="3.1796875" defaultRowHeight="13.8"/>
  <cols>
    <col min="1" max="16384" width="3.1796875" style="147"/>
  </cols>
  <sheetData>
    <row r="1" spans="1:36" ht="15" customHeight="1">
      <c r="A1" s="191" t="s">
        <v>69</v>
      </c>
      <c r="B1" s="150"/>
      <c r="C1" s="150"/>
      <c r="D1" s="150"/>
      <c r="E1" s="190" t="s">
        <v>66</v>
      </c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84"/>
      <c r="W1" s="189" t="s">
        <v>22</v>
      </c>
      <c r="X1" s="173"/>
      <c r="Y1" s="173"/>
      <c r="Z1" s="173"/>
      <c r="AA1" s="173"/>
      <c r="AB1" s="173"/>
      <c r="AC1" s="173"/>
      <c r="AD1" s="173"/>
      <c r="AE1" s="173"/>
      <c r="AF1" s="173"/>
      <c r="AG1" s="173"/>
      <c r="AH1" s="173"/>
      <c r="AI1" s="173"/>
      <c r="AJ1" s="178"/>
    </row>
    <row r="2" spans="1:36" ht="15" customHeight="1">
      <c r="A2" s="149"/>
      <c r="B2" s="148"/>
      <c r="C2" s="148"/>
      <c r="D2" s="148"/>
      <c r="E2" s="177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76"/>
      <c r="W2" s="188" t="s">
        <v>65</v>
      </c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6"/>
    </row>
    <row r="3" spans="1:36" ht="15" customHeight="1">
      <c r="A3" s="187" t="s">
        <v>64</v>
      </c>
      <c r="B3" s="150"/>
      <c r="C3" s="150"/>
      <c r="D3" s="150"/>
      <c r="E3" s="185" t="s">
        <v>74</v>
      </c>
      <c r="F3" s="150"/>
      <c r="G3" s="150"/>
      <c r="H3" s="184"/>
      <c r="I3" s="186" t="s">
        <v>63</v>
      </c>
      <c r="J3" s="150"/>
      <c r="K3" s="150"/>
      <c r="L3" s="184"/>
      <c r="M3" s="185" t="s">
        <v>73</v>
      </c>
      <c r="N3" s="150"/>
      <c r="O3" s="150"/>
      <c r="P3" s="150"/>
      <c r="Q3" s="150"/>
      <c r="R3" s="150"/>
      <c r="S3" s="150"/>
      <c r="T3" s="150"/>
      <c r="U3" s="150"/>
      <c r="V3" s="184"/>
      <c r="W3" s="182" t="s">
        <v>27</v>
      </c>
      <c r="X3" s="183"/>
      <c r="Y3" s="183"/>
      <c r="Z3" s="174">
        <v>44155</v>
      </c>
      <c r="AA3" s="173"/>
      <c r="AB3" s="173"/>
      <c r="AC3" s="172"/>
      <c r="AD3" s="182" t="s">
        <v>28</v>
      </c>
      <c r="AE3" s="181"/>
      <c r="AF3" s="180"/>
      <c r="AG3" s="179" t="s">
        <v>48</v>
      </c>
      <c r="AH3" s="173"/>
      <c r="AI3" s="173"/>
      <c r="AJ3" s="178"/>
    </row>
    <row r="4" spans="1:36" ht="15" customHeight="1">
      <c r="A4" s="149"/>
      <c r="B4" s="148"/>
      <c r="C4" s="148"/>
      <c r="D4" s="148"/>
      <c r="E4" s="177"/>
      <c r="F4" s="148"/>
      <c r="G4" s="148"/>
      <c r="H4" s="176"/>
      <c r="I4" s="148"/>
      <c r="J4" s="148"/>
      <c r="K4" s="148"/>
      <c r="L4" s="176"/>
      <c r="M4" s="177"/>
      <c r="N4" s="148"/>
      <c r="O4" s="148"/>
      <c r="P4" s="148"/>
      <c r="Q4" s="148"/>
      <c r="R4" s="148"/>
      <c r="S4" s="148"/>
      <c r="T4" s="148"/>
      <c r="U4" s="148"/>
      <c r="V4" s="176"/>
      <c r="W4" s="171" t="s">
        <v>29</v>
      </c>
      <c r="X4" s="175"/>
      <c r="Y4" s="175"/>
      <c r="Z4" s="174">
        <v>44155</v>
      </c>
      <c r="AA4" s="173"/>
      <c r="AB4" s="173"/>
      <c r="AC4" s="172"/>
      <c r="AD4" s="171" t="s">
        <v>30</v>
      </c>
      <c r="AE4" s="170"/>
      <c r="AF4" s="169"/>
      <c r="AG4" s="168" t="s">
        <v>48</v>
      </c>
      <c r="AH4" s="167"/>
      <c r="AI4" s="167"/>
      <c r="AJ4" s="166"/>
    </row>
    <row r="5" spans="1:36" ht="15.6">
      <c r="A5" s="165" t="s">
        <v>70</v>
      </c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</row>
    <row r="6" spans="1:36">
      <c r="A6" s="192" t="s">
        <v>75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</row>
    <row r="7" spans="1:36" ht="15.6">
      <c r="A7" s="151"/>
      <c r="B7" s="153"/>
      <c r="C7" s="158"/>
      <c r="D7" s="153"/>
      <c r="E7" s="151"/>
      <c r="F7" s="162"/>
      <c r="G7" s="162"/>
      <c r="H7" s="163"/>
      <c r="I7" s="162"/>
      <c r="J7" s="162"/>
      <c r="K7" s="151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61"/>
      <c r="AG7" s="160"/>
      <c r="AH7" s="159"/>
      <c r="AI7" s="151"/>
      <c r="AJ7" s="151"/>
    </row>
    <row r="8" spans="1:36" ht="15.6">
      <c r="A8" s="193" t="s">
        <v>71</v>
      </c>
      <c r="B8" s="194"/>
      <c r="C8" s="195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4"/>
      <c r="AA8" s="194"/>
      <c r="AB8" s="194"/>
      <c r="AC8" s="194"/>
      <c r="AD8" s="194"/>
      <c r="AE8" s="194"/>
      <c r="AF8" s="194"/>
      <c r="AG8" s="194"/>
      <c r="AH8" s="193"/>
      <c r="AI8" s="193"/>
      <c r="AJ8" s="193"/>
    </row>
    <row r="9" spans="1:36" ht="15.6">
      <c r="A9" s="157"/>
      <c r="B9" s="153"/>
      <c r="C9" s="153"/>
      <c r="D9" s="153"/>
      <c r="E9" s="155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1"/>
      <c r="AI9" s="151"/>
      <c r="AJ9" s="151"/>
    </row>
    <row r="10" spans="1:36" ht="15.6">
      <c r="A10" s="153"/>
      <c r="B10" s="153" t="s">
        <v>72</v>
      </c>
      <c r="C10" s="153"/>
      <c r="D10" s="153"/>
      <c r="E10" s="155"/>
      <c r="F10" s="153"/>
      <c r="G10" s="153"/>
      <c r="H10" s="153"/>
      <c r="I10" s="153"/>
      <c r="J10" s="153"/>
      <c r="K10" s="153"/>
      <c r="L10" s="153"/>
      <c r="M10" s="153"/>
      <c r="N10" s="156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1"/>
      <c r="AI10" s="151"/>
      <c r="AJ10" s="151"/>
    </row>
    <row r="11" spans="1:36" ht="15" customHeight="1">
      <c r="A11" s="153"/>
      <c r="B11" s="153"/>
      <c r="C11" s="153"/>
      <c r="D11" s="153"/>
      <c r="E11" s="155"/>
      <c r="F11" s="153"/>
      <c r="G11" s="28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30"/>
      <c r="AI11" s="151"/>
      <c r="AJ11" s="154"/>
    </row>
    <row r="12" spans="1:36" ht="15.75" customHeight="1">
      <c r="A12" s="153"/>
      <c r="B12" s="153"/>
      <c r="C12" s="153" t="s">
        <v>76</v>
      </c>
      <c r="D12" s="153"/>
      <c r="E12" s="153"/>
      <c r="F12" s="153"/>
      <c r="G12" s="31"/>
      <c r="H12" s="32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29"/>
      <c r="U12" s="29"/>
      <c r="V12" s="29"/>
      <c r="W12" s="29"/>
      <c r="X12" s="29"/>
      <c r="Y12" s="29"/>
      <c r="Z12" s="29"/>
      <c r="AA12" s="30"/>
      <c r="AB12" s="30"/>
      <c r="AC12" s="30"/>
      <c r="AD12" s="30"/>
      <c r="AE12" s="30"/>
      <c r="AF12" s="30"/>
      <c r="AG12" s="30"/>
      <c r="AH12" s="34"/>
      <c r="AI12" s="151"/>
      <c r="AJ12" s="154"/>
    </row>
    <row r="13" spans="1:36" ht="15.75" customHeight="1">
      <c r="A13" s="153"/>
      <c r="B13" s="153"/>
      <c r="C13" s="153"/>
      <c r="D13" s="153"/>
      <c r="E13" s="153"/>
      <c r="F13" s="153"/>
      <c r="G13" s="31"/>
      <c r="H13" s="32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29"/>
      <c r="U13" s="29"/>
      <c r="V13" s="29"/>
      <c r="W13" s="29"/>
      <c r="X13" s="29"/>
      <c r="Y13" s="29"/>
      <c r="Z13" s="29"/>
      <c r="AA13" s="30"/>
      <c r="AB13" s="30"/>
      <c r="AC13" s="30"/>
      <c r="AD13" s="30"/>
      <c r="AE13" s="30"/>
      <c r="AF13" s="30"/>
      <c r="AG13" s="30"/>
      <c r="AH13" s="34"/>
      <c r="AI13" s="151"/>
      <c r="AJ13" s="154"/>
    </row>
    <row r="14" spans="1:36" ht="15.75" customHeight="1">
      <c r="A14" s="153"/>
      <c r="B14" s="153"/>
      <c r="C14" s="153"/>
      <c r="D14" s="153"/>
      <c r="E14" s="153"/>
      <c r="F14" s="153"/>
      <c r="G14" s="31"/>
      <c r="H14" s="32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29"/>
      <c r="U14" s="29"/>
      <c r="V14" s="29"/>
      <c r="W14" s="29"/>
      <c r="X14" s="29"/>
      <c r="Y14" s="29"/>
      <c r="Z14" s="29"/>
      <c r="AA14" s="30"/>
      <c r="AB14" s="30"/>
      <c r="AC14" s="30"/>
      <c r="AD14" s="30"/>
      <c r="AE14" s="30"/>
      <c r="AF14" s="30"/>
      <c r="AG14" s="30"/>
      <c r="AH14" s="34"/>
      <c r="AI14" s="151"/>
      <c r="AJ14" s="154"/>
    </row>
    <row r="15" spans="1:36" ht="15.75" customHeight="1">
      <c r="A15" s="153"/>
      <c r="B15" s="153"/>
      <c r="C15" s="153"/>
      <c r="D15" s="153"/>
      <c r="E15" s="153"/>
      <c r="F15" s="153"/>
      <c r="G15" s="31"/>
      <c r="H15" s="32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29"/>
      <c r="U15" s="29"/>
      <c r="V15" s="29"/>
      <c r="W15" s="29"/>
      <c r="X15" s="29"/>
      <c r="Y15" s="29"/>
      <c r="Z15" s="29"/>
      <c r="AA15" s="30"/>
      <c r="AB15" s="30"/>
      <c r="AC15" s="30"/>
      <c r="AD15" s="30"/>
      <c r="AE15" s="30"/>
      <c r="AF15" s="30"/>
      <c r="AG15" s="30"/>
      <c r="AH15" s="34"/>
      <c r="AI15" s="151"/>
      <c r="AJ15" s="154"/>
    </row>
    <row r="16" spans="1:36" ht="15.75" customHeight="1">
      <c r="A16" s="153"/>
      <c r="B16" s="152"/>
      <c r="C16" s="151"/>
      <c r="D16" s="151"/>
      <c r="E16" s="151"/>
      <c r="F16" s="151"/>
      <c r="G16" s="31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5"/>
      <c r="AI16" s="151"/>
      <c r="AJ16" s="154"/>
    </row>
    <row r="17" spans="1:36" ht="15.75" customHeight="1">
      <c r="A17" s="153"/>
      <c r="B17" s="151"/>
      <c r="C17" s="151"/>
      <c r="D17" s="151"/>
      <c r="E17" s="151"/>
      <c r="F17" s="151"/>
      <c r="G17" s="31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5"/>
      <c r="AI17" s="151"/>
      <c r="AJ17" s="154"/>
    </row>
    <row r="18" spans="1:36" ht="15.75" customHeight="1">
      <c r="A18" s="153"/>
      <c r="B18" s="151"/>
      <c r="C18" s="151"/>
      <c r="D18" s="151"/>
      <c r="E18" s="151"/>
      <c r="F18" s="151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151"/>
      <c r="AJ18" s="154"/>
    </row>
    <row r="19" spans="1:36" ht="15.6">
      <c r="A19" s="153"/>
      <c r="B19" s="152"/>
      <c r="C19" s="151"/>
      <c r="D19" s="151"/>
      <c r="E19" s="151"/>
      <c r="F19" s="151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151"/>
      <c r="AJ19" s="151"/>
    </row>
    <row r="20" spans="1:36" ht="15.6">
      <c r="A20" s="153"/>
      <c r="B20" s="152"/>
      <c r="C20" s="151"/>
      <c r="D20" s="151"/>
      <c r="E20" s="151"/>
      <c r="F20" s="151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151"/>
      <c r="AJ20" s="151"/>
    </row>
    <row r="21" spans="1:36" ht="15.6">
      <c r="A21" s="153"/>
      <c r="B21" s="152"/>
      <c r="C21" s="151"/>
      <c r="D21" s="151"/>
      <c r="E21" s="151"/>
      <c r="F21" s="151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151"/>
      <c r="AJ21" s="151"/>
    </row>
    <row r="22" spans="1:36" ht="15.6">
      <c r="A22" s="153"/>
      <c r="B22" s="152"/>
      <c r="C22" s="151"/>
      <c r="D22" s="151"/>
      <c r="E22" s="151"/>
      <c r="F22" s="151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151"/>
      <c r="AJ22" s="151"/>
    </row>
    <row r="25" spans="1:36">
      <c r="A25" s="192"/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</row>
    <row r="27" spans="1:36" ht="15" customHeight="1"/>
    <row r="39" spans="3:4">
      <c r="C39" s="147" t="s">
        <v>77</v>
      </c>
    </row>
    <row r="40" spans="3:4">
      <c r="D40" s="147" t="s">
        <v>78</v>
      </c>
    </row>
    <row r="59" spans="4:4">
      <c r="D59" s="147" t="s">
        <v>106</v>
      </c>
    </row>
    <row r="79" spans="4:4">
      <c r="D79" s="147" t="s">
        <v>79</v>
      </c>
    </row>
    <row r="99" spans="4:4">
      <c r="D99" s="147" t="s">
        <v>80</v>
      </c>
    </row>
  </sheetData>
  <sheetProtection selectLockedCells="1" selectUnlockedCells="1"/>
  <mergeCells count="12">
    <mergeCell ref="AG3:AJ3"/>
    <mergeCell ref="Z4:AC4"/>
    <mergeCell ref="AG4:AJ4"/>
    <mergeCell ref="A1:D2"/>
    <mergeCell ref="E1:V2"/>
    <mergeCell ref="W1:AJ1"/>
    <mergeCell ref="W2:AJ2"/>
    <mergeCell ref="A3:D4"/>
    <mergeCell ref="E3:H4"/>
    <mergeCell ref="I3:L4"/>
    <mergeCell ref="M3:V4"/>
    <mergeCell ref="Z3:AC3"/>
  </mergeCells>
  <pageMargins left="0.5" right="0.3" top="0.4" bottom="0.3" header="0.15" footer="0.15"/>
  <pageSetup paperSize="9" firstPageNumber="0" orientation="landscape" horizontalDpi="300" verticalDpi="300" r:id="rId1"/>
  <headerFooter alignWithMargins="0">
    <oddHeader>&amp;C&amp;"Arial,Regular"&amp;10&amp;A</oddHeader>
    <oddFooter>&amp;C&amp;"Arial,Regular"&amp;10Page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"/>
  <sheetViews>
    <sheetView showGridLines="0" workbookViewId="0">
      <selection activeCell="AW30" sqref="AW30"/>
    </sheetView>
  </sheetViews>
  <sheetFormatPr defaultColWidth="7.453125" defaultRowHeight="15" customHeight="1"/>
  <cols>
    <col min="1" max="13" width="2.36328125" style="196" customWidth="1"/>
    <col min="14" max="14" width="2.54296875" style="196" customWidth="1"/>
    <col min="15" max="15" width="2.7265625" style="196" customWidth="1"/>
    <col min="16" max="16" width="2.36328125" style="196" customWidth="1"/>
    <col min="17" max="17" width="2.7265625" style="196" customWidth="1"/>
    <col min="18" max="21" width="2.36328125" style="196" customWidth="1"/>
    <col min="22" max="22" width="2.54296875" style="196" customWidth="1"/>
    <col min="23" max="23" width="2.7265625" style="196" customWidth="1"/>
    <col min="24" max="24" width="2.36328125" style="196" customWidth="1"/>
    <col min="25" max="25" width="2.7265625" style="196" customWidth="1"/>
    <col min="26" max="27" width="2.36328125" style="196" customWidth="1"/>
    <col min="28" max="28" width="2.90625" style="196" customWidth="1"/>
    <col min="29" max="29" width="2.54296875" style="196" customWidth="1"/>
    <col min="30" max="32" width="2.36328125" style="196" customWidth="1"/>
    <col min="33" max="33" width="1.7265625" style="196" customWidth="1"/>
    <col min="34" max="34" width="2.36328125" style="196" customWidth="1"/>
    <col min="35" max="35" width="2.54296875" style="196" customWidth="1"/>
    <col min="36" max="36" width="1.90625" style="196" customWidth="1"/>
    <col min="37" max="37" width="2.90625" style="196" customWidth="1"/>
    <col min="38" max="39" width="2.36328125" style="196" customWidth="1"/>
    <col min="40" max="40" width="1.7265625" style="196" customWidth="1"/>
    <col min="41" max="41" width="1.90625" style="196" customWidth="1"/>
    <col min="42" max="45" width="2.36328125" style="196" customWidth="1"/>
    <col min="46" max="46" width="2.7265625" style="196" customWidth="1"/>
    <col min="47" max="47" width="1.7265625" style="196" customWidth="1"/>
    <col min="48" max="48" width="2.36328125" style="196" customWidth="1"/>
    <col min="49" max="16384" width="7.453125" style="196"/>
  </cols>
  <sheetData>
    <row r="1" spans="1:48" ht="12" customHeight="1">
      <c r="A1" s="259" t="s">
        <v>67</v>
      </c>
      <c r="B1" s="258"/>
      <c r="C1" s="257"/>
      <c r="D1" s="256" t="s">
        <v>66</v>
      </c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4"/>
      <c r="AF1" s="255" t="s">
        <v>22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2"/>
    </row>
    <row r="2" spans="1:48" ht="13.5" customHeight="1">
      <c r="A2" s="254"/>
      <c r="B2" s="253"/>
      <c r="C2" s="252"/>
      <c r="D2" s="295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7"/>
      <c r="AF2" s="251" t="s">
        <v>65</v>
      </c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90"/>
    </row>
    <row r="3" spans="1:48" ht="15" customHeight="1">
      <c r="A3" s="250" t="s">
        <v>64</v>
      </c>
      <c r="B3" s="247"/>
      <c r="C3" s="247"/>
      <c r="D3" s="247"/>
      <c r="E3" s="246"/>
      <c r="F3" s="248" t="s">
        <v>78</v>
      </c>
      <c r="G3" s="276"/>
      <c r="H3" s="276"/>
      <c r="I3" s="276"/>
      <c r="J3" s="276"/>
      <c r="K3" s="277"/>
      <c r="L3" s="249" t="s">
        <v>63</v>
      </c>
      <c r="M3" s="281"/>
      <c r="N3" s="281"/>
      <c r="O3" s="281"/>
      <c r="P3" s="281"/>
      <c r="Q3" s="282"/>
      <c r="R3" s="248" t="s">
        <v>98</v>
      </c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7"/>
      <c r="AF3" s="245" t="s">
        <v>27</v>
      </c>
      <c r="AG3" s="274"/>
      <c r="AH3" s="274"/>
      <c r="AI3" s="274"/>
      <c r="AJ3" s="275"/>
      <c r="AK3" s="271" t="s">
        <v>68</v>
      </c>
      <c r="AL3" s="272"/>
      <c r="AM3" s="272"/>
      <c r="AN3" s="273"/>
      <c r="AO3" s="245" t="s">
        <v>28</v>
      </c>
      <c r="AP3" s="274"/>
      <c r="AQ3" s="274"/>
      <c r="AR3" s="275"/>
      <c r="AS3" s="286" t="s">
        <v>48</v>
      </c>
      <c r="AT3" s="287"/>
      <c r="AU3" s="287"/>
      <c r="AV3" s="288"/>
    </row>
    <row r="4" spans="1:48" ht="13.8">
      <c r="A4" s="244"/>
      <c r="B4" s="243"/>
      <c r="C4" s="243"/>
      <c r="D4" s="243"/>
      <c r="E4" s="242"/>
      <c r="F4" s="278"/>
      <c r="G4" s="279"/>
      <c r="H4" s="279"/>
      <c r="I4" s="279"/>
      <c r="J4" s="279"/>
      <c r="K4" s="280"/>
      <c r="L4" s="283"/>
      <c r="M4" s="284"/>
      <c r="N4" s="284"/>
      <c r="O4" s="284"/>
      <c r="P4" s="284"/>
      <c r="Q4" s="285"/>
      <c r="R4" s="278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80"/>
      <c r="AF4" s="241" t="s">
        <v>29</v>
      </c>
      <c r="AG4" s="269"/>
      <c r="AH4" s="269"/>
      <c r="AI4" s="269"/>
      <c r="AJ4" s="270"/>
      <c r="AK4" s="271" t="s">
        <v>97</v>
      </c>
      <c r="AL4" s="272"/>
      <c r="AM4" s="272"/>
      <c r="AN4" s="273"/>
      <c r="AO4" s="241" t="s">
        <v>30</v>
      </c>
      <c r="AP4" s="269"/>
      <c r="AQ4" s="269"/>
      <c r="AR4" s="270"/>
      <c r="AS4" s="286" t="s">
        <v>48</v>
      </c>
      <c r="AT4" s="287"/>
      <c r="AU4" s="287"/>
      <c r="AV4" s="288"/>
    </row>
    <row r="5" spans="1:48" ht="13.8">
      <c r="A5" s="240" t="s">
        <v>62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9"/>
    </row>
    <row r="6" spans="1:48" ht="13.8">
      <c r="A6" s="234"/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3"/>
      <c r="AL6" s="233"/>
      <c r="AM6" s="233"/>
      <c r="AN6" s="233"/>
      <c r="AO6" s="233"/>
      <c r="AP6" s="233"/>
      <c r="AQ6" s="233"/>
      <c r="AR6" s="233"/>
      <c r="AS6" s="232"/>
      <c r="AT6" s="232"/>
      <c r="AU6" s="232"/>
      <c r="AV6" s="232"/>
    </row>
    <row r="7" spans="1:48" ht="13.8">
      <c r="A7" s="229"/>
      <c r="B7" s="229"/>
      <c r="C7" s="229" t="s">
        <v>99</v>
      </c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37"/>
      <c r="AL7" s="237"/>
      <c r="AM7" s="237"/>
      <c r="AN7" s="237"/>
      <c r="AO7" s="237"/>
      <c r="AP7" s="237"/>
      <c r="AQ7" s="237"/>
      <c r="AR7" s="237"/>
      <c r="AS7" s="227"/>
      <c r="AT7" s="227"/>
      <c r="AU7" s="227"/>
      <c r="AV7" s="227"/>
    </row>
    <row r="8" spans="1:48" ht="13.8">
      <c r="A8" s="229"/>
      <c r="B8" s="229"/>
      <c r="C8" s="229" t="s">
        <v>100</v>
      </c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37"/>
      <c r="AL8" s="237"/>
      <c r="AM8" s="237"/>
      <c r="AN8" s="237"/>
      <c r="AO8" s="237"/>
      <c r="AP8" s="237"/>
      <c r="AQ8" s="237"/>
      <c r="AR8" s="237"/>
      <c r="AS8" s="227"/>
      <c r="AT8" s="227"/>
      <c r="AU8" s="227"/>
      <c r="AV8" s="227"/>
    </row>
    <row r="9" spans="1:48" ht="13.8">
      <c r="A9" s="229"/>
      <c r="B9" s="229"/>
      <c r="C9" s="238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37"/>
      <c r="AL9" s="237"/>
      <c r="AM9" s="237"/>
      <c r="AN9" s="237"/>
      <c r="AO9" s="237"/>
      <c r="AP9" s="237"/>
      <c r="AQ9" s="237"/>
      <c r="AR9" s="237"/>
      <c r="AS9" s="227"/>
      <c r="AT9" s="227"/>
      <c r="AU9" s="227"/>
      <c r="AV9" s="227"/>
    </row>
    <row r="10" spans="1:48" ht="13.8">
      <c r="A10" s="236" t="s">
        <v>61</v>
      </c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</row>
    <row r="11" spans="1:48" ht="13.8">
      <c r="A11" s="234"/>
      <c r="B11" s="234"/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3"/>
      <c r="AL11" s="233"/>
      <c r="AM11" s="233"/>
      <c r="AN11" s="233"/>
      <c r="AO11" s="233"/>
      <c r="AP11" s="233"/>
      <c r="AQ11" s="233"/>
      <c r="AR11" s="233"/>
      <c r="AS11" s="232"/>
      <c r="AT11" s="232"/>
      <c r="AU11" s="232"/>
      <c r="AV11" s="232"/>
    </row>
    <row r="12" spans="1:48" ht="13.8">
      <c r="A12" s="229"/>
      <c r="B12" s="231" t="s">
        <v>60</v>
      </c>
      <c r="C12" s="229"/>
      <c r="D12" s="229"/>
      <c r="E12" s="229"/>
      <c r="F12" s="229"/>
      <c r="G12" s="230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8"/>
      <c r="AL12" s="228"/>
      <c r="AM12" s="228"/>
      <c r="AN12" s="228"/>
      <c r="AO12" s="228"/>
      <c r="AP12" s="228"/>
      <c r="AQ12" s="228"/>
      <c r="AR12" s="228"/>
      <c r="AS12" s="227"/>
      <c r="AT12" s="227"/>
      <c r="AU12" s="227"/>
      <c r="AV12" s="227"/>
    </row>
    <row r="13" spans="1:48" ht="13.8">
      <c r="A13" s="229"/>
      <c r="C13" s="231"/>
      <c r="D13" s="229"/>
      <c r="E13" s="229"/>
      <c r="F13" s="229"/>
      <c r="G13" s="229"/>
      <c r="H13" s="230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8"/>
      <c r="AM13" s="228"/>
      <c r="AN13" s="228"/>
      <c r="AO13" s="228"/>
      <c r="AP13" s="228"/>
      <c r="AQ13" s="228"/>
      <c r="AR13" s="228"/>
      <c r="AS13" s="227"/>
      <c r="AT13" s="227"/>
      <c r="AU13" s="227"/>
      <c r="AV13" s="227"/>
    </row>
    <row r="14" spans="1:48" ht="13.8">
      <c r="A14" s="229"/>
      <c r="C14" s="231" t="s">
        <v>78</v>
      </c>
      <c r="D14" s="229"/>
      <c r="E14" s="229"/>
      <c r="F14" s="229"/>
      <c r="G14" s="229"/>
      <c r="H14" s="230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8"/>
      <c r="AM14" s="228"/>
      <c r="AN14" s="228"/>
      <c r="AO14" s="228"/>
      <c r="AP14" s="228"/>
      <c r="AQ14" s="228"/>
      <c r="AR14" s="228"/>
      <c r="AS14" s="227"/>
      <c r="AT14" s="227"/>
      <c r="AU14" s="227"/>
      <c r="AV14" s="227"/>
    </row>
    <row r="15" spans="1:48" ht="13.8">
      <c r="A15" s="229"/>
      <c r="C15" s="231"/>
      <c r="D15" s="229"/>
      <c r="E15" s="229"/>
      <c r="F15" s="229"/>
      <c r="G15" s="229"/>
      <c r="H15" s="230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8"/>
      <c r="AM15" s="228"/>
      <c r="AN15" s="228"/>
      <c r="AO15" s="228"/>
      <c r="AP15" s="228"/>
      <c r="AQ15" s="228"/>
      <c r="AR15" s="228"/>
      <c r="AS15" s="227"/>
      <c r="AT15" s="227"/>
      <c r="AU15" s="227"/>
      <c r="AV15" s="227"/>
    </row>
    <row r="16" spans="1:48" ht="15.75" customHeight="1"/>
    <row r="17" spans="1:48" ht="15.75" customHeight="1"/>
    <row r="18" spans="1:48" ht="15.75" customHeight="1"/>
    <row r="19" spans="1:48" ht="15.75" customHeight="1"/>
    <row r="20" spans="1:48" ht="15.75" customHeight="1"/>
    <row r="21" spans="1:48" ht="15.75" customHeight="1"/>
    <row r="22" spans="1:48" ht="15.75" customHeight="1"/>
    <row r="23" spans="1:48" ht="15.75" customHeight="1"/>
    <row r="24" spans="1:48" ht="15.75" customHeight="1"/>
    <row r="25" spans="1:48" ht="15.75" customHeight="1"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</row>
    <row r="26" spans="1:48" ht="15.75" customHeight="1"/>
    <row r="27" spans="1:48" ht="15" customHeight="1">
      <c r="A27" s="225" t="s">
        <v>96</v>
      </c>
      <c r="B27" s="202"/>
      <c r="C27" s="202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02"/>
      <c r="AU27" s="202"/>
      <c r="AV27" s="201"/>
    </row>
    <row r="28" spans="1:48" ht="15" customHeight="1">
      <c r="A28" s="197"/>
      <c r="B28" s="197"/>
      <c r="C28" s="197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197"/>
      <c r="AU28" s="197"/>
      <c r="AV28" s="197"/>
    </row>
    <row r="29" spans="1:48" ht="15" customHeight="1">
      <c r="A29" s="197"/>
      <c r="B29" s="197" t="s">
        <v>95</v>
      </c>
      <c r="C29" s="197" t="s">
        <v>94</v>
      </c>
      <c r="D29" s="197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7"/>
      <c r="AO29" s="197"/>
      <c r="AP29" s="197"/>
      <c r="AQ29" s="197"/>
      <c r="AR29" s="197"/>
      <c r="AS29" s="197"/>
      <c r="AT29" s="197"/>
      <c r="AU29" s="197"/>
      <c r="AV29" s="197"/>
    </row>
    <row r="30" spans="1:48" ht="48" customHeight="1">
      <c r="A30" s="197"/>
      <c r="B30" s="197"/>
      <c r="C30" s="197"/>
      <c r="D30" s="200" t="s">
        <v>82</v>
      </c>
      <c r="E30" s="198"/>
      <c r="F30" s="200" t="s">
        <v>81</v>
      </c>
      <c r="G30" s="199"/>
      <c r="H30" s="199"/>
      <c r="I30" s="199"/>
      <c r="J30" s="199"/>
      <c r="K30" s="199"/>
      <c r="L30" s="199"/>
      <c r="M30" s="198"/>
      <c r="N30" s="200" t="s">
        <v>93</v>
      </c>
      <c r="O30" s="199"/>
      <c r="P30" s="199"/>
      <c r="Q30" s="198"/>
      <c r="R30" s="200" t="s">
        <v>92</v>
      </c>
      <c r="S30" s="199"/>
      <c r="T30" s="198"/>
      <c r="U30" s="200" t="s">
        <v>91</v>
      </c>
      <c r="V30" s="199"/>
      <c r="W30" s="198"/>
      <c r="X30" s="261" t="s">
        <v>90</v>
      </c>
      <c r="Y30" s="262"/>
      <c r="Z30" s="263"/>
      <c r="AA30" s="264" t="s">
        <v>89</v>
      </c>
      <c r="AB30" s="268"/>
      <c r="AC30" s="265"/>
      <c r="AD30" s="266" t="s">
        <v>88</v>
      </c>
      <c r="AE30" s="267"/>
      <c r="AF30" s="264" t="s">
        <v>87</v>
      </c>
      <c r="AG30" s="265"/>
      <c r="AH30" s="261" t="s">
        <v>86</v>
      </c>
      <c r="AI30" s="262"/>
      <c r="AJ30" s="263"/>
      <c r="AK30" s="200" t="s">
        <v>58</v>
      </c>
      <c r="AL30" s="199"/>
      <c r="AM30" s="199"/>
      <c r="AN30" s="199"/>
      <c r="AO30" s="199"/>
      <c r="AP30" s="199"/>
      <c r="AQ30" s="199"/>
      <c r="AR30" s="199"/>
      <c r="AS30" s="198"/>
      <c r="AT30" s="197"/>
      <c r="AU30" s="197"/>
      <c r="AV30" s="197"/>
    </row>
    <row r="31" spans="1:48" ht="34.5" customHeight="1">
      <c r="A31" s="197"/>
      <c r="B31" s="197"/>
      <c r="C31" s="197"/>
      <c r="D31" s="221">
        <v>1</v>
      </c>
      <c r="E31" s="216"/>
      <c r="F31" s="222" t="s">
        <v>101</v>
      </c>
      <c r="G31" s="217"/>
      <c r="H31" s="217"/>
      <c r="I31" s="217"/>
      <c r="J31" s="217"/>
      <c r="K31" s="217"/>
      <c r="L31" s="217"/>
      <c r="M31" s="216"/>
      <c r="N31" s="219" t="s">
        <v>105</v>
      </c>
      <c r="O31" s="217"/>
      <c r="P31" s="217"/>
      <c r="Q31" s="216"/>
      <c r="R31" s="215"/>
      <c r="S31" s="217"/>
      <c r="T31" s="216"/>
      <c r="U31" s="215"/>
      <c r="V31" s="218" t="s">
        <v>59</v>
      </c>
      <c r="W31" s="217"/>
      <c r="X31" s="215"/>
      <c r="Y31" s="217"/>
      <c r="Z31" s="216"/>
      <c r="AA31" s="215"/>
      <c r="AB31" s="210"/>
      <c r="AC31" s="211"/>
      <c r="AD31" s="210"/>
      <c r="AE31" s="210"/>
      <c r="AF31" s="214"/>
      <c r="AG31" s="211"/>
      <c r="AH31" s="200" t="s">
        <v>84</v>
      </c>
      <c r="AI31" s="199"/>
      <c r="AJ31" s="198"/>
      <c r="AK31" s="260" t="s">
        <v>103</v>
      </c>
      <c r="AL31" s="213"/>
      <c r="AM31" s="213"/>
      <c r="AN31" s="213"/>
      <c r="AO31" s="213"/>
      <c r="AP31" s="213"/>
      <c r="AQ31" s="213"/>
      <c r="AR31" s="213"/>
      <c r="AS31" s="212"/>
      <c r="AT31" s="197"/>
      <c r="AU31" s="197"/>
      <c r="AV31" s="197"/>
    </row>
    <row r="32" spans="1:48" ht="19.5" customHeight="1">
      <c r="A32" s="197"/>
      <c r="B32" s="197"/>
      <c r="C32" s="197"/>
      <c r="D32" s="221">
        <v>2</v>
      </c>
      <c r="E32" s="216"/>
      <c r="F32" s="220" t="s">
        <v>102</v>
      </c>
      <c r="G32" s="217"/>
      <c r="H32" s="217"/>
      <c r="I32" s="217"/>
      <c r="J32" s="217"/>
      <c r="K32" s="217"/>
      <c r="L32" s="217"/>
      <c r="M32" s="216"/>
      <c r="N32" s="219" t="s">
        <v>85</v>
      </c>
      <c r="O32" s="217"/>
      <c r="P32" s="217"/>
      <c r="Q32" s="216"/>
      <c r="R32" s="215"/>
      <c r="S32" s="218"/>
      <c r="T32" s="216"/>
      <c r="U32" s="215"/>
      <c r="V32" s="218"/>
      <c r="W32" s="217"/>
      <c r="X32" s="215"/>
      <c r="Y32" s="217"/>
      <c r="Z32" s="216"/>
      <c r="AA32" s="215"/>
      <c r="AB32" s="210"/>
      <c r="AC32" s="211"/>
      <c r="AD32" s="210"/>
      <c r="AE32" s="210"/>
      <c r="AF32" s="214"/>
      <c r="AG32" s="211"/>
      <c r="AH32" s="200" t="s">
        <v>84</v>
      </c>
      <c r="AI32" s="199"/>
      <c r="AJ32" s="198"/>
      <c r="AK32" s="260" t="s">
        <v>104</v>
      </c>
      <c r="AL32" s="213"/>
      <c r="AM32" s="213"/>
      <c r="AN32" s="213"/>
      <c r="AO32" s="213"/>
      <c r="AP32" s="213"/>
      <c r="AQ32" s="213"/>
      <c r="AR32" s="213"/>
      <c r="AS32" s="212"/>
      <c r="AT32" s="197"/>
      <c r="AU32" s="197"/>
      <c r="AV32" s="197"/>
    </row>
    <row r="33" spans="1:48" ht="47.25" customHeight="1">
      <c r="A33" s="209"/>
      <c r="B33" s="209"/>
      <c r="C33" s="209"/>
      <c r="D33" s="209"/>
      <c r="E33" s="209"/>
      <c r="F33" s="209"/>
    </row>
    <row r="34" spans="1:48" ht="17.25" customHeight="1">
      <c r="A34" s="197"/>
      <c r="B34" s="197"/>
      <c r="C34" s="197"/>
      <c r="D34" s="208"/>
      <c r="E34" s="204"/>
      <c r="F34" s="207"/>
      <c r="G34" s="204"/>
      <c r="H34" s="204"/>
      <c r="I34" s="204"/>
      <c r="J34" s="204"/>
      <c r="K34" s="204"/>
      <c r="L34" s="204"/>
      <c r="M34" s="204"/>
      <c r="N34" s="206"/>
      <c r="O34" s="204"/>
      <c r="P34" s="204"/>
      <c r="Q34" s="204"/>
      <c r="R34" s="204"/>
      <c r="S34" s="205"/>
      <c r="T34" s="204"/>
      <c r="U34" s="204"/>
      <c r="V34" s="205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4"/>
      <c r="AH34" s="204"/>
      <c r="AI34" s="204"/>
      <c r="AJ34" s="204"/>
      <c r="AK34" s="203"/>
      <c r="AL34" s="203"/>
      <c r="AM34" s="203"/>
      <c r="AN34" s="203"/>
      <c r="AO34" s="203"/>
      <c r="AP34" s="203"/>
      <c r="AQ34" s="203"/>
      <c r="AR34" s="203"/>
      <c r="AS34" s="203"/>
      <c r="AT34" s="197"/>
      <c r="AU34" s="197"/>
      <c r="AV34" s="197"/>
    </row>
    <row r="35" spans="1:48" ht="15" customHeight="1">
      <c r="A35" s="197"/>
      <c r="B35" s="197"/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</row>
    <row r="37" spans="1:48" ht="15" customHeight="1">
      <c r="A37" s="197"/>
      <c r="B37" s="197"/>
      <c r="C37" s="197"/>
    </row>
    <row r="38" spans="1:48" ht="15" customHeight="1">
      <c r="A38" s="197"/>
      <c r="B38" s="197"/>
      <c r="C38" s="197"/>
    </row>
    <row r="39" spans="1:48" ht="156" customHeight="1">
      <c r="A39" s="197"/>
      <c r="B39" s="197"/>
      <c r="C39" s="197"/>
    </row>
  </sheetData>
  <mergeCells count="31">
    <mergeCell ref="D30:E30"/>
    <mergeCell ref="F30:M30"/>
    <mergeCell ref="N30:Q30"/>
    <mergeCell ref="AD30:AE30"/>
    <mergeCell ref="AA30:AC30"/>
    <mergeCell ref="AK31:AS31"/>
    <mergeCell ref="AK32:AS32"/>
    <mergeCell ref="R3:AE4"/>
    <mergeCell ref="AF3:AJ3"/>
    <mergeCell ref="AK3:AN3"/>
    <mergeCell ref="AO3:AR3"/>
    <mergeCell ref="AS3:AV3"/>
    <mergeCell ref="AS4:AV4"/>
    <mergeCell ref="AF4:AJ4"/>
    <mergeCell ref="AK4:AN4"/>
    <mergeCell ref="AO4:AR4"/>
    <mergeCell ref="AH30:AJ30"/>
    <mergeCell ref="AF30:AG30"/>
    <mergeCell ref="A1:C2"/>
    <mergeCell ref="D1:AE2"/>
    <mergeCell ref="AF1:AV1"/>
    <mergeCell ref="AF2:AV2"/>
    <mergeCell ref="A3:E4"/>
    <mergeCell ref="F3:K4"/>
    <mergeCell ref="L3:Q4"/>
    <mergeCell ref="AH31:AJ31"/>
    <mergeCell ref="AK30:AS30"/>
    <mergeCell ref="X30:Z30"/>
    <mergeCell ref="AH32:AJ32"/>
    <mergeCell ref="R30:T30"/>
    <mergeCell ref="U30:W30"/>
  </mergeCells>
  <pageMargins left="0.5" right="0.3" top="0.4" bottom="0.3" header="0" footer="0"/>
  <pageSetup paperSize="9" orientation="landscape" r:id="rId1"/>
  <headerFooter>
    <oddHeader>&amp;C&amp;A</oddHeader>
    <oddFooter>&amp;CPage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"/>
  <sheetViews>
    <sheetView showGridLines="0" topLeftCell="A19" workbookViewId="0">
      <selection activeCell="AY37" sqref="AY37"/>
    </sheetView>
  </sheetViews>
  <sheetFormatPr defaultColWidth="7.453125" defaultRowHeight="15" customHeight="1"/>
  <cols>
    <col min="1" max="13" width="2.36328125" style="196" customWidth="1"/>
    <col min="14" max="14" width="2.54296875" style="196" customWidth="1"/>
    <col min="15" max="15" width="2.7265625" style="196" customWidth="1"/>
    <col min="16" max="16" width="2.36328125" style="196" customWidth="1"/>
    <col min="17" max="17" width="2.7265625" style="196" customWidth="1"/>
    <col min="18" max="21" width="2.36328125" style="196" customWidth="1"/>
    <col min="22" max="22" width="2.54296875" style="196" customWidth="1"/>
    <col min="23" max="23" width="2.7265625" style="196" customWidth="1"/>
    <col min="24" max="24" width="2.36328125" style="196" customWidth="1"/>
    <col min="25" max="25" width="2.7265625" style="196" customWidth="1"/>
    <col min="26" max="27" width="2.36328125" style="196" customWidth="1"/>
    <col min="28" max="28" width="2.90625" style="196" customWidth="1"/>
    <col min="29" max="29" width="2.54296875" style="196" customWidth="1"/>
    <col min="30" max="32" width="2.36328125" style="196" customWidth="1"/>
    <col min="33" max="33" width="1.7265625" style="196" customWidth="1"/>
    <col min="34" max="34" width="2.36328125" style="196" customWidth="1"/>
    <col min="35" max="35" width="2.54296875" style="196" customWidth="1"/>
    <col min="36" max="36" width="1.90625" style="196" customWidth="1"/>
    <col min="37" max="37" width="2.90625" style="196" customWidth="1"/>
    <col min="38" max="39" width="2.36328125" style="196" customWidth="1"/>
    <col min="40" max="40" width="1.7265625" style="196" customWidth="1"/>
    <col min="41" max="41" width="1.90625" style="196" customWidth="1"/>
    <col min="42" max="45" width="2.36328125" style="196" customWidth="1"/>
    <col min="46" max="46" width="2.7265625" style="196" customWidth="1"/>
    <col min="47" max="47" width="1.7265625" style="196" customWidth="1"/>
    <col min="48" max="48" width="2.36328125" style="196" customWidth="1"/>
    <col min="49" max="16384" width="7.453125" style="196"/>
  </cols>
  <sheetData>
    <row r="1" spans="1:48" ht="12" customHeight="1">
      <c r="A1" s="259" t="s">
        <v>67</v>
      </c>
      <c r="B1" s="258"/>
      <c r="C1" s="257"/>
      <c r="D1" s="256" t="s">
        <v>66</v>
      </c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4"/>
      <c r="AF1" s="255" t="s">
        <v>22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2"/>
    </row>
    <row r="2" spans="1:48" ht="13.5" customHeight="1">
      <c r="A2" s="254"/>
      <c r="B2" s="253"/>
      <c r="C2" s="252"/>
      <c r="D2" s="295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7"/>
      <c r="AF2" s="251" t="s">
        <v>65</v>
      </c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90"/>
    </row>
    <row r="3" spans="1:48" ht="15" customHeight="1">
      <c r="A3" s="250" t="s">
        <v>64</v>
      </c>
      <c r="B3" s="247"/>
      <c r="C3" s="247"/>
      <c r="D3" s="247"/>
      <c r="E3" s="246"/>
      <c r="F3" s="248" t="s">
        <v>106</v>
      </c>
      <c r="G3" s="276"/>
      <c r="H3" s="276"/>
      <c r="I3" s="276"/>
      <c r="J3" s="276"/>
      <c r="K3" s="277"/>
      <c r="L3" s="249" t="s">
        <v>63</v>
      </c>
      <c r="M3" s="281"/>
      <c r="N3" s="281"/>
      <c r="O3" s="281"/>
      <c r="P3" s="281"/>
      <c r="Q3" s="282"/>
      <c r="R3" s="248" t="s">
        <v>107</v>
      </c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7"/>
      <c r="AF3" s="245" t="s">
        <v>27</v>
      </c>
      <c r="AG3" s="274"/>
      <c r="AH3" s="274"/>
      <c r="AI3" s="274"/>
      <c r="AJ3" s="275"/>
      <c r="AK3" s="271" t="s">
        <v>68</v>
      </c>
      <c r="AL3" s="272"/>
      <c r="AM3" s="272"/>
      <c r="AN3" s="273"/>
      <c r="AO3" s="245" t="s">
        <v>28</v>
      </c>
      <c r="AP3" s="274"/>
      <c r="AQ3" s="274"/>
      <c r="AR3" s="275"/>
      <c r="AS3" s="286" t="s">
        <v>48</v>
      </c>
      <c r="AT3" s="287"/>
      <c r="AU3" s="287"/>
      <c r="AV3" s="288"/>
    </row>
    <row r="4" spans="1:48" ht="13.8">
      <c r="A4" s="244"/>
      <c r="B4" s="243"/>
      <c r="C4" s="243"/>
      <c r="D4" s="243"/>
      <c r="E4" s="242"/>
      <c r="F4" s="278"/>
      <c r="G4" s="279"/>
      <c r="H4" s="279"/>
      <c r="I4" s="279"/>
      <c r="J4" s="279"/>
      <c r="K4" s="280"/>
      <c r="L4" s="283"/>
      <c r="M4" s="284"/>
      <c r="N4" s="284"/>
      <c r="O4" s="284"/>
      <c r="P4" s="284"/>
      <c r="Q4" s="285"/>
      <c r="R4" s="278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80"/>
      <c r="AF4" s="241" t="s">
        <v>29</v>
      </c>
      <c r="AG4" s="269"/>
      <c r="AH4" s="269"/>
      <c r="AI4" s="269"/>
      <c r="AJ4" s="270"/>
      <c r="AK4" s="271" t="s">
        <v>97</v>
      </c>
      <c r="AL4" s="272"/>
      <c r="AM4" s="272"/>
      <c r="AN4" s="273"/>
      <c r="AO4" s="241" t="s">
        <v>30</v>
      </c>
      <c r="AP4" s="269"/>
      <c r="AQ4" s="269"/>
      <c r="AR4" s="270"/>
      <c r="AS4" s="286" t="s">
        <v>48</v>
      </c>
      <c r="AT4" s="287"/>
      <c r="AU4" s="287"/>
      <c r="AV4" s="288"/>
    </row>
    <row r="5" spans="1:48" ht="13.8">
      <c r="A5" s="240" t="s">
        <v>62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9"/>
    </row>
    <row r="6" spans="1:48" ht="13.8">
      <c r="A6" s="234"/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3"/>
      <c r="AL6" s="233"/>
      <c r="AM6" s="233"/>
      <c r="AN6" s="233"/>
      <c r="AO6" s="233"/>
      <c r="AP6" s="233"/>
      <c r="AQ6" s="233"/>
      <c r="AR6" s="233"/>
      <c r="AS6" s="232"/>
      <c r="AT6" s="232"/>
      <c r="AU6" s="232"/>
      <c r="AV6" s="232"/>
    </row>
    <row r="7" spans="1:48" ht="13.8">
      <c r="A7" s="229"/>
      <c r="B7" s="229"/>
      <c r="C7" s="229" t="s">
        <v>108</v>
      </c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37"/>
      <c r="AL7" s="237"/>
      <c r="AM7" s="237"/>
      <c r="AN7" s="237"/>
      <c r="AO7" s="237"/>
      <c r="AP7" s="237"/>
      <c r="AQ7" s="237"/>
      <c r="AR7" s="237"/>
      <c r="AS7" s="227"/>
      <c r="AT7" s="227"/>
      <c r="AU7" s="227"/>
      <c r="AV7" s="227"/>
    </row>
    <row r="8" spans="1:48" ht="13.8">
      <c r="A8" s="229"/>
      <c r="B8" s="229"/>
      <c r="C8" s="229"/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37"/>
      <c r="AL8" s="237"/>
      <c r="AM8" s="237"/>
      <c r="AN8" s="237"/>
      <c r="AO8" s="237"/>
      <c r="AP8" s="237"/>
      <c r="AQ8" s="237"/>
      <c r="AR8" s="237"/>
      <c r="AS8" s="227"/>
      <c r="AT8" s="227"/>
      <c r="AU8" s="227"/>
      <c r="AV8" s="227"/>
    </row>
    <row r="9" spans="1:48" ht="13.8">
      <c r="A9" s="229"/>
      <c r="B9" s="229"/>
      <c r="C9" s="238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37"/>
      <c r="AL9" s="237"/>
      <c r="AM9" s="237"/>
      <c r="AN9" s="237"/>
      <c r="AO9" s="237"/>
      <c r="AP9" s="237"/>
      <c r="AQ9" s="237"/>
      <c r="AR9" s="237"/>
      <c r="AS9" s="227"/>
      <c r="AT9" s="227"/>
      <c r="AU9" s="227"/>
      <c r="AV9" s="227"/>
    </row>
    <row r="10" spans="1:48" ht="13.8">
      <c r="A10" s="236" t="s">
        <v>61</v>
      </c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</row>
    <row r="11" spans="1:48" ht="13.8">
      <c r="A11" s="234"/>
      <c r="B11" s="234"/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3"/>
      <c r="AL11" s="233"/>
      <c r="AM11" s="233"/>
      <c r="AN11" s="233"/>
      <c r="AO11" s="233"/>
      <c r="AP11" s="233"/>
      <c r="AQ11" s="233"/>
      <c r="AR11" s="233"/>
      <c r="AS11" s="232"/>
      <c r="AT11" s="232"/>
      <c r="AU11" s="232"/>
      <c r="AV11" s="232"/>
    </row>
    <row r="12" spans="1:48" ht="13.8">
      <c r="A12" s="229"/>
      <c r="B12" s="231" t="s">
        <v>60</v>
      </c>
      <c r="C12" s="229"/>
      <c r="D12" s="229"/>
      <c r="E12" s="229"/>
      <c r="F12" s="229"/>
      <c r="G12" s="230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8"/>
      <c r="AL12" s="228"/>
      <c r="AM12" s="228"/>
      <c r="AN12" s="228"/>
      <c r="AO12" s="228"/>
      <c r="AP12" s="228"/>
      <c r="AQ12" s="228"/>
      <c r="AR12" s="228"/>
      <c r="AS12" s="227"/>
      <c r="AT12" s="227"/>
      <c r="AU12" s="227"/>
      <c r="AV12" s="227"/>
    </row>
    <row r="13" spans="1:48" ht="13.8">
      <c r="A13" s="229"/>
      <c r="C13" s="231"/>
      <c r="D13" s="229"/>
      <c r="E13" s="229"/>
      <c r="F13" s="229"/>
      <c r="G13" s="229"/>
      <c r="H13" s="230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8"/>
      <c r="AM13" s="228"/>
      <c r="AN13" s="228"/>
      <c r="AO13" s="228"/>
      <c r="AP13" s="228"/>
      <c r="AQ13" s="228"/>
      <c r="AR13" s="228"/>
      <c r="AS13" s="227"/>
      <c r="AT13" s="227"/>
      <c r="AU13" s="227"/>
      <c r="AV13" s="227"/>
    </row>
    <row r="14" spans="1:48" ht="13.8">
      <c r="A14" s="229"/>
      <c r="C14" s="231" t="s">
        <v>106</v>
      </c>
      <c r="D14" s="229"/>
      <c r="E14" s="229"/>
      <c r="F14" s="229"/>
      <c r="G14" s="229"/>
      <c r="H14" s="230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8"/>
      <c r="AM14" s="228"/>
      <c r="AN14" s="228"/>
      <c r="AO14" s="228"/>
      <c r="AP14" s="228"/>
      <c r="AQ14" s="228"/>
      <c r="AR14" s="228"/>
      <c r="AS14" s="227"/>
      <c r="AT14" s="227"/>
      <c r="AU14" s="227"/>
      <c r="AV14" s="227"/>
    </row>
    <row r="15" spans="1:48" ht="13.8">
      <c r="A15" s="229"/>
      <c r="C15" s="231"/>
      <c r="D15" s="229"/>
      <c r="E15" s="229"/>
      <c r="F15" s="229"/>
      <c r="G15" s="229"/>
      <c r="H15" s="230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8"/>
      <c r="AM15" s="228"/>
      <c r="AN15" s="228"/>
      <c r="AO15" s="228"/>
      <c r="AP15" s="228"/>
      <c r="AQ15" s="228"/>
      <c r="AR15" s="228"/>
      <c r="AS15" s="227"/>
      <c r="AT15" s="227"/>
      <c r="AU15" s="227"/>
      <c r="AV15" s="227"/>
    </row>
    <row r="16" spans="1:48" ht="15.75" customHeight="1"/>
    <row r="17" spans="1:48" ht="15.75" customHeight="1"/>
    <row r="18" spans="1:48" ht="15.75" customHeight="1"/>
    <row r="19" spans="1:48" ht="15.75" customHeight="1"/>
    <row r="20" spans="1:48" ht="15.75" customHeight="1"/>
    <row r="21" spans="1:48" ht="15.75" customHeight="1"/>
    <row r="22" spans="1:48" ht="15.75" customHeight="1"/>
    <row r="23" spans="1:48" ht="15.75" customHeight="1"/>
    <row r="24" spans="1:48" ht="15.75" customHeight="1"/>
    <row r="25" spans="1:48" ht="15.75" customHeight="1"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</row>
    <row r="26" spans="1:48" ht="15.75" customHeight="1"/>
    <row r="27" spans="1:48" ht="15" customHeight="1">
      <c r="A27" s="225" t="s">
        <v>96</v>
      </c>
      <c r="B27" s="202"/>
      <c r="C27" s="202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02"/>
      <c r="AU27" s="202"/>
      <c r="AV27" s="201"/>
    </row>
    <row r="28" spans="1:48" ht="15" customHeight="1">
      <c r="A28" s="197"/>
      <c r="B28" s="197"/>
      <c r="C28" s="197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197"/>
      <c r="AU28" s="197"/>
      <c r="AV28" s="197"/>
    </row>
    <row r="29" spans="1:48" ht="15" customHeight="1">
      <c r="A29" s="197"/>
      <c r="B29" s="197" t="s">
        <v>95</v>
      </c>
      <c r="C29" s="197" t="s">
        <v>94</v>
      </c>
      <c r="D29" s="197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7"/>
      <c r="AO29" s="197"/>
      <c r="AP29" s="197"/>
      <c r="AQ29" s="197"/>
      <c r="AR29" s="197"/>
      <c r="AS29" s="197"/>
      <c r="AT29" s="197"/>
      <c r="AU29" s="197"/>
      <c r="AV29" s="197"/>
    </row>
    <row r="30" spans="1:48" ht="48" customHeight="1">
      <c r="A30" s="197"/>
      <c r="B30" s="197"/>
      <c r="C30" s="197"/>
      <c r="D30" s="200" t="s">
        <v>82</v>
      </c>
      <c r="E30" s="198"/>
      <c r="F30" s="200" t="s">
        <v>81</v>
      </c>
      <c r="G30" s="199"/>
      <c r="H30" s="199"/>
      <c r="I30" s="199"/>
      <c r="J30" s="199"/>
      <c r="K30" s="199"/>
      <c r="L30" s="199"/>
      <c r="M30" s="198"/>
      <c r="N30" s="200" t="s">
        <v>93</v>
      </c>
      <c r="O30" s="199"/>
      <c r="P30" s="199"/>
      <c r="Q30" s="198"/>
      <c r="R30" s="200" t="s">
        <v>92</v>
      </c>
      <c r="S30" s="199"/>
      <c r="T30" s="198"/>
      <c r="U30" s="200" t="s">
        <v>91</v>
      </c>
      <c r="V30" s="199"/>
      <c r="W30" s="198"/>
      <c r="X30" s="261" t="s">
        <v>90</v>
      </c>
      <c r="Y30" s="262"/>
      <c r="Z30" s="263"/>
      <c r="AA30" s="264" t="s">
        <v>89</v>
      </c>
      <c r="AB30" s="268"/>
      <c r="AC30" s="265"/>
      <c r="AD30" s="266" t="s">
        <v>88</v>
      </c>
      <c r="AE30" s="267"/>
      <c r="AF30" s="264" t="s">
        <v>87</v>
      </c>
      <c r="AG30" s="265"/>
      <c r="AH30" s="261" t="s">
        <v>86</v>
      </c>
      <c r="AI30" s="262"/>
      <c r="AJ30" s="263"/>
      <c r="AK30" s="200" t="s">
        <v>58</v>
      </c>
      <c r="AL30" s="199"/>
      <c r="AM30" s="199"/>
      <c r="AN30" s="199"/>
      <c r="AO30" s="199"/>
      <c r="AP30" s="199"/>
      <c r="AQ30" s="199"/>
      <c r="AR30" s="199"/>
      <c r="AS30" s="198"/>
      <c r="AT30" s="197"/>
      <c r="AU30" s="197"/>
      <c r="AV30" s="197"/>
    </row>
    <row r="31" spans="1:48" ht="34.5" customHeight="1">
      <c r="A31" s="197"/>
      <c r="B31" s="197"/>
      <c r="C31" s="197"/>
      <c r="D31" s="221">
        <v>1</v>
      </c>
      <c r="E31" s="216"/>
      <c r="F31" s="222" t="s">
        <v>109</v>
      </c>
      <c r="G31" s="217"/>
      <c r="H31" s="217"/>
      <c r="I31" s="217"/>
      <c r="J31" s="217"/>
      <c r="K31" s="217"/>
      <c r="L31" s="217"/>
      <c r="M31" s="216"/>
      <c r="N31" s="219" t="s">
        <v>105</v>
      </c>
      <c r="O31" s="217"/>
      <c r="P31" s="217"/>
      <c r="Q31" s="216"/>
      <c r="R31" s="215"/>
      <c r="S31" s="217"/>
      <c r="T31" s="216"/>
      <c r="U31" s="215"/>
      <c r="V31" s="218" t="s">
        <v>59</v>
      </c>
      <c r="W31" s="217"/>
      <c r="X31" s="215"/>
      <c r="Y31" s="217"/>
      <c r="Z31" s="216"/>
      <c r="AA31" s="215"/>
      <c r="AB31" s="210"/>
      <c r="AC31" s="211"/>
      <c r="AD31" s="210"/>
      <c r="AE31" s="210"/>
      <c r="AF31" s="214"/>
      <c r="AG31" s="211"/>
      <c r="AH31" s="200" t="s">
        <v>84</v>
      </c>
      <c r="AI31" s="199"/>
      <c r="AJ31" s="198"/>
      <c r="AK31" s="260" t="s">
        <v>110</v>
      </c>
      <c r="AL31" s="213"/>
      <c r="AM31" s="213"/>
      <c r="AN31" s="213"/>
      <c r="AO31" s="213"/>
      <c r="AP31" s="213"/>
      <c r="AQ31" s="213"/>
      <c r="AR31" s="213"/>
      <c r="AS31" s="212"/>
      <c r="AT31" s="197"/>
      <c r="AU31" s="197"/>
      <c r="AV31" s="197"/>
    </row>
    <row r="32" spans="1:48" ht="19.5" customHeight="1">
      <c r="A32" s="197"/>
      <c r="B32" s="197"/>
      <c r="C32" s="197"/>
      <c r="D32" s="221">
        <v>2</v>
      </c>
      <c r="E32" s="216"/>
      <c r="F32" s="220" t="s">
        <v>111</v>
      </c>
      <c r="G32" s="217"/>
      <c r="H32" s="217"/>
      <c r="I32" s="217"/>
      <c r="J32" s="217"/>
      <c r="K32" s="217"/>
      <c r="L32" s="217"/>
      <c r="M32" s="216"/>
      <c r="N32" s="219" t="s">
        <v>85</v>
      </c>
      <c r="O32" s="217"/>
      <c r="P32" s="217"/>
      <c r="Q32" s="216"/>
      <c r="R32" s="215"/>
      <c r="S32" s="218"/>
      <c r="T32" s="216"/>
      <c r="U32" s="215"/>
      <c r="V32" s="218" t="s">
        <v>83</v>
      </c>
      <c r="W32" s="217"/>
      <c r="X32" s="215"/>
      <c r="Y32" s="217"/>
      <c r="Z32" s="216"/>
      <c r="AA32" s="215"/>
      <c r="AB32" s="210"/>
      <c r="AC32" s="211"/>
      <c r="AD32" s="210"/>
      <c r="AE32" s="210"/>
      <c r="AF32" s="214"/>
      <c r="AG32" s="211"/>
      <c r="AH32" s="200" t="s">
        <v>84</v>
      </c>
      <c r="AI32" s="199"/>
      <c r="AJ32" s="198"/>
      <c r="AK32" s="260" t="s">
        <v>112</v>
      </c>
      <c r="AL32" s="213"/>
      <c r="AM32" s="213"/>
      <c r="AN32" s="213"/>
      <c r="AO32" s="213"/>
      <c r="AP32" s="213"/>
      <c r="AQ32" s="213"/>
      <c r="AR32" s="213"/>
      <c r="AS32" s="212"/>
      <c r="AT32" s="197"/>
      <c r="AU32" s="197"/>
      <c r="AV32" s="197"/>
    </row>
    <row r="33" spans="1:48" ht="18.600000000000001" customHeight="1">
      <c r="A33" s="209"/>
      <c r="B33" s="209"/>
      <c r="C33" s="209"/>
      <c r="D33" s="221">
        <v>3</v>
      </c>
      <c r="E33" s="216"/>
      <c r="F33" s="220" t="s">
        <v>113</v>
      </c>
      <c r="G33" s="217"/>
      <c r="H33" s="217"/>
      <c r="I33" s="217"/>
      <c r="J33" s="217"/>
      <c r="K33" s="217"/>
      <c r="L33" s="217"/>
      <c r="M33" s="216"/>
      <c r="N33" s="219" t="s">
        <v>85</v>
      </c>
      <c r="O33" s="217"/>
      <c r="P33" s="217"/>
      <c r="Q33" s="216"/>
      <c r="R33" s="215"/>
      <c r="S33" s="218"/>
      <c r="T33" s="216"/>
      <c r="U33" s="215"/>
      <c r="V33" s="218"/>
      <c r="W33" s="217"/>
      <c r="X33" s="215"/>
      <c r="Y33" s="217"/>
      <c r="Z33" s="216"/>
      <c r="AA33" s="215"/>
      <c r="AB33" s="210"/>
      <c r="AC33" s="211"/>
      <c r="AD33" s="210"/>
      <c r="AE33" s="210"/>
      <c r="AF33" s="214"/>
      <c r="AG33" s="211"/>
      <c r="AH33" s="200" t="s">
        <v>84</v>
      </c>
      <c r="AI33" s="199"/>
      <c r="AJ33" s="198"/>
      <c r="AK33" s="260" t="s">
        <v>114</v>
      </c>
      <c r="AL33" s="213"/>
      <c r="AM33" s="213"/>
      <c r="AN33" s="213"/>
      <c r="AO33" s="213"/>
      <c r="AP33" s="213"/>
      <c r="AQ33" s="213"/>
      <c r="AR33" s="213"/>
      <c r="AS33" s="212"/>
    </row>
    <row r="34" spans="1:48" ht="17.25" customHeight="1">
      <c r="A34" s="197"/>
      <c r="B34" s="197"/>
      <c r="C34" s="197"/>
      <c r="D34" s="221">
        <v>4</v>
      </c>
      <c r="E34" s="216"/>
      <c r="F34" s="220" t="s">
        <v>115</v>
      </c>
      <c r="G34" s="217"/>
      <c r="H34" s="217"/>
      <c r="I34" s="217"/>
      <c r="J34" s="217"/>
      <c r="K34" s="217"/>
      <c r="L34" s="217"/>
      <c r="M34" s="216"/>
      <c r="N34" s="219" t="s">
        <v>85</v>
      </c>
      <c r="O34" s="217"/>
      <c r="P34" s="217"/>
      <c r="Q34" s="216"/>
      <c r="R34" s="215"/>
      <c r="S34" s="218"/>
      <c r="T34" s="216"/>
      <c r="U34" s="215"/>
      <c r="V34" s="218"/>
      <c r="W34" s="217"/>
      <c r="X34" s="215"/>
      <c r="Y34" s="217"/>
      <c r="Z34" s="216"/>
      <c r="AA34" s="215"/>
      <c r="AB34" s="210"/>
      <c r="AC34" s="211"/>
      <c r="AD34" s="210"/>
      <c r="AE34" s="210"/>
      <c r="AF34" s="214"/>
      <c r="AG34" s="211"/>
      <c r="AH34" s="200" t="s">
        <v>84</v>
      </c>
      <c r="AI34" s="199"/>
      <c r="AJ34" s="198"/>
      <c r="AK34" s="260" t="s">
        <v>116</v>
      </c>
      <c r="AL34" s="213"/>
      <c r="AM34" s="213"/>
      <c r="AN34" s="213"/>
      <c r="AO34" s="213"/>
      <c r="AP34" s="213"/>
      <c r="AQ34" s="213"/>
      <c r="AR34" s="213"/>
      <c r="AS34" s="212"/>
      <c r="AT34" s="197"/>
      <c r="AU34" s="197"/>
      <c r="AV34" s="197"/>
    </row>
    <row r="35" spans="1:48" ht="15" customHeight="1">
      <c r="A35" s="197"/>
      <c r="B35" s="197"/>
      <c r="C35" s="197"/>
      <c r="D35" s="221">
        <v>5</v>
      </c>
      <c r="E35" s="216"/>
      <c r="F35" s="220" t="s">
        <v>117</v>
      </c>
      <c r="G35" s="217"/>
      <c r="H35" s="217"/>
      <c r="I35" s="217"/>
      <c r="J35" s="217"/>
      <c r="K35" s="217"/>
      <c r="L35" s="217"/>
      <c r="M35" s="216"/>
      <c r="N35" s="219" t="s">
        <v>85</v>
      </c>
      <c r="O35" s="217"/>
      <c r="P35" s="217"/>
      <c r="Q35" s="216"/>
      <c r="R35" s="215"/>
      <c r="S35" s="218"/>
      <c r="T35" s="216"/>
      <c r="U35" s="215"/>
      <c r="V35" s="218"/>
      <c r="W35" s="217"/>
      <c r="X35" s="215"/>
      <c r="Y35" s="217"/>
      <c r="Z35" s="216"/>
      <c r="AA35" s="215"/>
      <c r="AB35" s="210"/>
      <c r="AC35" s="211"/>
      <c r="AD35" s="210"/>
      <c r="AE35" s="210"/>
      <c r="AF35" s="214"/>
      <c r="AG35" s="211"/>
      <c r="AH35" s="200" t="s">
        <v>84</v>
      </c>
      <c r="AI35" s="199"/>
      <c r="AJ35" s="198"/>
      <c r="AK35" s="260" t="s">
        <v>118</v>
      </c>
      <c r="AL35" s="213"/>
      <c r="AM35" s="213"/>
      <c r="AN35" s="213"/>
      <c r="AO35" s="213"/>
      <c r="AP35" s="213"/>
      <c r="AQ35" s="213"/>
      <c r="AR35" s="213"/>
      <c r="AS35" s="212"/>
      <c r="AT35" s="197"/>
      <c r="AU35" s="197"/>
      <c r="AV35" s="197"/>
    </row>
    <row r="36" spans="1:48" ht="15" customHeight="1">
      <c r="D36" s="221">
        <v>6</v>
      </c>
      <c r="E36" s="216"/>
      <c r="F36" s="220" t="s">
        <v>119</v>
      </c>
      <c r="G36" s="217"/>
      <c r="H36" s="217"/>
      <c r="I36" s="217"/>
      <c r="J36" s="217"/>
      <c r="K36" s="217"/>
      <c r="L36" s="217"/>
      <c r="M36" s="216"/>
      <c r="N36" s="219" t="s">
        <v>85</v>
      </c>
      <c r="O36" s="217"/>
      <c r="P36" s="217"/>
      <c r="Q36" s="216"/>
      <c r="R36" s="215"/>
      <c r="S36" s="218"/>
      <c r="T36" s="216"/>
      <c r="U36" s="215"/>
      <c r="V36" s="218"/>
      <c r="W36" s="217"/>
      <c r="X36" s="215"/>
      <c r="Y36" s="217"/>
      <c r="Z36" s="216"/>
      <c r="AA36" s="215"/>
      <c r="AB36" s="210"/>
      <c r="AC36" s="211"/>
      <c r="AD36" s="210"/>
      <c r="AE36" s="210"/>
      <c r="AF36" s="214"/>
      <c r="AG36" s="211"/>
      <c r="AH36" s="200" t="s">
        <v>84</v>
      </c>
      <c r="AI36" s="199"/>
      <c r="AJ36" s="198"/>
      <c r="AK36" s="260" t="s">
        <v>120</v>
      </c>
      <c r="AL36" s="213"/>
      <c r="AM36" s="213"/>
      <c r="AN36" s="213"/>
      <c r="AO36" s="213"/>
      <c r="AP36" s="213"/>
      <c r="AQ36" s="213"/>
      <c r="AR36" s="213"/>
      <c r="AS36" s="212"/>
    </row>
    <row r="37" spans="1:48" ht="27.6" customHeight="1">
      <c r="A37" s="197"/>
      <c r="B37" s="197"/>
      <c r="C37" s="197"/>
      <c r="D37" s="221">
        <v>7</v>
      </c>
      <c r="E37" s="216"/>
      <c r="F37" s="220" t="s">
        <v>121</v>
      </c>
      <c r="G37" s="217"/>
      <c r="H37" s="217"/>
      <c r="I37" s="217"/>
      <c r="J37" s="217"/>
      <c r="K37" s="217"/>
      <c r="L37" s="217"/>
      <c r="M37" s="216"/>
      <c r="N37" s="219" t="s">
        <v>85</v>
      </c>
      <c r="O37" s="217"/>
      <c r="P37" s="217"/>
      <c r="Q37" s="216"/>
      <c r="R37" s="215"/>
      <c r="S37" s="218"/>
      <c r="T37" s="216"/>
      <c r="U37" s="215"/>
      <c r="V37" s="218" t="s">
        <v>83</v>
      </c>
      <c r="W37" s="217"/>
      <c r="X37" s="215"/>
      <c r="Y37" s="217"/>
      <c r="Z37" s="216"/>
      <c r="AA37" s="215"/>
      <c r="AB37" s="210"/>
      <c r="AC37" s="211"/>
      <c r="AD37" s="210"/>
      <c r="AE37" s="210"/>
      <c r="AF37" s="214"/>
      <c r="AG37" s="211"/>
      <c r="AH37" s="200" t="s">
        <v>84</v>
      </c>
      <c r="AI37" s="199"/>
      <c r="AJ37" s="198"/>
      <c r="AK37" s="260" t="s">
        <v>122</v>
      </c>
      <c r="AL37" s="213"/>
      <c r="AM37" s="213"/>
      <c r="AN37" s="213"/>
      <c r="AO37" s="213"/>
      <c r="AP37" s="213"/>
      <c r="AQ37" s="213"/>
      <c r="AR37" s="213"/>
      <c r="AS37" s="212"/>
    </row>
    <row r="38" spans="1:48" ht="24.6" customHeight="1">
      <c r="A38" s="197"/>
      <c r="B38" s="197"/>
      <c r="C38" s="197"/>
      <c r="D38" s="221">
        <v>8</v>
      </c>
      <c r="E38" s="216"/>
      <c r="F38" s="220" t="s">
        <v>123</v>
      </c>
      <c r="G38" s="217"/>
      <c r="H38" s="217"/>
      <c r="I38" s="217"/>
      <c r="J38" s="217"/>
      <c r="K38" s="217"/>
      <c r="L38" s="217"/>
      <c r="M38" s="216"/>
      <c r="N38" s="219" t="s">
        <v>85</v>
      </c>
      <c r="O38" s="217"/>
      <c r="P38" s="217"/>
      <c r="Q38" s="216"/>
      <c r="R38" s="215"/>
      <c r="S38" s="218"/>
      <c r="T38" s="216"/>
      <c r="U38" s="215"/>
      <c r="V38" s="218"/>
      <c r="W38" s="217"/>
      <c r="X38" s="215"/>
      <c r="Y38" s="217"/>
      <c r="Z38" s="216"/>
      <c r="AA38" s="215"/>
      <c r="AB38" s="210"/>
      <c r="AC38" s="211"/>
      <c r="AD38" s="210"/>
      <c r="AE38" s="210"/>
      <c r="AF38" s="214"/>
      <c r="AG38" s="211"/>
      <c r="AH38" s="200" t="s">
        <v>84</v>
      </c>
      <c r="AI38" s="199"/>
      <c r="AJ38" s="198"/>
      <c r="AK38" s="260" t="s">
        <v>124</v>
      </c>
      <c r="AL38" s="213"/>
      <c r="AM38" s="213"/>
      <c r="AN38" s="213"/>
      <c r="AO38" s="213"/>
      <c r="AP38" s="213"/>
      <c r="AQ38" s="213"/>
      <c r="AR38" s="213"/>
      <c r="AS38" s="212"/>
    </row>
    <row r="39" spans="1:48" ht="27" customHeight="1">
      <c r="A39" s="197"/>
      <c r="B39" s="197"/>
      <c r="C39" s="197"/>
      <c r="D39" s="221">
        <v>9</v>
      </c>
      <c r="E39" s="216"/>
      <c r="F39" s="220" t="s">
        <v>125</v>
      </c>
      <c r="G39" s="217"/>
      <c r="H39" s="217"/>
      <c r="I39" s="217"/>
      <c r="J39" s="217"/>
      <c r="K39" s="217"/>
      <c r="L39" s="217"/>
      <c r="M39" s="216"/>
      <c r="N39" s="219" t="s">
        <v>85</v>
      </c>
      <c r="O39" s="217"/>
      <c r="P39" s="217"/>
      <c r="Q39" s="216"/>
      <c r="R39" s="215"/>
      <c r="S39" s="218"/>
      <c r="T39" s="216"/>
      <c r="U39" s="215"/>
      <c r="V39" s="218" t="s">
        <v>59</v>
      </c>
      <c r="W39" s="217"/>
      <c r="X39" s="215"/>
      <c r="Y39" s="217"/>
      <c r="Z39" s="216"/>
      <c r="AA39" s="215"/>
      <c r="AB39" s="210"/>
      <c r="AC39" s="211"/>
      <c r="AD39" s="210"/>
      <c r="AE39" s="210"/>
      <c r="AF39" s="214"/>
      <c r="AG39" s="211"/>
      <c r="AH39" s="200" t="s">
        <v>84</v>
      </c>
      <c r="AI39" s="199"/>
      <c r="AJ39" s="198"/>
      <c r="AK39" s="260" t="s">
        <v>126</v>
      </c>
      <c r="AL39" s="213"/>
      <c r="AM39" s="213"/>
      <c r="AN39" s="213"/>
      <c r="AO39" s="213"/>
      <c r="AP39" s="213"/>
      <c r="AQ39" s="213"/>
      <c r="AR39" s="213"/>
      <c r="AS39" s="212"/>
    </row>
  </sheetData>
  <mergeCells count="45">
    <mergeCell ref="AH38:AJ38"/>
    <mergeCell ref="AK38:AS38"/>
    <mergeCell ref="AH39:AJ39"/>
    <mergeCell ref="AK39:AS39"/>
    <mergeCell ref="AH35:AJ35"/>
    <mergeCell ref="AK35:AS35"/>
    <mergeCell ref="AH36:AJ36"/>
    <mergeCell ref="AK36:AS36"/>
    <mergeCell ref="AH37:AJ37"/>
    <mergeCell ref="AK37:AS37"/>
    <mergeCell ref="AH32:AJ32"/>
    <mergeCell ref="AK32:AS32"/>
    <mergeCell ref="AH33:AJ33"/>
    <mergeCell ref="AK33:AS33"/>
    <mergeCell ref="AH34:AJ34"/>
    <mergeCell ref="AK34:AS34"/>
    <mergeCell ref="AA30:AC30"/>
    <mergeCell ref="AD30:AE30"/>
    <mergeCell ref="AF30:AG30"/>
    <mergeCell ref="AH30:AJ30"/>
    <mergeCell ref="AK30:AS30"/>
    <mergeCell ref="AH31:AJ31"/>
    <mergeCell ref="AK31:AS31"/>
    <mergeCell ref="D30:E30"/>
    <mergeCell ref="F30:M30"/>
    <mergeCell ref="N30:Q30"/>
    <mergeCell ref="R30:T30"/>
    <mergeCell ref="U30:W30"/>
    <mergeCell ref="X30:Z30"/>
    <mergeCell ref="AO3:AR3"/>
    <mergeCell ref="AS3:AV3"/>
    <mergeCell ref="AF4:AJ4"/>
    <mergeCell ref="AK4:AN4"/>
    <mergeCell ref="AO4:AR4"/>
    <mergeCell ref="AS4:AV4"/>
    <mergeCell ref="A1:C2"/>
    <mergeCell ref="D1:AE2"/>
    <mergeCell ref="AF1:AV1"/>
    <mergeCell ref="AF2:AV2"/>
    <mergeCell ref="A3:E4"/>
    <mergeCell ref="F3:K4"/>
    <mergeCell ref="L3:Q4"/>
    <mergeCell ref="R3:AE4"/>
    <mergeCell ref="AF3:AJ3"/>
    <mergeCell ref="AK3:AN3"/>
  </mergeCells>
  <pageMargins left="0.5" right="0.3" top="0.4" bottom="0.3" header="0" footer="0"/>
  <pageSetup paperSize="9" orientation="landscape" r:id="rId1"/>
  <headerFooter>
    <oddHeader>&amp;C&amp;A</oddHeader>
    <oddFooter>&amp;CPage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"/>
  <sheetViews>
    <sheetView showGridLines="0" topLeftCell="A13" workbookViewId="0">
      <selection activeCell="AW32" sqref="AW32"/>
    </sheetView>
  </sheetViews>
  <sheetFormatPr defaultColWidth="7.453125" defaultRowHeight="15" customHeight="1"/>
  <cols>
    <col min="1" max="13" width="2.36328125" style="196" customWidth="1"/>
    <col min="14" max="14" width="2.54296875" style="196" customWidth="1"/>
    <col min="15" max="15" width="2.7265625" style="196" customWidth="1"/>
    <col min="16" max="16" width="2.36328125" style="196" customWidth="1"/>
    <col min="17" max="17" width="2.7265625" style="196" customWidth="1"/>
    <col min="18" max="21" width="2.36328125" style="196" customWidth="1"/>
    <col min="22" max="22" width="2.54296875" style="196" customWidth="1"/>
    <col min="23" max="23" width="2.7265625" style="196" customWidth="1"/>
    <col min="24" max="24" width="2.36328125" style="196" customWidth="1"/>
    <col min="25" max="25" width="2.7265625" style="196" customWidth="1"/>
    <col min="26" max="27" width="2.36328125" style="196" customWidth="1"/>
    <col min="28" max="28" width="2.90625" style="196" customWidth="1"/>
    <col min="29" max="29" width="2.54296875" style="196" customWidth="1"/>
    <col min="30" max="32" width="2.36328125" style="196" customWidth="1"/>
    <col min="33" max="33" width="1.7265625" style="196" customWidth="1"/>
    <col min="34" max="34" width="2.36328125" style="196" customWidth="1"/>
    <col min="35" max="35" width="2.54296875" style="196" customWidth="1"/>
    <col min="36" max="36" width="1.90625" style="196" customWidth="1"/>
    <col min="37" max="37" width="2.90625" style="196" customWidth="1"/>
    <col min="38" max="39" width="2.36328125" style="196" customWidth="1"/>
    <col min="40" max="40" width="1.7265625" style="196" customWidth="1"/>
    <col min="41" max="41" width="1.90625" style="196" customWidth="1"/>
    <col min="42" max="45" width="2.36328125" style="196" customWidth="1"/>
    <col min="46" max="46" width="2.7265625" style="196" customWidth="1"/>
    <col min="47" max="47" width="1.7265625" style="196" customWidth="1"/>
    <col min="48" max="48" width="2.36328125" style="196" customWidth="1"/>
    <col min="49" max="16384" width="7.453125" style="196"/>
  </cols>
  <sheetData>
    <row r="1" spans="1:48" ht="12" customHeight="1">
      <c r="A1" s="259" t="s">
        <v>67</v>
      </c>
      <c r="B1" s="258"/>
      <c r="C1" s="257"/>
      <c r="D1" s="256" t="s">
        <v>66</v>
      </c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4"/>
      <c r="AF1" s="255" t="s">
        <v>22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2"/>
    </row>
    <row r="2" spans="1:48" ht="13.5" customHeight="1">
      <c r="A2" s="254"/>
      <c r="B2" s="253"/>
      <c r="C2" s="252"/>
      <c r="D2" s="295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7"/>
      <c r="AF2" s="251" t="s">
        <v>65</v>
      </c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90"/>
    </row>
    <row r="3" spans="1:48" ht="15" customHeight="1">
      <c r="A3" s="250" t="s">
        <v>64</v>
      </c>
      <c r="B3" s="247"/>
      <c r="C3" s="247"/>
      <c r="D3" s="247"/>
      <c r="E3" s="246"/>
      <c r="F3" s="248" t="s">
        <v>79</v>
      </c>
      <c r="G3" s="276"/>
      <c r="H3" s="276"/>
      <c r="I3" s="276"/>
      <c r="J3" s="276"/>
      <c r="K3" s="277"/>
      <c r="L3" s="249" t="s">
        <v>63</v>
      </c>
      <c r="M3" s="281"/>
      <c r="N3" s="281"/>
      <c r="O3" s="281"/>
      <c r="P3" s="281"/>
      <c r="Q3" s="282"/>
      <c r="R3" s="248" t="s">
        <v>127</v>
      </c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7"/>
      <c r="AF3" s="245" t="s">
        <v>27</v>
      </c>
      <c r="AG3" s="274"/>
      <c r="AH3" s="274"/>
      <c r="AI3" s="274"/>
      <c r="AJ3" s="275"/>
      <c r="AK3" s="271" t="s">
        <v>68</v>
      </c>
      <c r="AL3" s="272"/>
      <c r="AM3" s="272"/>
      <c r="AN3" s="273"/>
      <c r="AO3" s="245" t="s">
        <v>28</v>
      </c>
      <c r="AP3" s="274"/>
      <c r="AQ3" s="274"/>
      <c r="AR3" s="275"/>
      <c r="AS3" s="286" t="s">
        <v>48</v>
      </c>
      <c r="AT3" s="287"/>
      <c r="AU3" s="287"/>
      <c r="AV3" s="288"/>
    </row>
    <row r="4" spans="1:48" ht="13.8">
      <c r="A4" s="244"/>
      <c r="B4" s="243"/>
      <c r="C4" s="243"/>
      <c r="D4" s="243"/>
      <c r="E4" s="242"/>
      <c r="F4" s="278"/>
      <c r="G4" s="279"/>
      <c r="H4" s="279"/>
      <c r="I4" s="279"/>
      <c r="J4" s="279"/>
      <c r="K4" s="280"/>
      <c r="L4" s="283"/>
      <c r="M4" s="284"/>
      <c r="N4" s="284"/>
      <c r="O4" s="284"/>
      <c r="P4" s="284"/>
      <c r="Q4" s="285"/>
      <c r="R4" s="278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80"/>
      <c r="AF4" s="241" t="s">
        <v>29</v>
      </c>
      <c r="AG4" s="269"/>
      <c r="AH4" s="269"/>
      <c r="AI4" s="269"/>
      <c r="AJ4" s="270"/>
      <c r="AK4" s="271" t="s">
        <v>97</v>
      </c>
      <c r="AL4" s="272"/>
      <c r="AM4" s="272"/>
      <c r="AN4" s="273"/>
      <c r="AO4" s="241" t="s">
        <v>30</v>
      </c>
      <c r="AP4" s="269"/>
      <c r="AQ4" s="269"/>
      <c r="AR4" s="270"/>
      <c r="AS4" s="286" t="s">
        <v>48</v>
      </c>
      <c r="AT4" s="287"/>
      <c r="AU4" s="287"/>
      <c r="AV4" s="288"/>
    </row>
    <row r="5" spans="1:48" ht="13.8">
      <c r="A5" s="240" t="s">
        <v>62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9"/>
    </row>
    <row r="6" spans="1:48" ht="13.8">
      <c r="A6" s="234"/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3"/>
      <c r="AL6" s="233"/>
      <c r="AM6" s="233"/>
      <c r="AN6" s="233"/>
      <c r="AO6" s="233"/>
      <c r="AP6" s="233"/>
      <c r="AQ6" s="233"/>
      <c r="AR6" s="233"/>
      <c r="AS6" s="232"/>
      <c r="AT6" s="232"/>
      <c r="AU6" s="232"/>
      <c r="AV6" s="232"/>
    </row>
    <row r="7" spans="1:48" ht="13.8">
      <c r="A7" s="229"/>
      <c r="B7" s="229"/>
      <c r="C7" s="229" t="s">
        <v>129</v>
      </c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37"/>
      <c r="AL7" s="237"/>
      <c r="AM7" s="237"/>
      <c r="AN7" s="237"/>
      <c r="AO7" s="237"/>
      <c r="AP7" s="237"/>
      <c r="AQ7" s="237"/>
      <c r="AR7" s="237"/>
      <c r="AS7" s="227"/>
      <c r="AT7" s="227"/>
      <c r="AU7" s="227"/>
      <c r="AV7" s="227"/>
    </row>
    <row r="8" spans="1:48" ht="13.8">
      <c r="A8" s="229"/>
      <c r="B8" s="229"/>
      <c r="C8" s="229" t="s">
        <v>128</v>
      </c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37"/>
      <c r="AL8" s="237"/>
      <c r="AM8" s="237"/>
      <c r="AN8" s="237"/>
      <c r="AO8" s="237"/>
      <c r="AP8" s="237"/>
      <c r="AQ8" s="237"/>
      <c r="AR8" s="237"/>
      <c r="AS8" s="227"/>
      <c r="AT8" s="227"/>
      <c r="AU8" s="227"/>
      <c r="AV8" s="227"/>
    </row>
    <row r="9" spans="1:48" ht="13.8">
      <c r="A9" s="229"/>
      <c r="B9" s="229"/>
      <c r="C9" s="238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37"/>
      <c r="AL9" s="237"/>
      <c r="AM9" s="237"/>
      <c r="AN9" s="237"/>
      <c r="AO9" s="237"/>
      <c r="AP9" s="237"/>
      <c r="AQ9" s="237"/>
      <c r="AR9" s="237"/>
      <c r="AS9" s="227"/>
      <c r="AT9" s="227"/>
      <c r="AU9" s="227"/>
      <c r="AV9" s="227"/>
    </row>
    <row r="10" spans="1:48" ht="13.8">
      <c r="A10" s="236" t="s">
        <v>61</v>
      </c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</row>
    <row r="11" spans="1:48" ht="13.8">
      <c r="A11" s="234"/>
      <c r="B11" s="234"/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3"/>
      <c r="AL11" s="233"/>
      <c r="AM11" s="233"/>
      <c r="AN11" s="233"/>
      <c r="AO11" s="233"/>
      <c r="AP11" s="233"/>
      <c r="AQ11" s="233"/>
      <c r="AR11" s="233"/>
      <c r="AS11" s="232"/>
      <c r="AT11" s="232"/>
      <c r="AU11" s="232"/>
      <c r="AV11" s="232"/>
    </row>
    <row r="12" spans="1:48" ht="13.8">
      <c r="A12" s="229"/>
      <c r="B12" s="231" t="s">
        <v>60</v>
      </c>
      <c r="C12" s="229"/>
      <c r="D12" s="229"/>
      <c r="E12" s="229"/>
      <c r="F12" s="229"/>
      <c r="G12" s="230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8"/>
      <c r="AL12" s="228"/>
      <c r="AM12" s="228"/>
      <c r="AN12" s="228"/>
      <c r="AO12" s="228"/>
      <c r="AP12" s="228"/>
      <c r="AQ12" s="228"/>
      <c r="AR12" s="228"/>
      <c r="AS12" s="227"/>
      <c r="AT12" s="227"/>
      <c r="AU12" s="227"/>
      <c r="AV12" s="227"/>
    </row>
    <row r="13" spans="1:48" ht="13.8">
      <c r="A13" s="229"/>
      <c r="C13" s="231"/>
      <c r="D13" s="229"/>
      <c r="E13" s="229"/>
      <c r="F13" s="229"/>
      <c r="G13" s="229"/>
      <c r="H13" s="230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8"/>
      <c r="AM13" s="228"/>
      <c r="AN13" s="228"/>
      <c r="AO13" s="228"/>
      <c r="AP13" s="228"/>
      <c r="AQ13" s="228"/>
      <c r="AR13" s="228"/>
      <c r="AS13" s="227"/>
      <c r="AT13" s="227"/>
      <c r="AU13" s="227"/>
      <c r="AV13" s="227"/>
    </row>
    <row r="14" spans="1:48" ht="13.8">
      <c r="A14" s="229"/>
      <c r="C14" s="231" t="s">
        <v>79</v>
      </c>
      <c r="D14" s="229"/>
      <c r="E14" s="229"/>
      <c r="F14" s="229"/>
      <c r="G14" s="229"/>
      <c r="H14" s="230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8"/>
      <c r="AM14" s="228"/>
      <c r="AN14" s="228"/>
      <c r="AO14" s="228"/>
      <c r="AP14" s="228"/>
      <c r="AQ14" s="228"/>
      <c r="AR14" s="228"/>
      <c r="AS14" s="227"/>
      <c r="AT14" s="227"/>
      <c r="AU14" s="227"/>
      <c r="AV14" s="227"/>
    </row>
    <row r="15" spans="1:48" ht="13.8">
      <c r="A15" s="229"/>
      <c r="C15" s="231"/>
      <c r="D15" s="229"/>
      <c r="E15" s="229"/>
      <c r="F15" s="229"/>
      <c r="G15" s="229"/>
      <c r="H15" s="230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8"/>
      <c r="AM15" s="228"/>
      <c r="AN15" s="228"/>
      <c r="AO15" s="228"/>
      <c r="AP15" s="228"/>
      <c r="AQ15" s="228"/>
      <c r="AR15" s="228"/>
      <c r="AS15" s="227"/>
      <c r="AT15" s="227"/>
      <c r="AU15" s="227"/>
      <c r="AV15" s="227"/>
    </row>
    <row r="16" spans="1:48" ht="15.75" customHeight="1"/>
    <row r="17" spans="1:48" ht="15.75" customHeight="1"/>
    <row r="18" spans="1:48" ht="15.75" customHeight="1"/>
    <row r="19" spans="1:48" ht="15.75" customHeight="1"/>
    <row r="20" spans="1:48" ht="15.75" customHeight="1"/>
    <row r="21" spans="1:48" ht="15.75" customHeight="1"/>
    <row r="22" spans="1:48" ht="15.75" customHeight="1"/>
    <row r="23" spans="1:48" ht="15.75" customHeight="1"/>
    <row r="24" spans="1:48" ht="15.75" customHeight="1"/>
    <row r="25" spans="1:48" ht="15.75" customHeight="1"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</row>
    <row r="26" spans="1:48" ht="15.75" customHeight="1"/>
    <row r="27" spans="1:48" ht="15" customHeight="1">
      <c r="A27" s="225" t="s">
        <v>96</v>
      </c>
      <c r="B27" s="202"/>
      <c r="C27" s="202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02"/>
      <c r="AU27" s="202"/>
      <c r="AV27" s="201"/>
    </row>
    <row r="28" spans="1:48" ht="15" customHeight="1">
      <c r="A28" s="197"/>
      <c r="B28" s="197"/>
      <c r="C28" s="197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197"/>
      <c r="AU28" s="197"/>
      <c r="AV28" s="197"/>
    </row>
    <row r="29" spans="1:48" ht="15" customHeight="1">
      <c r="A29" s="197"/>
      <c r="B29" s="197" t="s">
        <v>95</v>
      </c>
      <c r="C29" s="197" t="s">
        <v>94</v>
      </c>
      <c r="D29" s="197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7"/>
      <c r="AO29" s="197"/>
      <c r="AP29" s="197"/>
      <c r="AQ29" s="197"/>
      <c r="AR29" s="197"/>
      <c r="AS29" s="197"/>
      <c r="AT29" s="197"/>
      <c r="AU29" s="197"/>
      <c r="AV29" s="197"/>
    </row>
    <row r="30" spans="1:48" ht="48" customHeight="1">
      <c r="A30" s="197"/>
      <c r="B30" s="197"/>
      <c r="C30" s="197"/>
      <c r="D30" s="200" t="s">
        <v>82</v>
      </c>
      <c r="E30" s="198"/>
      <c r="F30" s="200" t="s">
        <v>81</v>
      </c>
      <c r="G30" s="199"/>
      <c r="H30" s="199"/>
      <c r="I30" s="199"/>
      <c r="J30" s="199"/>
      <c r="K30" s="199"/>
      <c r="L30" s="199"/>
      <c r="M30" s="198"/>
      <c r="N30" s="200" t="s">
        <v>93</v>
      </c>
      <c r="O30" s="199"/>
      <c r="P30" s="199"/>
      <c r="Q30" s="198"/>
      <c r="R30" s="200" t="s">
        <v>92</v>
      </c>
      <c r="S30" s="199"/>
      <c r="T30" s="198"/>
      <c r="U30" s="200" t="s">
        <v>91</v>
      </c>
      <c r="V30" s="199"/>
      <c r="W30" s="198"/>
      <c r="X30" s="261" t="s">
        <v>90</v>
      </c>
      <c r="Y30" s="262"/>
      <c r="Z30" s="263"/>
      <c r="AA30" s="264" t="s">
        <v>89</v>
      </c>
      <c r="AB30" s="268"/>
      <c r="AC30" s="265"/>
      <c r="AD30" s="266" t="s">
        <v>88</v>
      </c>
      <c r="AE30" s="267"/>
      <c r="AF30" s="264" t="s">
        <v>87</v>
      </c>
      <c r="AG30" s="265"/>
      <c r="AH30" s="261" t="s">
        <v>86</v>
      </c>
      <c r="AI30" s="262"/>
      <c r="AJ30" s="263"/>
      <c r="AK30" s="200" t="s">
        <v>58</v>
      </c>
      <c r="AL30" s="199"/>
      <c r="AM30" s="199"/>
      <c r="AN30" s="199"/>
      <c r="AO30" s="199"/>
      <c r="AP30" s="199"/>
      <c r="AQ30" s="199"/>
      <c r="AR30" s="199"/>
      <c r="AS30" s="198"/>
      <c r="AT30" s="197"/>
      <c r="AU30" s="197"/>
      <c r="AV30" s="197"/>
    </row>
    <row r="31" spans="1:48" ht="30" customHeight="1">
      <c r="A31" s="197"/>
      <c r="B31" s="197"/>
      <c r="C31" s="197"/>
      <c r="D31" s="221">
        <v>1</v>
      </c>
      <c r="E31" s="216"/>
      <c r="F31" s="222" t="s">
        <v>130</v>
      </c>
      <c r="G31" s="217"/>
      <c r="H31" s="217"/>
      <c r="I31" s="217"/>
      <c r="J31" s="217"/>
      <c r="K31" s="217"/>
      <c r="L31" s="217"/>
      <c r="M31" s="216"/>
      <c r="N31" s="219" t="s">
        <v>85</v>
      </c>
      <c r="O31" s="217"/>
      <c r="P31" s="217"/>
      <c r="Q31" s="216"/>
      <c r="R31" s="215"/>
      <c r="S31" s="217"/>
      <c r="T31" s="216"/>
      <c r="U31" s="215"/>
      <c r="V31" s="218" t="s">
        <v>83</v>
      </c>
      <c r="W31" s="217"/>
      <c r="X31" s="215"/>
      <c r="Y31" s="217"/>
      <c r="Z31" s="216"/>
      <c r="AA31" s="215"/>
      <c r="AB31" s="210"/>
      <c r="AC31" s="211"/>
      <c r="AD31" s="210"/>
      <c r="AE31" s="210"/>
      <c r="AF31" s="214"/>
      <c r="AG31" s="211"/>
      <c r="AH31" s="200" t="s">
        <v>84</v>
      </c>
      <c r="AI31" s="199"/>
      <c r="AJ31" s="198"/>
      <c r="AK31" s="260" t="s">
        <v>131</v>
      </c>
      <c r="AL31" s="213"/>
      <c r="AM31" s="213"/>
      <c r="AN31" s="213"/>
      <c r="AO31" s="213"/>
      <c r="AP31" s="213"/>
      <c r="AQ31" s="213"/>
      <c r="AR31" s="213"/>
      <c r="AS31" s="212"/>
      <c r="AT31" s="197"/>
      <c r="AU31" s="197"/>
      <c r="AV31" s="197"/>
    </row>
    <row r="32" spans="1:48" ht="31.8" customHeight="1">
      <c r="A32" s="197"/>
      <c r="B32" s="197"/>
      <c r="C32" s="197"/>
      <c r="D32" s="221">
        <v>2</v>
      </c>
      <c r="E32" s="216"/>
      <c r="F32" s="220" t="s">
        <v>132</v>
      </c>
      <c r="G32" s="217"/>
      <c r="H32" s="217"/>
      <c r="I32" s="217"/>
      <c r="J32" s="217"/>
      <c r="K32" s="217"/>
      <c r="L32" s="217"/>
      <c r="M32" s="216"/>
      <c r="N32" s="219" t="s">
        <v>85</v>
      </c>
      <c r="O32" s="217"/>
      <c r="P32" s="217"/>
      <c r="Q32" s="216"/>
      <c r="R32" s="215"/>
      <c r="S32" s="218"/>
      <c r="T32" s="216"/>
      <c r="U32" s="215"/>
      <c r="V32" s="218" t="s">
        <v>83</v>
      </c>
      <c r="W32" s="217"/>
      <c r="X32" s="215"/>
      <c r="Y32" s="217"/>
      <c r="Z32" s="216"/>
      <c r="AA32" s="215"/>
      <c r="AB32" s="210"/>
      <c r="AC32" s="211"/>
      <c r="AD32" s="210"/>
      <c r="AE32" s="210"/>
      <c r="AF32" s="214"/>
      <c r="AG32" s="211"/>
      <c r="AH32" s="200" t="s">
        <v>84</v>
      </c>
      <c r="AI32" s="199"/>
      <c r="AJ32" s="198"/>
      <c r="AK32" s="260" t="s">
        <v>133</v>
      </c>
      <c r="AL32" s="213"/>
      <c r="AM32" s="213"/>
      <c r="AN32" s="213"/>
      <c r="AO32" s="213"/>
      <c r="AP32" s="213"/>
      <c r="AQ32" s="213"/>
      <c r="AR32" s="213"/>
      <c r="AS32" s="212"/>
      <c r="AT32" s="197"/>
      <c r="AU32" s="197"/>
      <c r="AV32" s="197"/>
    </row>
    <row r="33" spans="1:48" ht="45" customHeight="1">
      <c r="A33" s="209"/>
      <c r="B33" s="209"/>
      <c r="C33" s="209"/>
      <c r="D33" s="221">
        <v>2</v>
      </c>
      <c r="E33" s="216"/>
      <c r="F33" s="220" t="s">
        <v>134</v>
      </c>
      <c r="G33" s="217"/>
      <c r="H33" s="217"/>
      <c r="I33" s="217"/>
      <c r="J33" s="217"/>
      <c r="K33" s="217"/>
      <c r="L33" s="217"/>
      <c r="M33" s="216"/>
      <c r="N33" s="219" t="s">
        <v>85</v>
      </c>
      <c r="O33" s="217"/>
      <c r="P33" s="217"/>
      <c r="Q33" s="216"/>
      <c r="R33" s="215"/>
      <c r="S33" s="218"/>
      <c r="T33" s="216"/>
      <c r="U33" s="215"/>
      <c r="V33" s="218" t="s">
        <v>83</v>
      </c>
      <c r="W33" s="217"/>
      <c r="X33" s="215"/>
      <c r="Y33" s="217"/>
      <c r="Z33" s="216"/>
      <c r="AA33" s="215"/>
      <c r="AB33" s="210"/>
      <c r="AC33" s="211"/>
      <c r="AD33" s="210"/>
      <c r="AE33" s="210"/>
      <c r="AF33" s="214"/>
      <c r="AG33" s="211"/>
      <c r="AH33" s="200" t="s">
        <v>84</v>
      </c>
      <c r="AI33" s="199"/>
      <c r="AJ33" s="198"/>
      <c r="AK33" s="260" t="s">
        <v>135</v>
      </c>
      <c r="AL33" s="213"/>
      <c r="AM33" s="213"/>
      <c r="AN33" s="213"/>
      <c r="AO33" s="213"/>
      <c r="AP33" s="213"/>
      <c r="AQ33" s="213"/>
      <c r="AR33" s="213"/>
      <c r="AS33" s="212"/>
    </row>
    <row r="34" spans="1:48" ht="17.25" customHeight="1">
      <c r="A34" s="197"/>
      <c r="B34" s="197"/>
      <c r="C34" s="197"/>
      <c r="D34" s="208"/>
      <c r="E34" s="204"/>
      <c r="F34" s="207"/>
      <c r="G34" s="204"/>
      <c r="H34" s="204"/>
      <c r="I34" s="204"/>
      <c r="J34" s="204"/>
      <c r="K34" s="204"/>
      <c r="L34" s="204"/>
      <c r="M34" s="204"/>
      <c r="N34" s="206"/>
      <c r="O34" s="204"/>
      <c r="P34" s="204"/>
      <c r="Q34" s="204"/>
      <c r="R34" s="204"/>
      <c r="S34" s="205"/>
      <c r="T34" s="204"/>
      <c r="U34" s="204"/>
      <c r="V34" s="205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4"/>
      <c r="AH34" s="204"/>
      <c r="AI34" s="204"/>
      <c r="AJ34" s="204"/>
      <c r="AK34" s="203"/>
      <c r="AL34" s="203"/>
      <c r="AM34" s="203"/>
      <c r="AN34" s="203"/>
      <c r="AO34" s="203"/>
      <c r="AP34" s="203"/>
      <c r="AQ34" s="203"/>
      <c r="AR34" s="203"/>
      <c r="AS34" s="203"/>
      <c r="AT34" s="197"/>
      <c r="AU34" s="197"/>
      <c r="AV34" s="197"/>
    </row>
    <row r="35" spans="1:48" ht="15" customHeight="1">
      <c r="A35" s="197"/>
      <c r="B35" s="197"/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</row>
    <row r="37" spans="1:48" ht="15" customHeight="1">
      <c r="A37" s="197"/>
      <c r="B37" s="197"/>
      <c r="C37" s="197"/>
    </row>
    <row r="38" spans="1:48" ht="15" customHeight="1">
      <c r="A38" s="197"/>
      <c r="B38" s="197"/>
      <c r="C38" s="197"/>
    </row>
    <row r="39" spans="1:48" ht="156" customHeight="1">
      <c r="A39" s="197"/>
      <c r="B39" s="197"/>
      <c r="C39" s="197"/>
    </row>
  </sheetData>
  <mergeCells count="33">
    <mergeCell ref="AH32:AJ32"/>
    <mergeCell ref="AK32:AS32"/>
    <mergeCell ref="AH33:AJ33"/>
    <mergeCell ref="AK33:AS33"/>
    <mergeCell ref="AA30:AC30"/>
    <mergeCell ref="AD30:AE30"/>
    <mergeCell ref="AF30:AG30"/>
    <mergeCell ref="AH30:AJ30"/>
    <mergeCell ref="AK30:AS30"/>
    <mergeCell ref="AH31:AJ31"/>
    <mergeCell ref="AK31:AS31"/>
    <mergeCell ref="D30:E30"/>
    <mergeCell ref="F30:M30"/>
    <mergeCell ref="N30:Q30"/>
    <mergeCell ref="R30:T30"/>
    <mergeCell ref="U30:W30"/>
    <mergeCell ref="X30:Z30"/>
    <mergeCell ref="AO3:AR3"/>
    <mergeCell ref="AS3:AV3"/>
    <mergeCell ref="AF4:AJ4"/>
    <mergeCell ref="AK4:AN4"/>
    <mergeCell ref="AO4:AR4"/>
    <mergeCell ref="AS4:AV4"/>
    <mergeCell ref="A1:C2"/>
    <mergeCell ref="D1:AE2"/>
    <mergeCell ref="AF1:AV1"/>
    <mergeCell ref="AF2:AV2"/>
    <mergeCell ref="A3:E4"/>
    <mergeCell ref="F3:K4"/>
    <mergeCell ref="L3:Q4"/>
    <mergeCell ref="R3:AE4"/>
    <mergeCell ref="AF3:AJ3"/>
    <mergeCell ref="AK3:AN3"/>
  </mergeCells>
  <pageMargins left="0.5" right="0.3" top="0.4" bottom="0.3" header="0" footer="0"/>
  <pageSetup paperSize="9" orientation="landscape" r:id="rId1"/>
  <headerFooter>
    <oddHeader>&amp;C&amp;A</oddHeader>
    <oddFooter>&amp;CPage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9"/>
  <sheetViews>
    <sheetView showGridLines="0" topLeftCell="A10" workbookViewId="0">
      <selection activeCell="AK24" sqref="AK24"/>
    </sheetView>
  </sheetViews>
  <sheetFormatPr defaultColWidth="7.453125" defaultRowHeight="15" customHeight="1"/>
  <cols>
    <col min="1" max="13" width="2.36328125" style="196" customWidth="1"/>
    <col min="14" max="14" width="2.54296875" style="196" customWidth="1"/>
    <col min="15" max="15" width="2.7265625" style="196" customWidth="1"/>
    <col min="16" max="16" width="2.36328125" style="196" customWidth="1"/>
    <col min="17" max="17" width="2.7265625" style="196" customWidth="1"/>
    <col min="18" max="21" width="2.36328125" style="196" customWidth="1"/>
    <col min="22" max="22" width="2.54296875" style="196" customWidth="1"/>
    <col min="23" max="23" width="2.7265625" style="196" customWidth="1"/>
    <col min="24" max="24" width="2.36328125" style="196" customWidth="1"/>
    <col min="25" max="25" width="2.7265625" style="196" customWidth="1"/>
    <col min="26" max="27" width="2.36328125" style="196" customWidth="1"/>
    <col min="28" max="28" width="2.90625" style="196" customWidth="1"/>
    <col min="29" max="29" width="2.54296875" style="196" customWidth="1"/>
    <col min="30" max="32" width="2.36328125" style="196" customWidth="1"/>
    <col min="33" max="33" width="1.7265625" style="196" customWidth="1"/>
    <col min="34" max="34" width="2.36328125" style="196" customWidth="1"/>
    <col min="35" max="35" width="2.54296875" style="196" customWidth="1"/>
    <col min="36" max="36" width="1.90625" style="196" customWidth="1"/>
    <col min="37" max="37" width="2.90625" style="196" customWidth="1"/>
    <col min="38" max="39" width="2.36328125" style="196" customWidth="1"/>
    <col min="40" max="40" width="1.7265625" style="196" customWidth="1"/>
    <col min="41" max="41" width="1.90625" style="196" customWidth="1"/>
    <col min="42" max="45" width="2.36328125" style="196" customWidth="1"/>
    <col min="46" max="46" width="2.7265625" style="196" customWidth="1"/>
    <col min="47" max="47" width="1.7265625" style="196" customWidth="1"/>
    <col min="48" max="48" width="2.36328125" style="196" customWidth="1"/>
    <col min="49" max="16384" width="7.453125" style="196"/>
  </cols>
  <sheetData>
    <row r="1" spans="1:48" ht="12" customHeight="1">
      <c r="A1" s="259" t="s">
        <v>67</v>
      </c>
      <c r="B1" s="258"/>
      <c r="C1" s="257"/>
      <c r="D1" s="256" t="s">
        <v>66</v>
      </c>
      <c r="E1" s="293"/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4"/>
      <c r="AF1" s="255" t="s">
        <v>22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2"/>
    </row>
    <row r="2" spans="1:48" ht="13.5" customHeight="1">
      <c r="A2" s="254"/>
      <c r="B2" s="253"/>
      <c r="C2" s="252"/>
      <c r="D2" s="295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7"/>
      <c r="AF2" s="251" t="s">
        <v>65</v>
      </c>
      <c r="AG2" s="289"/>
      <c r="AH2" s="289"/>
      <c r="AI2" s="289"/>
      <c r="AJ2" s="289"/>
      <c r="AK2" s="289"/>
      <c r="AL2" s="289"/>
      <c r="AM2" s="289"/>
      <c r="AN2" s="289"/>
      <c r="AO2" s="289"/>
      <c r="AP2" s="289"/>
      <c r="AQ2" s="289"/>
      <c r="AR2" s="289"/>
      <c r="AS2" s="289"/>
      <c r="AT2" s="289"/>
      <c r="AU2" s="289"/>
      <c r="AV2" s="290"/>
    </row>
    <row r="3" spans="1:48" ht="15" customHeight="1">
      <c r="A3" s="250" t="s">
        <v>64</v>
      </c>
      <c r="B3" s="247"/>
      <c r="C3" s="247"/>
      <c r="D3" s="247"/>
      <c r="E3" s="246"/>
      <c r="F3" s="248" t="s">
        <v>80</v>
      </c>
      <c r="G3" s="276"/>
      <c r="H3" s="276"/>
      <c r="I3" s="276"/>
      <c r="J3" s="276"/>
      <c r="K3" s="277"/>
      <c r="L3" s="249" t="s">
        <v>63</v>
      </c>
      <c r="M3" s="281"/>
      <c r="N3" s="281"/>
      <c r="O3" s="281"/>
      <c r="P3" s="281"/>
      <c r="Q3" s="282"/>
      <c r="R3" s="248" t="s">
        <v>136</v>
      </c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7"/>
      <c r="AF3" s="245" t="s">
        <v>27</v>
      </c>
      <c r="AG3" s="274"/>
      <c r="AH3" s="274"/>
      <c r="AI3" s="274"/>
      <c r="AJ3" s="275"/>
      <c r="AK3" s="271" t="s">
        <v>68</v>
      </c>
      <c r="AL3" s="272"/>
      <c r="AM3" s="272"/>
      <c r="AN3" s="273"/>
      <c r="AO3" s="245" t="s">
        <v>28</v>
      </c>
      <c r="AP3" s="274"/>
      <c r="AQ3" s="274"/>
      <c r="AR3" s="275"/>
      <c r="AS3" s="286" t="s">
        <v>48</v>
      </c>
      <c r="AT3" s="287"/>
      <c r="AU3" s="287"/>
      <c r="AV3" s="288"/>
    </row>
    <row r="4" spans="1:48" ht="13.8">
      <c r="A4" s="244"/>
      <c r="B4" s="243"/>
      <c r="C4" s="243"/>
      <c r="D4" s="243"/>
      <c r="E4" s="242"/>
      <c r="F4" s="278"/>
      <c r="G4" s="279"/>
      <c r="H4" s="279"/>
      <c r="I4" s="279"/>
      <c r="J4" s="279"/>
      <c r="K4" s="280"/>
      <c r="L4" s="283"/>
      <c r="M4" s="284"/>
      <c r="N4" s="284"/>
      <c r="O4" s="284"/>
      <c r="P4" s="284"/>
      <c r="Q4" s="285"/>
      <c r="R4" s="278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80"/>
      <c r="AF4" s="241" t="s">
        <v>29</v>
      </c>
      <c r="AG4" s="269"/>
      <c r="AH4" s="269"/>
      <c r="AI4" s="269"/>
      <c r="AJ4" s="270"/>
      <c r="AK4" s="271" t="s">
        <v>97</v>
      </c>
      <c r="AL4" s="272"/>
      <c r="AM4" s="272"/>
      <c r="AN4" s="273"/>
      <c r="AO4" s="241" t="s">
        <v>30</v>
      </c>
      <c r="AP4" s="269"/>
      <c r="AQ4" s="269"/>
      <c r="AR4" s="270"/>
      <c r="AS4" s="286" t="s">
        <v>48</v>
      </c>
      <c r="AT4" s="287"/>
      <c r="AU4" s="287"/>
      <c r="AV4" s="288"/>
    </row>
    <row r="5" spans="1:48" ht="13.8">
      <c r="A5" s="240" t="s">
        <v>62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9"/>
    </row>
    <row r="6" spans="1:48" ht="13.8">
      <c r="A6" s="234"/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3"/>
      <c r="AL6" s="233"/>
      <c r="AM6" s="233"/>
      <c r="AN6" s="233"/>
      <c r="AO6" s="233"/>
      <c r="AP6" s="233"/>
      <c r="AQ6" s="233"/>
      <c r="AR6" s="233"/>
      <c r="AS6" s="232"/>
      <c r="AT6" s="232"/>
      <c r="AU6" s="232"/>
      <c r="AV6" s="232"/>
    </row>
    <row r="7" spans="1:48" ht="13.8">
      <c r="A7" s="229"/>
      <c r="B7" s="229"/>
      <c r="C7" s="229" t="s">
        <v>138</v>
      </c>
      <c r="D7" s="229"/>
      <c r="E7" s="229"/>
      <c r="F7" s="229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  <c r="AA7" s="229"/>
      <c r="AB7" s="229"/>
      <c r="AC7" s="229"/>
      <c r="AD7" s="229"/>
      <c r="AE7" s="229"/>
      <c r="AF7" s="229"/>
      <c r="AG7" s="229"/>
      <c r="AH7" s="229"/>
      <c r="AI7" s="229"/>
      <c r="AJ7" s="229"/>
      <c r="AK7" s="237"/>
      <c r="AL7" s="237"/>
      <c r="AM7" s="237"/>
      <c r="AN7" s="237"/>
      <c r="AO7" s="237"/>
      <c r="AP7" s="237"/>
      <c r="AQ7" s="237"/>
      <c r="AR7" s="237"/>
      <c r="AS7" s="227"/>
      <c r="AT7" s="227"/>
      <c r="AU7" s="227"/>
      <c r="AV7" s="227"/>
    </row>
    <row r="8" spans="1:48" ht="13.8">
      <c r="A8" s="229"/>
      <c r="B8" s="229"/>
      <c r="C8" s="229" t="s">
        <v>137</v>
      </c>
      <c r="D8" s="229"/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  <c r="AA8" s="229"/>
      <c r="AB8" s="229"/>
      <c r="AC8" s="229"/>
      <c r="AD8" s="229"/>
      <c r="AE8" s="229"/>
      <c r="AF8" s="229"/>
      <c r="AG8" s="229"/>
      <c r="AH8" s="229"/>
      <c r="AI8" s="229"/>
      <c r="AJ8" s="229"/>
      <c r="AK8" s="237"/>
      <c r="AL8" s="237"/>
      <c r="AM8" s="237"/>
      <c r="AN8" s="237"/>
      <c r="AO8" s="237"/>
      <c r="AP8" s="237"/>
      <c r="AQ8" s="237"/>
      <c r="AR8" s="237"/>
      <c r="AS8" s="227"/>
      <c r="AT8" s="227"/>
      <c r="AU8" s="227"/>
      <c r="AV8" s="227"/>
    </row>
    <row r="9" spans="1:48" ht="13.8">
      <c r="A9" s="229"/>
      <c r="B9" s="229"/>
      <c r="C9" s="238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  <c r="AA9" s="229"/>
      <c r="AB9" s="229"/>
      <c r="AC9" s="229"/>
      <c r="AD9" s="229"/>
      <c r="AE9" s="229"/>
      <c r="AF9" s="229"/>
      <c r="AG9" s="229"/>
      <c r="AH9" s="229"/>
      <c r="AI9" s="229"/>
      <c r="AJ9" s="229"/>
      <c r="AK9" s="237"/>
      <c r="AL9" s="237"/>
      <c r="AM9" s="237"/>
      <c r="AN9" s="237"/>
      <c r="AO9" s="237"/>
      <c r="AP9" s="237"/>
      <c r="AQ9" s="237"/>
      <c r="AR9" s="237"/>
      <c r="AS9" s="227"/>
      <c r="AT9" s="227"/>
      <c r="AU9" s="227"/>
      <c r="AV9" s="227"/>
    </row>
    <row r="10" spans="1:48" ht="13.8">
      <c r="A10" s="236" t="s">
        <v>61</v>
      </c>
      <c r="B10" s="235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S10" s="235"/>
      <c r="T10" s="235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35"/>
      <c r="AJ10" s="235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</row>
    <row r="11" spans="1:48" ht="13.8">
      <c r="A11" s="234"/>
      <c r="B11" s="234"/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3"/>
      <c r="AL11" s="233"/>
      <c r="AM11" s="233"/>
      <c r="AN11" s="233"/>
      <c r="AO11" s="233"/>
      <c r="AP11" s="233"/>
      <c r="AQ11" s="233"/>
      <c r="AR11" s="233"/>
      <c r="AS11" s="232"/>
      <c r="AT11" s="232"/>
      <c r="AU11" s="232"/>
      <c r="AV11" s="232"/>
    </row>
    <row r="12" spans="1:48" ht="13.8">
      <c r="A12" s="229"/>
      <c r="B12" s="231" t="s">
        <v>60</v>
      </c>
      <c r="C12" s="229"/>
      <c r="D12" s="229"/>
      <c r="E12" s="229"/>
      <c r="F12" s="229"/>
      <c r="G12" s="230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  <c r="AA12" s="229"/>
      <c r="AB12" s="229"/>
      <c r="AC12" s="229"/>
      <c r="AD12" s="229"/>
      <c r="AE12" s="229"/>
      <c r="AF12" s="229"/>
      <c r="AG12" s="229"/>
      <c r="AH12" s="229"/>
      <c r="AI12" s="229"/>
      <c r="AJ12" s="229"/>
      <c r="AK12" s="228"/>
      <c r="AL12" s="228"/>
      <c r="AM12" s="228"/>
      <c r="AN12" s="228"/>
      <c r="AO12" s="228"/>
      <c r="AP12" s="228"/>
      <c r="AQ12" s="228"/>
      <c r="AR12" s="228"/>
      <c r="AS12" s="227"/>
      <c r="AT12" s="227"/>
      <c r="AU12" s="227"/>
      <c r="AV12" s="227"/>
    </row>
    <row r="13" spans="1:48" ht="13.8">
      <c r="A13" s="229"/>
      <c r="C13" s="231"/>
      <c r="D13" s="229"/>
      <c r="E13" s="229"/>
      <c r="F13" s="229"/>
      <c r="G13" s="229"/>
      <c r="H13" s="230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  <c r="AA13" s="229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8"/>
      <c r="AM13" s="228"/>
      <c r="AN13" s="228"/>
      <c r="AO13" s="228"/>
      <c r="AP13" s="228"/>
      <c r="AQ13" s="228"/>
      <c r="AR13" s="228"/>
      <c r="AS13" s="227"/>
      <c r="AT13" s="227"/>
      <c r="AU13" s="227"/>
      <c r="AV13" s="227"/>
    </row>
    <row r="14" spans="1:48" ht="13.8">
      <c r="A14" s="229"/>
      <c r="C14" s="231" t="s">
        <v>80</v>
      </c>
      <c r="D14" s="229"/>
      <c r="E14" s="229"/>
      <c r="F14" s="229"/>
      <c r="G14" s="229"/>
      <c r="H14" s="230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  <c r="AA14" s="229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8"/>
      <c r="AM14" s="228"/>
      <c r="AN14" s="228"/>
      <c r="AO14" s="228"/>
      <c r="AP14" s="228"/>
      <c r="AQ14" s="228"/>
      <c r="AR14" s="228"/>
      <c r="AS14" s="227"/>
      <c r="AT14" s="227"/>
      <c r="AU14" s="227"/>
      <c r="AV14" s="227"/>
    </row>
    <row r="15" spans="1:48" ht="13.8">
      <c r="A15" s="229"/>
      <c r="C15" s="231"/>
      <c r="D15" s="229"/>
      <c r="E15" s="229"/>
      <c r="F15" s="229"/>
      <c r="G15" s="229"/>
      <c r="H15" s="230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8"/>
      <c r="AM15" s="228"/>
      <c r="AN15" s="228"/>
      <c r="AO15" s="228"/>
      <c r="AP15" s="228"/>
      <c r="AQ15" s="228"/>
      <c r="AR15" s="228"/>
      <c r="AS15" s="227"/>
      <c r="AT15" s="227"/>
      <c r="AU15" s="227"/>
      <c r="AV15" s="227"/>
    </row>
    <row r="16" spans="1:48" ht="15.75" customHeight="1"/>
    <row r="17" spans="1:48" ht="15.75" customHeight="1"/>
    <row r="18" spans="1:48" ht="15.75" customHeight="1"/>
    <row r="19" spans="1:48" ht="15.75" customHeight="1"/>
    <row r="20" spans="1:48" ht="15.75" customHeight="1"/>
    <row r="21" spans="1:48" ht="15.75" customHeight="1"/>
    <row r="22" spans="1:48" ht="15.75" customHeight="1"/>
    <row r="23" spans="1:48" ht="15.75" customHeight="1"/>
    <row r="24" spans="1:48" ht="15.75" customHeight="1"/>
    <row r="25" spans="1:48" ht="15.75" customHeight="1"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</row>
    <row r="26" spans="1:48" ht="15.75" customHeight="1"/>
    <row r="27" spans="1:48" ht="15" customHeight="1">
      <c r="A27" s="225" t="s">
        <v>96</v>
      </c>
      <c r="B27" s="202"/>
      <c r="C27" s="202"/>
      <c r="D27" s="224"/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02"/>
      <c r="AU27" s="202"/>
      <c r="AV27" s="201"/>
    </row>
    <row r="28" spans="1:48" ht="15" customHeight="1">
      <c r="A28" s="197"/>
      <c r="B28" s="197"/>
      <c r="C28" s="197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197"/>
      <c r="AU28" s="197"/>
      <c r="AV28" s="197"/>
    </row>
    <row r="29" spans="1:48" ht="15" customHeight="1">
      <c r="A29" s="197"/>
      <c r="B29" s="197" t="s">
        <v>95</v>
      </c>
      <c r="C29" s="197" t="s">
        <v>94</v>
      </c>
      <c r="D29" s="197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7"/>
      <c r="AO29" s="197"/>
      <c r="AP29" s="197"/>
      <c r="AQ29" s="197"/>
      <c r="AR29" s="197"/>
      <c r="AS29" s="197"/>
      <c r="AT29" s="197"/>
      <c r="AU29" s="197"/>
      <c r="AV29" s="197"/>
    </row>
    <row r="30" spans="1:48" ht="48" customHeight="1">
      <c r="A30" s="197"/>
      <c r="B30" s="197"/>
      <c r="C30" s="197"/>
      <c r="D30" s="200" t="s">
        <v>82</v>
      </c>
      <c r="E30" s="198"/>
      <c r="F30" s="200" t="s">
        <v>81</v>
      </c>
      <c r="G30" s="199"/>
      <c r="H30" s="199"/>
      <c r="I30" s="199"/>
      <c r="J30" s="199"/>
      <c r="K30" s="199"/>
      <c r="L30" s="199"/>
      <c r="M30" s="198"/>
      <c r="N30" s="200" t="s">
        <v>93</v>
      </c>
      <c r="O30" s="199"/>
      <c r="P30" s="199"/>
      <c r="Q30" s="198"/>
      <c r="R30" s="200" t="s">
        <v>92</v>
      </c>
      <c r="S30" s="199"/>
      <c r="T30" s="198"/>
      <c r="U30" s="200" t="s">
        <v>91</v>
      </c>
      <c r="V30" s="199"/>
      <c r="W30" s="198"/>
      <c r="X30" s="261" t="s">
        <v>90</v>
      </c>
      <c r="Y30" s="262"/>
      <c r="Z30" s="263"/>
      <c r="AA30" s="264" t="s">
        <v>89</v>
      </c>
      <c r="AB30" s="268"/>
      <c r="AC30" s="265"/>
      <c r="AD30" s="266" t="s">
        <v>88</v>
      </c>
      <c r="AE30" s="267"/>
      <c r="AF30" s="264" t="s">
        <v>87</v>
      </c>
      <c r="AG30" s="265"/>
      <c r="AH30" s="261" t="s">
        <v>86</v>
      </c>
      <c r="AI30" s="262"/>
      <c r="AJ30" s="263"/>
      <c r="AK30" s="200" t="s">
        <v>58</v>
      </c>
      <c r="AL30" s="199"/>
      <c r="AM30" s="199"/>
      <c r="AN30" s="199"/>
      <c r="AO30" s="199"/>
      <c r="AP30" s="199"/>
      <c r="AQ30" s="199"/>
      <c r="AR30" s="199"/>
      <c r="AS30" s="198"/>
      <c r="AT30" s="197"/>
      <c r="AU30" s="197"/>
      <c r="AV30" s="197"/>
    </row>
    <row r="31" spans="1:48" ht="34.5" customHeight="1">
      <c r="A31" s="197"/>
      <c r="B31" s="197"/>
      <c r="C31" s="197"/>
      <c r="D31" s="221">
        <v>1</v>
      </c>
      <c r="E31" s="216"/>
      <c r="F31" s="222" t="s">
        <v>101</v>
      </c>
      <c r="G31" s="217"/>
      <c r="H31" s="217"/>
      <c r="I31" s="217"/>
      <c r="J31" s="217"/>
      <c r="K31" s="217"/>
      <c r="L31" s="217"/>
      <c r="M31" s="216"/>
      <c r="N31" s="219" t="s">
        <v>105</v>
      </c>
      <c r="O31" s="217"/>
      <c r="P31" s="217"/>
      <c r="Q31" s="216"/>
      <c r="R31" s="215"/>
      <c r="S31" s="217"/>
      <c r="T31" s="216"/>
      <c r="U31" s="215"/>
      <c r="V31" s="218" t="s">
        <v>59</v>
      </c>
      <c r="W31" s="217"/>
      <c r="X31" s="215"/>
      <c r="Y31" s="217"/>
      <c r="Z31" s="216"/>
      <c r="AA31" s="215"/>
      <c r="AB31" s="210"/>
      <c r="AC31" s="211"/>
      <c r="AD31" s="210"/>
      <c r="AE31" s="210"/>
      <c r="AF31" s="214"/>
      <c r="AG31" s="211"/>
      <c r="AH31" s="200" t="s">
        <v>84</v>
      </c>
      <c r="AI31" s="199"/>
      <c r="AJ31" s="198"/>
      <c r="AK31" s="260" t="s">
        <v>140</v>
      </c>
      <c r="AL31" s="213"/>
      <c r="AM31" s="213"/>
      <c r="AN31" s="213"/>
      <c r="AO31" s="213"/>
      <c r="AP31" s="213"/>
      <c r="AQ31" s="213"/>
      <c r="AR31" s="213"/>
      <c r="AS31" s="212"/>
      <c r="AT31" s="197"/>
      <c r="AU31" s="197"/>
      <c r="AV31" s="197"/>
    </row>
    <row r="32" spans="1:48" ht="34.200000000000003" customHeight="1">
      <c r="A32" s="197"/>
      <c r="B32" s="197"/>
      <c r="C32" s="197"/>
      <c r="D32" s="221">
        <v>2</v>
      </c>
      <c r="E32" s="216"/>
      <c r="F32" s="220" t="s">
        <v>139</v>
      </c>
      <c r="G32" s="217"/>
      <c r="H32" s="217"/>
      <c r="I32" s="217"/>
      <c r="J32" s="217"/>
      <c r="K32" s="217"/>
      <c r="L32" s="217"/>
      <c r="M32" s="216"/>
      <c r="N32" s="219" t="s">
        <v>85</v>
      </c>
      <c r="O32" s="217"/>
      <c r="P32" s="217"/>
      <c r="Q32" s="216"/>
      <c r="R32" s="215"/>
      <c r="S32" s="218"/>
      <c r="T32" s="216"/>
      <c r="U32" s="215"/>
      <c r="V32" s="218"/>
      <c r="W32" s="217"/>
      <c r="X32" s="215"/>
      <c r="Y32" s="217"/>
      <c r="Z32" s="216"/>
      <c r="AA32" s="215"/>
      <c r="AB32" s="210"/>
      <c r="AC32" s="211"/>
      <c r="AD32" s="210"/>
      <c r="AE32" s="210"/>
      <c r="AF32" s="214"/>
      <c r="AG32" s="211"/>
      <c r="AH32" s="200" t="s">
        <v>84</v>
      </c>
      <c r="AI32" s="199"/>
      <c r="AJ32" s="198"/>
      <c r="AK32" s="260" t="s">
        <v>141</v>
      </c>
      <c r="AL32" s="213"/>
      <c r="AM32" s="213"/>
      <c r="AN32" s="213"/>
      <c r="AO32" s="213"/>
      <c r="AP32" s="213"/>
      <c r="AQ32" s="213"/>
      <c r="AR32" s="213"/>
      <c r="AS32" s="212"/>
      <c r="AT32" s="197"/>
      <c r="AU32" s="197"/>
      <c r="AV32" s="197"/>
    </row>
    <row r="33" spans="1:48" ht="47.25" customHeight="1">
      <c r="A33" s="209"/>
      <c r="B33" s="209"/>
      <c r="C33" s="209"/>
      <c r="D33" s="209"/>
      <c r="E33" s="209"/>
      <c r="F33" s="209"/>
    </row>
    <row r="34" spans="1:48" ht="17.25" customHeight="1">
      <c r="A34" s="197"/>
      <c r="B34" s="197"/>
      <c r="C34" s="197"/>
      <c r="D34" s="208"/>
      <c r="E34" s="204"/>
      <c r="F34" s="207"/>
      <c r="G34" s="204"/>
      <c r="H34" s="204"/>
      <c r="I34" s="204"/>
      <c r="J34" s="204"/>
      <c r="K34" s="204"/>
      <c r="L34" s="204"/>
      <c r="M34" s="204"/>
      <c r="N34" s="206"/>
      <c r="O34" s="204"/>
      <c r="P34" s="204"/>
      <c r="Q34" s="204"/>
      <c r="R34" s="204"/>
      <c r="S34" s="205"/>
      <c r="T34" s="204"/>
      <c r="U34" s="204"/>
      <c r="V34" s="205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204"/>
      <c r="AH34" s="204"/>
      <c r="AI34" s="204"/>
      <c r="AJ34" s="204"/>
      <c r="AK34" s="203"/>
      <c r="AL34" s="203"/>
      <c r="AM34" s="203"/>
      <c r="AN34" s="203"/>
      <c r="AO34" s="203"/>
      <c r="AP34" s="203"/>
      <c r="AQ34" s="203"/>
      <c r="AR34" s="203"/>
      <c r="AS34" s="203"/>
      <c r="AT34" s="197"/>
      <c r="AU34" s="197"/>
      <c r="AV34" s="197"/>
    </row>
    <row r="35" spans="1:48" ht="15" customHeight="1">
      <c r="A35" s="197"/>
      <c r="B35" s="197"/>
      <c r="C35" s="197"/>
      <c r="D35" s="197"/>
      <c r="E35" s="197"/>
      <c r="F35" s="197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  <c r="AN35" s="197"/>
      <c r="AO35" s="197"/>
      <c r="AP35" s="197"/>
      <c r="AQ35" s="197"/>
      <c r="AR35" s="197"/>
      <c r="AS35" s="197"/>
      <c r="AT35" s="197"/>
      <c r="AU35" s="197"/>
      <c r="AV35" s="197"/>
    </row>
    <row r="37" spans="1:48" ht="15" customHeight="1">
      <c r="A37" s="197"/>
      <c r="B37" s="197"/>
      <c r="C37" s="197"/>
    </row>
    <row r="38" spans="1:48" ht="15" customHeight="1">
      <c r="A38" s="197"/>
      <c r="B38" s="197"/>
      <c r="C38" s="197"/>
    </row>
    <row r="39" spans="1:48" ht="156" customHeight="1">
      <c r="A39" s="197"/>
      <c r="B39" s="197"/>
      <c r="C39" s="197"/>
    </row>
  </sheetData>
  <mergeCells count="31">
    <mergeCell ref="AH32:AJ32"/>
    <mergeCell ref="AK32:AS32"/>
    <mergeCell ref="AA30:AC30"/>
    <mergeCell ref="AD30:AE30"/>
    <mergeCell ref="AF30:AG30"/>
    <mergeCell ref="AH30:AJ30"/>
    <mergeCell ref="AK30:AS30"/>
    <mergeCell ref="AH31:AJ31"/>
    <mergeCell ref="AK31:AS31"/>
    <mergeCell ref="D30:E30"/>
    <mergeCell ref="F30:M30"/>
    <mergeCell ref="N30:Q30"/>
    <mergeCell ref="R30:T30"/>
    <mergeCell ref="U30:W30"/>
    <mergeCell ref="X30:Z30"/>
    <mergeCell ref="AO3:AR3"/>
    <mergeCell ref="AS3:AV3"/>
    <mergeCell ref="AF4:AJ4"/>
    <mergeCell ref="AK4:AN4"/>
    <mergeCell ref="AO4:AR4"/>
    <mergeCell ref="AS4:AV4"/>
    <mergeCell ref="A1:C2"/>
    <mergeCell ref="D1:AE2"/>
    <mergeCell ref="AF1:AV1"/>
    <mergeCell ref="AF2:AV2"/>
    <mergeCell ref="A3:E4"/>
    <mergeCell ref="F3:K4"/>
    <mergeCell ref="L3:Q4"/>
    <mergeCell ref="R3:AE4"/>
    <mergeCell ref="AF3:AJ3"/>
    <mergeCell ref="AK3:AN3"/>
  </mergeCells>
  <pageMargins left="0.5" right="0.3" top="0.4" bottom="0.3" header="0" footer="0"/>
  <pageSetup paperSize="9" orientation="landscape" r:id="rId1"/>
  <headerFooter>
    <oddHeader>&amp;C&amp;A</oddHeader>
    <oddFooter>&amp;CPage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5"/>
  </sheetPr>
  <dimension ref="B1:AJ114"/>
  <sheetViews>
    <sheetView showGridLines="0" zoomScaleNormal="100" workbookViewId="0"/>
  </sheetViews>
  <sheetFormatPr defaultColWidth="8.7265625" defaultRowHeight="15"/>
  <cols>
    <col min="1" max="1" width="2" customWidth="1"/>
    <col min="6" max="6" width="10.7265625" customWidth="1"/>
    <col min="8" max="8" width="14.7265625" customWidth="1"/>
    <col min="9" max="9" width="19.36328125" customWidth="1"/>
    <col min="10" max="10" width="11.90625" customWidth="1"/>
    <col min="11" max="11" width="14.36328125" customWidth="1"/>
    <col min="13" max="14" width="10.7265625" customWidth="1"/>
    <col min="19" max="19" width="11.7265625" customWidth="1"/>
  </cols>
  <sheetData>
    <row r="1" spans="2:36" ht="22.8">
      <c r="B1" s="6" t="s">
        <v>20</v>
      </c>
    </row>
    <row r="2" spans="2:36">
      <c r="B2" s="7" t="s">
        <v>21</v>
      </c>
    </row>
    <row r="3" spans="2:36">
      <c r="H3" t="e">
        <f t="array" ref="H3">INDEX(B15:B114,MATCH(MIN(IF(ISNUMBER(SavingsBalance_RetiredPeriod),IF((SavingsBalance_RetiredPeriod&gt;0),SavingsBalance_RetiredPeriod))),SavingsBalance_RetiredPeriod,0))</f>
        <v>#N/A</v>
      </c>
      <c r="I3" t="s">
        <v>12</v>
      </c>
      <c r="K3" t="s">
        <v>16</v>
      </c>
      <c r="O3" s="2"/>
    </row>
    <row r="4" spans="2:36">
      <c r="G4" t="e">
        <f>TEXT(INDEX(SavingsBalance_RetiredPeriod,PlanYears),"$#,###")</f>
        <v>#VALUE!</v>
      </c>
      <c r="H4">
        <f>YourCurrentAge+PlanYears-1</f>
        <v>-1</v>
      </c>
      <c r="I4" t="s">
        <v>11</v>
      </c>
      <c r="K4" t="s">
        <v>13</v>
      </c>
    </row>
    <row r="6" spans="2:36">
      <c r="H6" t="e">
        <f>INDEX($H$3:$H$4,(INDEX(SavingsBalance_RetiredPeriod,PlanYears)&gt;0)+1)</f>
        <v>#VALUE!</v>
      </c>
      <c r="I6" t="s">
        <v>14</v>
      </c>
      <c r="K6" t="e">
        <f>REPT(SUBSTITUTE(SUBSTITUTE(K3,"[AGE]",$H$6),"[BALANCE]",$G$4),INDEX(SavingsBalance_RetiredPeriod,PlanYears)&lt;0)</f>
        <v>#VALUE!</v>
      </c>
      <c r="O6" s="2"/>
    </row>
    <row r="7" spans="2:36">
      <c r="H7" t="e">
        <f>INDEX($H$3:$H$4,(INDEX(SavingsBalance_RetiredPeriod,PlanYears)&gt;0)+1)</f>
        <v>#VALUE!</v>
      </c>
      <c r="I7" t="s">
        <v>15</v>
      </c>
      <c r="K7" t="e">
        <f>REPT(SUBSTITUTE(SUBSTITUTE(K4,"[AGE]",$H$6),"[BALANCE]",$G$4),INDEX(SavingsBalance_RetiredPeriod,PlanYears)&gt;=0)</f>
        <v>#VALUE!</v>
      </c>
    </row>
    <row r="8" spans="2:36">
      <c r="F8" t="s">
        <v>17</v>
      </c>
      <c r="G8" t="e">
        <f>INDEX(SavingsBalance_RetiredPeriod,PlanYears)&gt;=0</f>
        <v>#VALUE!</v>
      </c>
      <c r="I8" s="4" t="s">
        <v>18</v>
      </c>
      <c r="K8" s="5" t="s">
        <v>19</v>
      </c>
      <c r="M8" s="3"/>
      <c r="O8" s="2"/>
    </row>
    <row r="9" spans="2:36">
      <c r="H9">
        <v>1</v>
      </c>
      <c r="I9" t="e">
        <f>REPT("CONGRATULATIONS!",Success)</f>
        <v>#VALUE!</v>
      </c>
      <c r="K9" t="e">
        <f>REPT("OOPS!",Success=FALSE)</f>
        <v>#VALUE!</v>
      </c>
    </row>
    <row r="10" spans="2:36">
      <c r="H10">
        <v>2</v>
      </c>
      <c r="I10" t="e">
        <f>REPT("At age",Success)</f>
        <v>#VALUE!</v>
      </c>
      <c r="K10" t="e">
        <f>REPT("This plan will only provide income to age ",Success=FALSE)</f>
        <v>#VALUE!</v>
      </c>
    </row>
    <row r="11" spans="2:36">
      <c r="H11">
        <v>3</v>
      </c>
      <c r="I11" t="e">
        <f>REPT(YourCurrentAge+PlanYears-1 &amp; ",",Success)</f>
        <v>#VALUE!</v>
      </c>
      <c r="K11" t="e">
        <f>REPT(H3 &amp; ".",Success=FALSE)</f>
        <v>#N/A</v>
      </c>
      <c r="O11" s="2"/>
    </row>
    <row r="12" spans="2:36">
      <c r="H12">
        <v>4</v>
      </c>
      <c r="I12" t="e">
        <f>REPT("you will have a savings balance of",Success)</f>
        <v>#VALUE!</v>
      </c>
      <c r="K12" t="e">
        <f>REPT("You'll need to makes some modifications.",Success=FALSE)</f>
        <v>#VALUE!</v>
      </c>
    </row>
    <row r="13" spans="2:36">
      <c r="H13">
        <v>5</v>
      </c>
      <c r="I13" t="e">
        <f>REPT(TEXT(INDEX(SavingsBalance_RetiredPeriod,PlanYears),"$#,###."),Success)</f>
        <v>#VALUE!</v>
      </c>
    </row>
    <row r="14" spans="2:36">
      <c r="B14" t="s">
        <v>0</v>
      </c>
      <c r="C14" t="s">
        <v>2</v>
      </c>
      <c r="F14" t="s">
        <v>3</v>
      </c>
      <c r="G14" t="s">
        <v>4</v>
      </c>
      <c r="H14" t="s">
        <v>5</v>
      </c>
      <c r="I14" t="s">
        <v>6</v>
      </c>
      <c r="J14" t="s">
        <v>1</v>
      </c>
      <c r="K14" t="s">
        <v>7</v>
      </c>
      <c r="N14" t="s">
        <v>3</v>
      </c>
      <c r="O14" t="s">
        <v>4</v>
      </c>
      <c r="P14" t="s">
        <v>5</v>
      </c>
      <c r="Q14" t="s">
        <v>6</v>
      </c>
      <c r="R14" t="s">
        <v>1</v>
      </c>
      <c r="S14" t="s">
        <v>7</v>
      </c>
      <c r="V14" t="s">
        <v>3</v>
      </c>
      <c r="W14" t="s">
        <v>4</v>
      </c>
      <c r="X14" t="s">
        <v>5</v>
      </c>
      <c r="Y14" t="s">
        <v>6</v>
      </c>
      <c r="Z14" t="s">
        <v>1</v>
      </c>
      <c r="AA14" t="s">
        <v>7</v>
      </c>
      <c r="AD14" t="s">
        <v>8</v>
      </c>
      <c r="AE14" t="s">
        <v>9</v>
      </c>
      <c r="AH14" t="s">
        <v>10</v>
      </c>
    </row>
    <row r="15" spans="2:36">
      <c r="B15" t="e">
        <f>Age</f>
        <v>#N/A</v>
      </c>
      <c r="C15" s="1">
        <f>CurrentAnnualIncome</f>
        <v>0</v>
      </c>
      <c r="D15" s="1"/>
      <c r="E15" s="1"/>
      <c r="F15" s="1">
        <f>CurrentRetirementSavingsBalance</f>
        <v>0</v>
      </c>
      <c r="G15" s="1" t="e">
        <f>Interest</f>
        <v>#N/A</v>
      </c>
      <c r="H15" s="1">
        <f>CurrentAnnualSavingsAmount</f>
        <v>0</v>
      </c>
      <c r="I15" s="1" t="e">
        <f>DesiredRetirementIncome</f>
        <v>#N/A</v>
      </c>
      <c r="J15" s="1" t="e">
        <f>PensionIncome</f>
        <v>#N/A</v>
      </c>
      <c r="K15" s="1" t="e">
        <f>EndBalance</f>
        <v>#N/A</v>
      </c>
      <c r="N15" s="1">
        <f>CurrentRetirementSavingsBalance</f>
        <v>0</v>
      </c>
      <c r="O15" s="1" t="e">
        <f>Interest_Under</f>
        <v>#N/A</v>
      </c>
      <c r="P15" s="1">
        <f>CurrentAnnualSavingsAmount_Under</f>
        <v>0</v>
      </c>
      <c r="Q15" s="1" t="e">
        <f>DesiredRetirementIncome</f>
        <v>#N/A</v>
      </c>
      <c r="R15" s="1" t="e">
        <f>PensionIncome_Under</f>
        <v>#N/A</v>
      </c>
      <c r="S15" s="1" t="e">
        <f>EndBalance</f>
        <v>#N/A</v>
      </c>
      <c r="V15" s="1">
        <f>CurrentRetirementSavingsBalance</f>
        <v>0</v>
      </c>
      <c r="W15" s="1" t="e">
        <f>Interest_Over</f>
        <v>#N/A</v>
      </c>
      <c r="X15" s="1">
        <f>CurrentAnnualSavingsAmount_Over</f>
        <v>0</v>
      </c>
      <c r="Y15" s="1" t="e">
        <f>DesiredRetirementIncome</f>
        <v>#N/A</v>
      </c>
      <c r="Z15" s="1" t="e">
        <f>PensionIncome_Over</f>
        <v>#N/A</v>
      </c>
      <c r="AA15" s="1" t="e">
        <f>EndBalance</f>
        <v>#N/A</v>
      </c>
      <c r="AD15" s="1" t="e">
        <f>IF(Calculations!B15&lt;DesiredRetirementAge,K15,NA())</f>
        <v>#N/A</v>
      </c>
      <c r="AE15" s="1" t="e">
        <f>IF(Calculations!B15&gt;=(DesiredRetirementAge-1),K15,NA())</f>
        <v>#N/A</v>
      </c>
      <c r="AF15" s="1"/>
      <c r="AH15" s="1" t="e">
        <f>AA15-S15</f>
        <v>#N/A</v>
      </c>
      <c r="AJ15" s="1"/>
    </row>
    <row r="16" spans="2:36">
      <c r="B16" t="e">
        <f>Age</f>
        <v>#N/A</v>
      </c>
      <c r="C16" s="1" t="e">
        <f>Salary</f>
        <v>#N/A</v>
      </c>
      <c r="D16" s="1"/>
      <c r="E16" s="1"/>
      <c r="F16" s="1" t="e">
        <f>Balance</f>
        <v>#N/A</v>
      </c>
      <c r="G16" s="1" t="e">
        <f>Interest</f>
        <v>#N/A</v>
      </c>
      <c r="H16" s="1" t="e">
        <f>YearlySavings</f>
        <v>#N/A</v>
      </c>
      <c r="I16" s="1" t="e">
        <f>DesiredRetirementIncome</f>
        <v>#N/A</v>
      </c>
      <c r="J16" s="1" t="e">
        <f>PensionIncome</f>
        <v>#N/A</v>
      </c>
      <c r="K16" s="1" t="e">
        <f>EndBalance</f>
        <v>#N/A</v>
      </c>
      <c r="N16" s="1" t="e">
        <f>Balance_Under</f>
        <v>#N/A</v>
      </c>
      <c r="O16" s="1" t="e">
        <f>Interest_Under</f>
        <v>#N/A</v>
      </c>
      <c r="P16" s="1" t="e">
        <f>YearlySavings_Under</f>
        <v>#N/A</v>
      </c>
      <c r="Q16" s="1" t="e">
        <f>DesiredRetirementIncome</f>
        <v>#N/A</v>
      </c>
      <c r="R16" s="1" t="e">
        <f>PensionIncome_Under</f>
        <v>#N/A</v>
      </c>
      <c r="S16" s="1" t="e">
        <f>EndBalance</f>
        <v>#N/A</v>
      </c>
      <c r="V16" s="1" t="e">
        <f>Balance_Over</f>
        <v>#N/A</v>
      </c>
      <c r="W16" s="1" t="e">
        <f>Interest_Over</f>
        <v>#N/A</v>
      </c>
      <c r="X16" s="1" t="e">
        <f>YearlySavings_Over</f>
        <v>#N/A</v>
      </c>
      <c r="Y16" s="1" t="e">
        <f>DesiredRetirementIncome</f>
        <v>#N/A</v>
      </c>
      <c r="Z16" s="1" t="e">
        <f>PensionIncome_Over</f>
        <v>#N/A</v>
      </c>
      <c r="AA16" s="1" t="e">
        <f>EndBalance</f>
        <v>#N/A</v>
      </c>
      <c r="AD16" s="1" t="e">
        <f>IF(Calculations!B16&lt;DesiredRetirementAge,K16,NA())</f>
        <v>#N/A</v>
      </c>
      <c r="AE16" s="1" t="e">
        <f>IF(Calculations!B16&gt;=(DesiredRetirementAge-1),K16,NA())</f>
        <v>#N/A</v>
      </c>
      <c r="AF16" s="1"/>
      <c r="AH16" s="1" t="e">
        <f t="shared" ref="AH16:AH79" si="0">AA16-S16</f>
        <v>#N/A</v>
      </c>
      <c r="AJ16" s="1"/>
    </row>
    <row r="17" spans="2:36">
      <c r="B17" t="e">
        <f>Age</f>
        <v>#N/A</v>
      </c>
      <c r="C17" s="1" t="e">
        <f>Salary</f>
        <v>#N/A</v>
      </c>
      <c r="D17" s="1"/>
      <c r="E17" s="1"/>
      <c r="F17" s="1" t="e">
        <f>Balance</f>
        <v>#N/A</v>
      </c>
      <c r="G17" s="1" t="e">
        <f>Interest</f>
        <v>#N/A</v>
      </c>
      <c r="H17" s="1" t="e">
        <f>YearlySavings</f>
        <v>#N/A</v>
      </c>
      <c r="I17" s="1" t="e">
        <f>DesiredRetirementIncome</f>
        <v>#N/A</v>
      </c>
      <c r="J17" s="1" t="e">
        <f>PensionIncome</f>
        <v>#N/A</v>
      </c>
      <c r="K17" s="1" t="e">
        <f>EndBalance</f>
        <v>#N/A</v>
      </c>
      <c r="N17" s="1" t="e">
        <f>Balance_Under</f>
        <v>#N/A</v>
      </c>
      <c r="O17" s="1" t="e">
        <f>Interest_Under</f>
        <v>#N/A</v>
      </c>
      <c r="P17" s="1" t="e">
        <f>YearlySavings_Under</f>
        <v>#N/A</v>
      </c>
      <c r="Q17" s="1" t="e">
        <f>DesiredRetirementIncome</f>
        <v>#N/A</v>
      </c>
      <c r="R17" s="1" t="e">
        <f>PensionIncome_Under</f>
        <v>#N/A</v>
      </c>
      <c r="S17" s="1" t="e">
        <f>EndBalance</f>
        <v>#N/A</v>
      </c>
      <c r="V17" s="1" t="e">
        <f>Balance_Over</f>
        <v>#N/A</v>
      </c>
      <c r="W17" s="1" t="e">
        <f>Interest_Over</f>
        <v>#N/A</v>
      </c>
      <c r="X17" s="1" t="e">
        <f>YearlySavings_Over</f>
        <v>#N/A</v>
      </c>
      <c r="Y17" s="1" t="e">
        <f>DesiredRetirementIncome</f>
        <v>#N/A</v>
      </c>
      <c r="Z17" s="1" t="e">
        <f>PensionIncome_Over</f>
        <v>#N/A</v>
      </c>
      <c r="AA17" s="1" t="e">
        <f>EndBalance</f>
        <v>#N/A</v>
      </c>
      <c r="AD17" s="1" t="e">
        <f>IF(Calculations!B17&lt;DesiredRetirementAge,K17,NA())</f>
        <v>#N/A</v>
      </c>
      <c r="AE17" s="1" t="e">
        <f>IF(Calculations!B17&gt;=(DesiredRetirementAge-1),K17,NA())</f>
        <v>#N/A</v>
      </c>
      <c r="AF17" s="1"/>
      <c r="AH17" s="1" t="e">
        <f t="shared" si="0"/>
        <v>#N/A</v>
      </c>
      <c r="AJ17" s="1"/>
    </row>
    <row r="18" spans="2:36">
      <c r="B18" t="e">
        <f>Age</f>
        <v>#N/A</v>
      </c>
      <c r="C18" s="1" t="e">
        <f>Salary</f>
        <v>#N/A</v>
      </c>
      <c r="D18" s="1"/>
      <c r="E18" s="1"/>
      <c r="F18" s="1" t="e">
        <f>Balance</f>
        <v>#N/A</v>
      </c>
      <c r="G18" s="1" t="e">
        <f>Interest</f>
        <v>#N/A</v>
      </c>
      <c r="H18" s="1" t="e">
        <f>YearlySavings</f>
        <v>#N/A</v>
      </c>
      <c r="I18" s="1" t="e">
        <f>DesiredRetirementIncome</f>
        <v>#N/A</v>
      </c>
      <c r="J18" s="1" t="e">
        <f>PensionIncome</f>
        <v>#N/A</v>
      </c>
      <c r="K18" s="1" t="e">
        <f>EndBalance</f>
        <v>#N/A</v>
      </c>
      <c r="N18" s="1" t="e">
        <f>Balance_Under</f>
        <v>#N/A</v>
      </c>
      <c r="O18" s="1" t="e">
        <f>Interest_Under</f>
        <v>#N/A</v>
      </c>
      <c r="P18" s="1" t="e">
        <f>YearlySavings_Under</f>
        <v>#N/A</v>
      </c>
      <c r="Q18" s="1" t="e">
        <f>DesiredRetirementIncome</f>
        <v>#N/A</v>
      </c>
      <c r="R18" s="1" t="e">
        <f>PensionIncome_Under</f>
        <v>#N/A</v>
      </c>
      <c r="S18" s="1" t="e">
        <f>EndBalance</f>
        <v>#N/A</v>
      </c>
      <c r="V18" s="1" t="e">
        <f>Balance_Over</f>
        <v>#N/A</v>
      </c>
      <c r="W18" s="1" t="e">
        <f>Interest_Over</f>
        <v>#N/A</v>
      </c>
      <c r="X18" s="1" t="e">
        <f>YearlySavings_Over</f>
        <v>#N/A</v>
      </c>
      <c r="Y18" s="1" t="e">
        <f>DesiredRetirementIncome</f>
        <v>#N/A</v>
      </c>
      <c r="Z18" s="1" t="e">
        <f>PensionIncome_Over</f>
        <v>#N/A</v>
      </c>
      <c r="AA18" s="1" t="e">
        <f>EndBalance</f>
        <v>#N/A</v>
      </c>
      <c r="AD18" s="1" t="e">
        <f>IF(Calculations!B18&lt;DesiredRetirementAge,K18,NA())</f>
        <v>#N/A</v>
      </c>
      <c r="AE18" s="1" t="e">
        <f>IF(Calculations!B18&gt;=(DesiredRetirementAge-1),K18,NA())</f>
        <v>#N/A</v>
      </c>
      <c r="AF18" s="1"/>
      <c r="AH18" s="1" t="e">
        <f t="shared" si="0"/>
        <v>#N/A</v>
      </c>
      <c r="AJ18" s="1"/>
    </row>
    <row r="19" spans="2:36">
      <c r="B19" t="e">
        <f>Age</f>
        <v>#N/A</v>
      </c>
      <c r="C19" s="1" t="e">
        <f>Salary</f>
        <v>#N/A</v>
      </c>
      <c r="D19" s="1"/>
      <c r="E19" s="1"/>
      <c r="F19" s="1" t="e">
        <f>Balance</f>
        <v>#N/A</v>
      </c>
      <c r="G19" s="1" t="e">
        <f>Interest</f>
        <v>#N/A</v>
      </c>
      <c r="H19" s="1" t="e">
        <f>YearlySavings</f>
        <v>#N/A</v>
      </c>
      <c r="I19" s="1" t="e">
        <f>DesiredRetirementIncome</f>
        <v>#N/A</v>
      </c>
      <c r="J19" s="1" t="e">
        <f>PensionIncome</f>
        <v>#N/A</v>
      </c>
      <c r="K19" s="1" t="e">
        <f>EndBalance</f>
        <v>#N/A</v>
      </c>
      <c r="N19" s="1" t="e">
        <f>Balance_Under</f>
        <v>#N/A</v>
      </c>
      <c r="O19" s="1" t="e">
        <f>Interest_Under</f>
        <v>#N/A</v>
      </c>
      <c r="P19" s="1" t="e">
        <f>YearlySavings_Under</f>
        <v>#N/A</v>
      </c>
      <c r="Q19" s="1" t="e">
        <f>DesiredRetirementIncome</f>
        <v>#N/A</v>
      </c>
      <c r="R19" s="1" t="e">
        <f>PensionIncome_Under</f>
        <v>#N/A</v>
      </c>
      <c r="S19" s="1" t="e">
        <f>EndBalance</f>
        <v>#N/A</v>
      </c>
      <c r="V19" s="1" t="e">
        <f>Balance_Over</f>
        <v>#N/A</v>
      </c>
      <c r="W19" s="1" t="e">
        <f>Interest_Over</f>
        <v>#N/A</v>
      </c>
      <c r="X19" s="1" t="e">
        <f>YearlySavings_Over</f>
        <v>#N/A</v>
      </c>
      <c r="Y19" s="1" t="e">
        <f>DesiredRetirementIncome</f>
        <v>#N/A</v>
      </c>
      <c r="Z19" s="1" t="e">
        <f>PensionIncome_Over</f>
        <v>#N/A</v>
      </c>
      <c r="AA19" s="1" t="e">
        <f>EndBalance</f>
        <v>#N/A</v>
      </c>
      <c r="AD19" s="1" t="e">
        <f>IF(Calculations!B19&lt;DesiredRetirementAge,K19,NA())</f>
        <v>#N/A</v>
      </c>
      <c r="AE19" s="1" t="e">
        <f>IF(Calculations!B19&gt;=(DesiredRetirementAge-1),K19,NA())</f>
        <v>#N/A</v>
      </c>
      <c r="AF19" s="1"/>
      <c r="AH19" s="1" t="e">
        <f t="shared" si="0"/>
        <v>#N/A</v>
      </c>
      <c r="AJ19" s="1"/>
    </row>
    <row r="20" spans="2:36">
      <c r="B20" t="e">
        <f>Age</f>
        <v>#N/A</v>
      </c>
      <c r="C20" s="1" t="e">
        <f>Salary</f>
        <v>#N/A</v>
      </c>
      <c r="D20" s="1"/>
      <c r="E20" s="1"/>
      <c r="F20" s="1" t="e">
        <f>Balance</f>
        <v>#N/A</v>
      </c>
      <c r="G20" s="1" t="e">
        <f>Interest</f>
        <v>#N/A</v>
      </c>
      <c r="H20" s="1" t="e">
        <f>YearlySavings</f>
        <v>#N/A</v>
      </c>
      <c r="I20" s="1" t="e">
        <f>DesiredRetirementIncome</f>
        <v>#N/A</v>
      </c>
      <c r="J20" s="1" t="e">
        <f>PensionIncome</f>
        <v>#N/A</v>
      </c>
      <c r="K20" s="1" t="e">
        <f>EndBalance</f>
        <v>#N/A</v>
      </c>
      <c r="N20" s="1" t="e">
        <f>Balance_Under</f>
        <v>#N/A</v>
      </c>
      <c r="O20" s="1" t="e">
        <f>Interest_Under</f>
        <v>#N/A</v>
      </c>
      <c r="P20" s="1" t="e">
        <f>YearlySavings_Under</f>
        <v>#N/A</v>
      </c>
      <c r="Q20" s="1" t="e">
        <f>DesiredRetirementIncome</f>
        <v>#N/A</v>
      </c>
      <c r="R20" s="1" t="e">
        <f>PensionIncome_Under</f>
        <v>#N/A</v>
      </c>
      <c r="S20" s="1" t="e">
        <f>EndBalance</f>
        <v>#N/A</v>
      </c>
      <c r="V20" s="1" t="e">
        <f>Balance_Over</f>
        <v>#N/A</v>
      </c>
      <c r="W20" s="1" t="e">
        <f>Interest_Over</f>
        <v>#N/A</v>
      </c>
      <c r="X20" s="1" t="e">
        <f>YearlySavings_Over</f>
        <v>#N/A</v>
      </c>
      <c r="Y20" s="1" t="e">
        <f>DesiredRetirementIncome</f>
        <v>#N/A</v>
      </c>
      <c r="Z20" s="1" t="e">
        <f>PensionIncome_Over</f>
        <v>#N/A</v>
      </c>
      <c r="AA20" s="1" t="e">
        <f>EndBalance</f>
        <v>#N/A</v>
      </c>
      <c r="AD20" s="1" t="e">
        <f>IF(Calculations!B20&lt;DesiredRetirementAge,K20,NA())</f>
        <v>#N/A</v>
      </c>
      <c r="AE20" s="1" t="e">
        <f>IF(Calculations!B20&gt;=(DesiredRetirementAge-1),K20,NA())</f>
        <v>#N/A</v>
      </c>
      <c r="AF20" s="1"/>
      <c r="AH20" s="1" t="e">
        <f t="shared" si="0"/>
        <v>#N/A</v>
      </c>
      <c r="AJ20" s="1"/>
    </row>
    <row r="21" spans="2:36">
      <c r="B21" t="e">
        <f>Age</f>
        <v>#N/A</v>
      </c>
      <c r="C21" s="1" t="e">
        <f>Salary</f>
        <v>#N/A</v>
      </c>
      <c r="D21" s="1"/>
      <c r="E21" s="1"/>
      <c r="F21" s="1" t="e">
        <f>Balance</f>
        <v>#N/A</v>
      </c>
      <c r="G21" s="1" t="e">
        <f>Interest</f>
        <v>#N/A</v>
      </c>
      <c r="H21" s="1" t="e">
        <f>YearlySavings</f>
        <v>#N/A</v>
      </c>
      <c r="I21" s="1" t="e">
        <f>DesiredRetirementIncome</f>
        <v>#N/A</v>
      </c>
      <c r="J21" s="1" t="e">
        <f>PensionIncome</f>
        <v>#N/A</v>
      </c>
      <c r="K21" s="1" t="e">
        <f>EndBalance</f>
        <v>#N/A</v>
      </c>
      <c r="N21" s="1" t="e">
        <f>Balance_Under</f>
        <v>#N/A</v>
      </c>
      <c r="O21" s="1" t="e">
        <f>Interest_Under</f>
        <v>#N/A</v>
      </c>
      <c r="P21" s="1" t="e">
        <f>YearlySavings_Under</f>
        <v>#N/A</v>
      </c>
      <c r="Q21" s="1" t="e">
        <f>DesiredRetirementIncome</f>
        <v>#N/A</v>
      </c>
      <c r="R21" s="1" t="e">
        <f>PensionIncome_Under</f>
        <v>#N/A</v>
      </c>
      <c r="S21" s="1" t="e">
        <f>EndBalance</f>
        <v>#N/A</v>
      </c>
      <c r="V21" s="1" t="e">
        <f>Balance_Over</f>
        <v>#N/A</v>
      </c>
      <c r="W21" s="1" t="e">
        <f>Interest_Over</f>
        <v>#N/A</v>
      </c>
      <c r="X21" s="1" t="e">
        <f>YearlySavings_Over</f>
        <v>#N/A</v>
      </c>
      <c r="Y21" s="1" t="e">
        <f>DesiredRetirementIncome</f>
        <v>#N/A</v>
      </c>
      <c r="Z21" s="1" t="e">
        <f>PensionIncome_Over</f>
        <v>#N/A</v>
      </c>
      <c r="AA21" s="1" t="e">
        <f>EndBalance</f>
        <v>#N/A</v>
      </c>
      <c r="AD21" s="1" t="e">
        <f>IF(Calculations!B21&lt;DesiredRetirementAge,K21,NA())</f>
        <v>#N/A</v>
      </c>
      <c r="AE21" s="1" t="e">
        <f>IF(Calculations!B21&gt;=(DesiredRetirementAge-1),K21,NA())</f>
        <v>#N/A</v>
      </c>
      <c r="AF21" s="1"/>
      <c r="AH21" s="1" t="e">
        <f t="shared" si="0"/>
        <v>#N/A</v>
      </c>
      <c r="AJ21" s="1"/>
    </row>
    <row r="22" spans="2:36">
      <c r="B22" t="e">
        <f>Age</f>
        <v>#N/A</v>
      </c>
      <c r="C22" s="1" t="e">
        <f>Salary</f>
        <v>#N/A</v>
      </c>
      <c r="D22" s="1"/>
      <c r="E22" s="1"/>
      <c r="F22" s="1" t="e">
        <f>Balance</f>
        <v>#N/A</v>
      </c>
      <c r="G22" s="1" t="e">
        <f>Interest</f>
        <v>#N/A</v>
      </c>
      <c r="H22" s="1" t="e">
        <f>YearlySavings</f>
        <v>#N/A</v>
      </c>
      <c r="I22" s="1" t="e">
        <f>DesiredRetirementIncome</f>
        <v>#N/A</v>
      </c>
      <c r="J22" s="1" t="e">
        <f>PensionIncome</f>
        <v>#N/A</v>
      </c>
      <c r="K22" s="1" t="e">
        <f>EndBalance</f>
        <v>#N/A</v>
      </c>
      <c r="N22" s="1" t="e">
        <f>Balance_Under</f>
        <v>#N/A</v>
      </c>
      <c r="O22" s="1" t="e">
        <f>Interest_Under</f>
        <v>#N/A</v>
      </c>
      <c r="P22" s="1" t="e">
        <f>YearlySavings_Under</f>
        <v>#N/A</v>
      </c>
      <c r="Q22" s="1" t="e">
        <f>DesiredRetirementIncome</f>
        <v>#N/A</v>
      </c>
      <c r="R22" s="1" t="e">
        <f>PensionIncome_Under</f>
        <v>#N/A</v>
      </c>
      <c r="S22" s="1" t="e">
        <f>EndBalance</f>
        <v>#N/A</v>
      </c>
      <c r="V22" s="1" t="e">
        <f>Balance_Over</f>
        <v>#N/A</v>
      </c>
      <c r="W22" s="1" t="e">
        <f>Interest_Over</f>
        <v>#N/A</v>
      </c>
      <c r="X22" s="1" t="e">
        <f>YearlySavings_Over</f>
        <v>#N/A</v>
      </c>
      <c r="Y22" s="1" t="e">
        <f>DesiredRetirementIncome</f>
        <v>#N/A</v>
      </c>
      <c r="Z22" s="1" t="e">
        <f>PensionIncome_Over</f>
        <v>#N/A</v>
      </c>
      <c r="AA22" s="1" t="e">
        <f>EndBalance</f>
        <v>#N/A</v>
      </c>
      <c r="AD22" s="1" t="e">
        <f>IF(Calculations!B22&lt;DesiredRetirementAge,K22,NA())</f>
        <v>#N/A</v>
      </c>
      <c r="AE22" s="1" t="e">
        <f>IF(Calculations!B22&gt;=(DesiredRetirementAge-1),K22,NA())</f>
        <v>#N/A</v>
      </c>
      <c r="AF22" s="1"/>
      <c r="AH22" s="1" t="e">
        <f t="shared" si="0"/>
        <v>#N/A</v>
      </c>
      <c r="AJ22" s="1"/>
    </row>
    <row r="23" spans="2:36">
      <c r="B23" t="e">
        <f>Age</f>
        <v>#N/A</v>
      </c>
      <c r="C23" s="1" t="e">
        <f>Salary</f>
        <v>#N/A</v>
      </c>
      <c r="D23" s="1"/>
      <c r="E23" s="1"/>
      <c r="F23" s="1" t="e">
        <f>Balance</f>
        <v>#N/A</v>
      </c>
      <c r="G23" s="1" t="e">
        <f>Interest</f>
        <v>#N/A</v>
      </c>
      <c r="H23" s="1" t="e">
        <f>YearlySavings</f>
        <v>#N/A</v>
      </c>
      <c r="I23" s="1" t="e">
        <f>DesiredRetirementIncome</f>
        <v>#N/A</v>
      </c>
      <c r="J23" s="1" t="e">
        <f>PensionIncome</f>
        <v>#N/A</v>
      </c>
      <c r="K23" s="1" t="e">
        <f>EndBalance</f>
        <v>#N/A</v>
      </c>
      <c r="N23" s="1" t="e">
        <f>Balance_Under</f>
        <v>#N/A</v>
      </c>
      <c r="O23" s="1" t="e">
        <f>Interest_Under</f>
        <v>#N/A</v>
      </c>
      <c r="P23" s="1" t="e">
        <f>YearlySavings_Under</f>
        <v>#N/A</v>
      </c>
      <c r="Q23" s="1" t="e">
        <f>DesiredRetirementIncome</f>
        <v>#N/A</v>
      </c>
      <c r="R23" s="1" t="e">
        <f>PensionIncome_Under</f>
        <v>#N/A</v>
      </c>
      <c r="S23" s="1" t="e">
        <f>EndBalance</f>
        <v>#N/A</v>
      </c>
      <c r="V23" s="1" t="e">
        <f>Balance_Over</f>
        <v>#N/A</v>
      </c>
      <c r="W23" s="1" t="e">
        <f>Interest_Over</f>
        <v>#N/A</v>
      </c>
      <c r="X23" s="1" t="e">
        <f>YearlySavings_Over</f>
        <v>#N/A</v>
      </c>
      <c r="Y23" s="1" t="e">
        <f>DesiredRetirementIncome</f>
        <v>#N/A</v>
      </c>
      <c r="Z23" s="1" t="e">
        <f>PensionIncome_Over</f>
        <v>#N/A</v>
      </c>
      <c r="AA23" s="1" t="e">
        <f>EndBalance</f>
        <v>#N/A</v>
      </c>
      <c r="AD23" s="1" t="e">
        <f>IF(Calculations!B23&lt;DesiredRetirementAge,K23,NA())</f>
        <v>#N/A</v>
      </c>
      <c r="AE23" s="1" t="e">
        <f>IF(Calculations!B23&gt;=(DesiredRetirementAge-1),K23,NA())</f>
        <v>#N/A</v>
      </c>
      <c r="AF23" s="1"/>
      <c r="AH23" s="1" t="e">
        <f t="shared" si="0"/>
        <v>#N/A</v>
      </c>
      <c r="AJ23" s="1"/>
    </row>
    <row r="24" spans="2:36">
      <c r="B24" t="e">
        <f>Age</f>
        <v>#N/A</v>
      </c>
      <c r="C24" s="1" t="e">
        <f>Salary</f>
        <v>#N/A</v>
      </c>
      <c r="D24" s="1"/>
      <c r="E24" s="1"/>
      <c r="F24" s="1" t="e">
        <f>Balance</f>
        <v>#N/A</v>
      </c>
      <c r="G24" s="1" t="e">
        <f>Interest</f>
        <v>#N/A</v>
      </c>
      <c r="H24" s="1" t="e">
        <f>YearlySavings</f>
        <v>#N/A</v>
      </c>
      <c r="I24" s="1" t="e">
        <f>DesiredRetirementIncome</f>
        <v>#N/A</v>
      </c>
      <c r="J24" s="1" t="e">
        <f>PensionIncome</f>
        <v>#N/A</v>
      </c>
      <c r="K24" s="1" t="e">
        <f>EndBalance</f>
        <v>#N/A</v>
      </c>
      <c r="N24" s="1" t="e">
        <f>Balance_Under</f>
        <v>#N/A</v>
      </c>
      <c r="O24" s="1" t="e">
        <f>Interest_Under</f>
        <v>#N/A</v>
      </c>
      <c r="P24" s="1" t="e">
        <f>YearlySavings_Under</f>
        <v>#N/A</v>
      </c>
      <c r="Q24" s="1" t="e">
        <f>DesiredRetirementIncome</f>
        <v>#N/A</v>
      </c>
      <c r="R24" s="1" t="e">
        <f>PensionIncome_Under</f>
        <v>#N/A</v>
      </c>
      <c r="S24" s="1" t="e">
        <f>EndBalance</f>
        <v>#N/A</v>
      </c>
      <c r="V24" s="1" t="e">
        <f>Balance_Over</f>
        <v>#N/A</v>
      </c>
      <c r="W24" s="1" t="e">
        <f>Interest_Over</f>
        <v>#N/A</v>
      </c>
      <c r="X24" s="1" t="e">
        <f>YearlySavings_Over</f>
        <v>#N/A</v>
      </c>
      <c r="Y24" s="1" t="e">
        <f>DesiredRetirementIncome</f>
        <v>#N/A</v>
      </c>
      <c r="Z24" s="1" t="e">
        <f>PensionIncome_Over</f>
        <v>#N/A</v>
      </c>
      <c r="AA24" s="1" t="e">
        <f>EndBalance</f>
        <v>#N/A</v>
      </c>
      <c r="AD24" s="1" t="e">
        <f>IF(Calculations!B24&lt;DesiredRetirementAge,K24,NA())</f>
        <v>#N/A</v>
      </c>
      <c r="AE24" s="1" t="e">
        <f>IF(Calculations!B24&gt;=(DesiredRetirementAge-1),K24,NA())</f>
        <v>#N/A</v>
      </c>
      <c r="AF24" s="1"/>
      <c r="AH24" s="1" t="e">
        <f t="shared" si="0"/>
        <v>#N/A</v>
      </c>
      <c r="AJ24" s="1"/>
    </row>
    <row r="25" spans="2:36">
      <c r="B25" t="e">
        <f>Age</f>
        <v>#N/A</v>
      </c>
      <c r="C25" s="1" t="e">
        <f>Salary</f>
        <v>#N/A</v>
      </c>
      <c r="D25" s="1"/>
      <c r="E25" s="1"/>
      <c r="F25" s="1" t="e">
        <f>Balance</f>
        <v>#N/A</v>
      </c>
      <c r="G25" s="1" t="e">
        <f>Interest</f>
        <v>#N/A</v>
      </c>
      <c r="H25" s="1" t="e">
        <f>YearlySavings</f>
        <v>#N/A</v>
      </c>
      <c r="I25" s="1" t="e">
        <f>DesiredRetirementIncome</f>
        <v>#N/A</v>
      </c>
      <c r="J25" s="1" t="e">
        <f>PensionIncome</f>
        <v>#N/A</v>
      </c>
      <c r="K25" s="1" t="e">
        <f>EndBalance</f>
        <v>#N/A</v>
      </c>
      <c r="N25" s="1" t="e">
        <f>Balance_Under</f>
        <v>#N/A</v>
      </c>
      <c r="O25" s="1" t="e">
        <f>Interest_Under</f>
        <v>#N/A</v>
      </c>
      <c r="P25" s="1" t="e">
        <f>YearlySavings_Under</f>
        <v>#N/A</v>
      </c>
      <c r="Q25" s="1" t="e">
        <f>DesiredRetirementIncome</f>
        <v>#N/A</v>
      </c>
      <c r="R25" s="1" t="e">
        <f>PensionIncome_Under</f>
        <v>#N/A</v>
      </c>
      <c r="S25" s="1" t="e">
        <f>EndBalance</f>
        <v>#N/A</v>
      </c>
      <c r="V25" s="1" t="e">
        <f>Balance_Over</f>
        <v>#N/A</v>
      </c>
      <c r="W25" s="1" t="e">
        <f>Interest_Over</f>
        <v>#N/A</v>
      </c>
      <c r="X25" s="1" t="e">
        <f>YearlySavings_Over</f>
        <v>#N/A</v>
      </c>
      <c r="Y25" s="1" t="e">
        <f>DesiredRetirementIncome</f>
        <v>#N/A</v>
      </c>
      <c r="Z25" s="1" t="e">
        <f>PensionIncome_Over</f>
        <v>#N/A</v>
      </c>
      <c r="AA25" s="1" t="e">
        <f>EndBalance</f>
        <v>#N/A</v>
      </c>
      <c r="AD25" s="1" t="e">
        <f>IF(Calculations!B25&lt;DesiredRetirementAge,K25,NA())</f>
        <v>#N/A</v>
      </c>
      <c r="AE25" s="1" t="e">
        <f>IF(Calculations!B25&gt;=(DesiredRetirementAge-1),K25,NA())</f>
        <v>#N/A</v>
      </c>
      <c r="AF25" s="1"/>
      <c r="AH25" s="1" t="e">
        <f t="shared" si="0"/>
        <v>#N/A</v>
      </c>
      <c r="AJ25" s="1"/>
    </row>
    <row r="26" spans="2:36">
      <c r="B26" t="e">
        <f>Age</f>
        <v>#N/A</v>
      </c>
      <c r="C26" s="1" t="e">
        <f>Salary</f>
        <v>#N/A</v>
      </c>
      <c r="D26" s="1"/>
      <c r="E26" s="1"/>
      <c r="F26" s="1" t="e">
        <f>Balance</f>
        <v>#N/A</v>
      </c>
      <c r="G26" s="1" t="e">
        <f>Interest</f>
        <v>#N/A</v>
      </c>
      <c r="H26" s="1" t="e">
        <f>YearlySavings</f>
        <v>#N/A</v>
      </c>
      <c r="I26" s="1" t="e">
        <f>DesiredRetirementIncome</f>
        <v>#N/A</v>
      </c>
      <c r="J26" s="1" t="e">
        <f>PensionIncome</f>
        <v>#N/A</v>
      </c>
      <c r="K26" s="1" t="e">
        <f>EndBalance</f>
        <v>#N/A</v>
      </c>
      <c r="N26" s="1" t="e">
        <f>Balance_Under</f>
        <v>#N/A</v>
      </c>
      <c r="O26" s="1" t="e">
        <f>Interest_Under</f>
        <v>#N/A</v>
      </c>
      <c r="P26" s="1" t="e">
        <f>YearlySavings_Under</f>
        <v>#N/A</v>
      </c>
      <c r="Q26" s="1" t="e">
        <f>DesiredRetirementIncome</f>
        <v>#N/A</v>
      </c>
      <c r="R26" s="1" t="e">
        <f>PensionIncome_Under</f>
        <v>#N/A</v>
      </c>
      <c r="S26" s="1" t="e">
        <f>EndBalance</f>
        <v>#N/A</v>
      </c>
      <c r="V26" s="1" t="e">
        <f>Balance_Over</f>
        <v>#N/A</v>
      </c>
      <c r="W26" s="1" t="e">
        <f>Interest_Over</f>
        <v>#N/A</v>
      </c>
      <c r="X26" s="1" t="e">
        <f>YearlySavings_Over</f>
        <v>#N/A</v>
      </c>
      <c r="Y26" s="1" t="e">
        <f>DesiredRetirementIncome</f>
        <v>#N/A</v>
      </c>
      <c r="Z26" s="1" t="e">
        <f>PensionIncome_Over</f>
        <v>#N/A</v>
      </c>
      <c r="AA26" s="1" t="e">
        <f>EndBalance</f>
        <v>#N/A</v>
      </c>
      <c r="AD26" s="1" t="e">
        <f>IF(Calculations!B26&lt;DesiredRetirementAge,K26,NA())</f>
        <v>#N/A</v>
      </c>
      <c r="AE26" s="1" t="e">
        <f>IF(Calculations!B26&gt;=(DesiredRetirementAge-1),K26,NA())</f>
        <v>#N/A</v>
      </c>
      <c r="AF26" s="1"/>
      <c r="AH26" s="1" t="e">
        <f t="shared" si="0"/>
        <v>#N/A</v>
      </c>
      <c r="AJ26" s="1"/>
    </row>
    <row r="27" spans="2:36">
      <c r="B27" t="e">
        <f>Age</f>
        <v>#N/A</v>
      </c>
      <c r="C27" s="1" t="e">
        <f>Salary</f>
        <v>#N/A</v>
      </c>
      <c r="D27" s="1"/>
      <c r="E27" s="1"/>
      <c r="F27" s="1" t="e">
        <f>Balance</f>
        <v>#N/A</v>
      </c>
      <c r="G27" s="1" t="e">
        <f>Interest</f>
        <v>#N/A</v>
      </c>
      <c r="H27" s="1" t="e">
        <f>YearlySavings</f>
        <v>#N/A</v>
      </c>
      <c r="I27" s="1" t="e">
        <f>DesiredRetirementIncome</f>
        <v>#N/A</v>
      </c>
      <c r="J27" s="1" t="e">
        <f>PensionIncome</f>
        <v>#N/A</v>
      </c>
      <c r="K27" s="1" t="e">
        <f>EndBalance</f>
        <v>#N/A</v>
      </c>
      <c r="N27" s="1" t="e">
        <f>Balance_Under</f>
        <v>#N/A</v>
      </c>
      <c r="O27" s="1" t="e">
        <f>Interest_Under</f>
        <v>#N/A</v>
      </c>
      <c r="P27" s="1" t="e">
        <f>YearlySavings_Under</f>
        <v>#N/A</v>
      </c>
      <c r="Q27" s="1" t="e">
        <f>DesiredRetirementIncome</f>
        <v>#N/A</v>
      </c>
      <c r="R27" s="1" t="e">
        <f>PensionIncome_Under</f>
        <v>#N/A</v>
      </c>
      <c r="S27" s="1" t="e">
        <f>EndBalance</f>
        <v>#N/A</v>
      </c>
      <c r="V27" s="1" t="e">
        <f>Balance_Over</f>
        <v>#N/A</v>
      </c>
      <c r="W27" s="1" t="e">
        <f>Interest_Over</f>
        <v>#N/A</v>
      </c>
      <c r="X27" s="1" t="e">
        <f>YearlySavings_Over</f>
        <v>#N/A</v>
      </c>
      <c r="Y27" s="1" t="e">
        <f>DesiredRetirementIncome</f>
        <v>#N/A</v>
      </c>
      <c r="Z27" s="1" t="e">
        <f>PensionIncome_Over</f>
        <v>#N/A</v>
      </c>
      <c r="AA27" s="1" t="e">
        <f>EndBalance</f>
        <v>#N/A</v>
      </c>
      <c r="AD27" s="1" t="e">
        <f>IF(Calculations!B27&lt;DesiredRetirementAge,K27,NA())</f>
        <v>#N/A</v>
      </c>
      <c r="AE27" s="1" t="e">
        <f>IF(Calculations!B27&gt;=(DesiredRetirementAge-1),K27,NA())</f>
        <v>#N/A</v>
      </c>
      <c r="AF27" s="1"/>
      <c r="AH27" s="1" t="e">
        <f t="shared" si="0"/>
        <v>#N/A</v>
      </c>
      <c r="AJ27" s="1"/>
    </row>
    <row r="28" spans="2:36">
      <c r="B28" t="e">
        <f>Age</f>
        <v>#N/A</v>
      </c>
      <c r="C28" s="1" t="e">
        <f>Salary</f>
        <v>#N/A</v>
      </c>
      <c r="D28" s="1"/>
      <c r="E28" s="1"/>
      <c r="F28" s="1" t="e">
        <f>Balance</f>
        <v>#N/A</v>
      </c>
      <c r="G28" s="1" t="e">
        <f>Interest</f>
        <v>#N/A</v>
      </c>
      <c r="H28" s="1" t="e">
        <f>YearlySavings</f>
        <v>#N/A</v>
      </c>
      <c r="I28" s="1" t="e">
        <f>DesiredRetirementIncome</f>
        <v>#N/A</v>
      </c>
      <c r="J28" s="1" t="e">
        <f>PensionIncome</f>
        <v>#N/A</v>
      </c>
      <c r="K28" s="1" t="e">
        <f>EndBalance</f>
        <v>#N/A</v>
      </c>
      <c r="N28" s="1" t="e">
        <f>Balance_Under</f>
        <v>#N/A</v>
      </c>
      <c r="O28" s="1" t="e">
        <f>Interest_Under</f>
        <v>#N/A</v>
      </c>
      <c r="P28" s="1" t="e">
        <f>YearlySavings_Under</f>
        <v>#N/A</v>
      </c>
      <c r="Q28" s="1" t="e">
        <f>DesiredRetirementIncome</f>
        <v>#N/A</v>
      </c>
      <c r="R28" s="1" t="e">
        <f>PensionIncome_Under</f>
        <v>#N/A</v>
      </c>
      <c r="S28" s="1" t="e">
        <f>EndBalance</f>
        <v>#N/A</v>
      </c>
      <c r="V28" s="1" t="e">
        <f>Balance_Over</f>
        <v>#N/A</v>
      </c>
      <c r="W28" s="1" t="e">
        <f>Interest_Over</f>
        <v>#N/A</v>
      </c>
      <c r="X28" s="1" t="e">
        <f>YearlySavings_Over</f>
        <v>#N/A</v>
      </c>
      <c r="Y28" s="1" t="e">
        <f>DesiredRetirementIncome</f>
        <v>#N/A</v>
      </c>
      <c r="Z28" s="1" t="e">
        <f>PensionIncome_Over</f>
        <v>#N/A</v>
      </c>
      <c r="AA28" s="1" t="e">
        <f>EndBalance</f>
        <v>#N/A</v>
      </c>
      <c r="AD28" s="1" t="e">
        <f>IF(Calculations!B28&lt;DesiredRetirementAge,K28,NA())</f>
        <v>#N/A</v>
      </c>
      <c r="AE28" s="1" t="e">
        <f>IF(Calculations!B28&gt;=(DesiredRetirementAge-1),K28,NA())</f>
        <v>#N/A</v>
      </c>
      <c r="AF28" s="1"/>
      <c r="AH28" s="1" t="e">
        <f t="shared" si="0"/>
        <v>#N/A</v>
      </c>
      <c r="AJ28" s="1"/>
    </row>
    <row r="29" spans="2:36">
      <c r="B29" t="e">
        <f>Age</f>
        <v>#N/A</v>
      </c>
      <c r="C29" s="1" t="e">
        <f>Salary</f>
        <v>#N/A</v>
      </c>
      <c r="D29" s="1"/>
      <c r="E29" s="1"/>
      <c r="F29" s="1" t="e">
        <f>Balance</f>
        <v>#N/A</v>
      </c>
      <c r="G29" s="1" t="e">
        <f>Interest</f>
        <v>#N/A</v>
      </c>
      <c r="H29" s="1" t="e">
        <f>YearlySavings</f>
        <v>#N/A</v>
      </c>
      <c r="I29" s="1" t="e">
        <f>DesiredRetirementIncome</f>
        <v>#N/A</v>
      </c>
      <c r="J29" s="1" t="e">
        <f>PensionIncome</f>
        <v>#N/A</v>
      </c>
      <c r="K29" s="1" t="e">
        <f>EndBalance</f>
        <v>#N/A</v>
      </c>
      <c r="N29" s="1" t="e">
        <f>Balance_Under</f>
        <v>#N/A</v>
      </c>
      <c r="O29" s="1" t="e">
        <f>Interest_Under</f>
        <v>#N/A</v>
      </c>
      <c r="P29" s="1" t="e">
        <f>YearlySavings_Under</f>
        <v>#N/A</v>
      </c>
      <c r="Q29" s="1" t="e">
        <f>DesiredRetirementIncome</f>
        <v>#N/A</v>
      </c>
      <c r="R29" s="1" t="e">
        <f>PensionIncome_Under</f>
        <v>#N/A</v>
      </c>
      <c r="S29" s="1" t="e">
        <f>EndBalance</f>
        <v>#N/A</v>
      </c>
      <c r="V29" s="1" t="e">
        <f>Balance_Over</f>
        <v>#N/A</v>
      </c>
      <c r="W29" s="1" t="e">
        <f>Interest_Over</f>
        <v>#N/A</v>
      </c>
      <c r="X29" s="1" t="e">
        <f>YearlySavings_Over</f>
        <v>#N/A</v>
      </c>
      <c r="Y29" s="1" t="e">
        <f>DesiredRetirementIncome</f>
        <v>#N/A</v>
      </c>
      <c r="Z29" s="1" t="e">
        <f>PensionIncome_Over</f>
        <v>#N/A</v>
      </c>
      <c r="AA29" s="1" t="e">
        <f>EndBalance</f>
        <v>#N/A</v>
      </c>
      <c r="AD29" s="1" t="e">
        <f>IF(Calculations!B29&lt;DesiredRetirementAge,K29,NA())</f>
        <v>#N/A</v>
      </c>
      <c r="AE29" s="1" t="e">
        <f>IF(Calculations!B29&gt;=(DesiredRetirementAge-1),K29,NA())</f>
        <v>#N/A</v>
      </c>
      <c r="AF29" s="1"/>
      <c r="AH29" s="1" t="e">
        <f t="shared" si="0"/>
        <v>#N/A</v>
      </c>
      <c r="AJ29" s="1"/>
    </row>
    <row r="30" spans="2:36">
      <c r="B30" t="e">
        <f>Age</f>
        <v>#N/A</v>
      </c>
      <c r="C30" s="1" t="e">
        <f>Salary</f>
        <v>#N/A</v>
      </c>
      <c r="D30" s="1"/>
      <c r="E30" s="1"/>
      <c r="F30" s="1" t="e">
        <f>Balance</f>
        <v>#N/A</v>
      </c>
      <c r="G30" s="1" t="e">
        <f>Interest</f>
        <v>#N/A</v>
      </c>
      <c r="H30" s="1" t="e">
        <f>YearlySavings</f>
        <v>#N/A</v>
      </c>
      <c r="I30" s="1" t="e">
        <f>DesiredRetirementIncome</f>
        <v>#N/A</v>
      </c>
      <c r="J30" s="1" t="e">
        <f>PensionIncome</f>
        <v>#N/A</v>
      </c>
      <c r="K30" s="1" t="e">
        <f>EndBalance</f>
        <v>#N/A</v>
      </c>
      <c r="N30" s="1" t="e">
        <f>Balance_Under</f>
        <v>#N/A</v>
      </c>
      <c r="O30" s="1" t="e">
        <f>Interest_Under</f>
        <v>#N/A</v>
      </c>
      <c r="P30" s="1" t="e">
        <f>YearlySavings_Under</f>
        <v>#N/A</v>
      </c>
      <c r="Q30" s="1" t="e">
        <f>DesiredRetirementIncome</f>
        <v>#N/A</v>
      </c>
      <c r="R30" s="1" t="e">
        <f>PensionIncome_Under</f>
        <v>#N/A</v>
      </c>
      <c r="S30" s="1" t="e">
        <f>EndBalance</f>
        <v>#N/A</v>
      </c>
      <c r="V30" s="1" t="e">
        <f>Balance_Over</f>
        <v>#N/A</v>
      </c>
      <c r="W30" s="1" t="e">
        <f>Interest_Over</f>
        <v>#N/A</v>
      </c>
      <c r="X30" s="1" t="e">
        <f>YearlySavings_Over</f>
        <v>#N/A</v>
      </c>
      <c r="Y30" s="1" t="e">
        <f>DesiredRetirementIncome</f>
        <v>#N/A</v>
      </c>
      <c r="Z30" s="1" t="e">
        <f>PensionIncome_Over</f>
        <v>#N/A</v>
      </c>
      <c r="AA30" s="1" t="e">
        <f>EndBalance</f>
        <v>#N/A</v>
      </c>
      <c r="AD30" s="1" t="e">
        <f>IF(Calculations!B30&lt;DesiredRetirementAge,K30,NA())</f>
        <v>#N/A</v>
      </c>
      <c r="AE30" s="1" t="e">
        <f>IF(Calculations!B30&gt;=(DesiredRetirementAge-1),K30,NA())</f>
        <v>#N/A</v>
      </c>
      <c r="AF30" s="1"/>
      <c r="AH30" s="1" t="e">
        <f t="shared" si="0"/>
        <v>#N/A</v>
      </c>
      <c r="AJ30" s="1"/>
    </row>
    <row r="31" spans="2:36">
      <c r="B31" t="e">
        <f>Age</f>
        <v>#N/A</v>
      </c>
      <c r="C31" s="1" t="e">
        <f>Salary</f>
        <v>#N/A</v>
      </c>
      <c r="D31" s="1"/>
      <c r="E31" s="1"/>
      <c r="F31" s="1" t="e">
        <f>Balance</f>
        <v>#N/A</v>
      </c>
      <c r="G31" s="1" t="e">
        <f>Interest</f>
        <v>#N/A</v>
      </c>
      <c r="H31" s="1" t="e">
        <f>YearlySavings</f>
        <v>#N/A</v>
      </c>
      <c r="I31" s="1" t="e">
        <f>DesiredRetirementIncome</f>
        <v>#N/A</v>
      </c>
      <c r="J31" s="1" t="e">
        <f>PensionIncome</f>
        <v>#N/A</v>
      </c>
      <c r="K31" s="1" t="e">
        <f>EndBalance</f>
        <v>#N/A</v>
      </c>
      <c r="N31" s="1" t="e">
        <f>Balance_Under</f>
        <v>#N/A</v>
      </c>
      <c r="O31" s="1" t="e">
        <f>Interest_Under</f>
        <v>#N/A</v>
      </c>
      <c r="P31" s="1" t="e">
        <f>YearlySavings_Under</f>
        <v>#N/A</v>
      </c>
      <c r="Q31" s="1" t="e">
        <f>DesiredRetirementIncome</f>
        <v>#N/A</v>
      </c>
      <c r="R31" s="1" t="e">
        <f>PensionIncome_Under</f>
        <v>#N/A</v>
      </c>
      <c r="S31" s="1" t="e">
        <f>EndBalance</f>
        <v>#N/A</v>
      </c>
      <c r="V31" s="1" t="e">
        <f>Balance_Over</f>
        <v>#N/A</v>
      </c>
      <c r="W31" s="1" t="e">
        <f>Interest_Over</f>
        <v>#N/A</v>
      </c>
      <c r="X31" s="1" t="e">
        <f>YearlySavings_Over</f>
        <v>#N/A</v>
      </c>
      <c r="Y31" s="1" t="e">
        <f>DesiredRetirementIncome</f>
        <v>#N/A</v>
      </c>
      <c r="Z31" s="1" t="e">
        <f>PensionIncome_Over</f>
        <v>#N/A</v>
      </c>
      <c r="AA31" s="1" t="e">
        <f>EndBalance</f>
        <v>#N/A</v>
      </c>
      <c r="AD31" s="1" t="e">
        <f>IF(Calculations!B31&lt;DesiredRetirementAge,K31,NA())</f>
        <v>#N/A</v>
      </c>
      <c r="AE31" s="1" t="e">
        <f>IF(Calculations!B31&gt;=(DesiredRetirementAge-1),K31,NA())</f>
        <v>#N/A</v>
      </c>
      <c r="AF31" s="1"/>
      <c r="AH31" s="1" t="e">
        <f t="shared" si="0"/>
        <v>#N/A</v>
      </c>
      <c r="AJ31" s="1"/>
    </row>
    <row r="32" spans="2:36">
      <c r="B32" t="e">
        <f>Age</f>
        <v>#N/A</v>
      </c>
      <c r="C32" s="1" t="e">
        <f>Salary</f>
        <v>#N/A</v>
      </c>
      <c r="D32" s="1"/>
      <c r="E32" s="1"/>
      <c r="F32" s="1" t="e">
        <f>Balance</f>
        <v>#N/A</v>
      </c>
      <c r="G32" s="1" t="e">
        <f>Interest</f>
        <v>#N/A</v>
      </c>
      <c r="H32" s="1" t="e">
        <f>YearlySavings</f>
        <v>#N/A</v>
      </c>
      <c r="I32" s="1" t="e">
        <f>DesiredRetirementIncome</f>
        <v>#N/A</v>
      </c>
      <c r="J32" s="1" t="e">
        <f>PensionIncome</f>
        <v>#N/A</v>
      </c>
      <c r="K32" s="1" t="e">
        <f>EndBalance</f>
        <v>#N/A</v>
      </c>
      <c r="N32" s="1" t="e">
        <f>Balance_Under</f>
        <v>#N/A</v>
      </c>
      <c r="O32" s="1" t="e">
        <f>Interest_Under</f>
        <v>#N/A</v>
      </c>
      <c r="P32" s="1" t="e">
        <f>YearlySavings_Under</f>
        <v>#N/A</v>
      </c>
      <c r="Q32" s="1" t="e">
        <f>DesiredRetirementIncome</f>
        <v>#N/A</v>
      </c>
      <c r="R32" s="1" t="e">
        <f>PensionIncome_Under</f>
        <v>#N/A</v>
      </c>
      <c r="S32" s="1" t="e">
        <f>EndBalance</f>
        <v>#N/A</v>
      </c>
      <c r="V32" s="1" t="e">
        <f>Balance_Over</f>
        <v>#N/A</v>
      </c>
      <c r="W32" s="1" t="e">
        <f>Interest_Over</f>
        <v>#N/A</v>
      </c>
      <c r="X32" s="1" t="e">
        <f>YearlySavings_Over</f>
        <v>#N/A</v>
      </c>
      <c r="Y32" s="1" t="e">
        <f>DesiredRetirementIncome</f>
        <v>#N/A</v>
      </c>
      <c r="Z32" s="1" t="e">
        <f>PensionIncome_Over</f>
        <v>#N/A</v>
      </c>
      <c r="AA32" s="1" t="e">
        <f>EndBalance</f>
        <v>#N/A</v>
      </c>
      <c r="AD32" s="1" t="e">
        <f>IF(Calculations!B32&lt;DesiredRetirementAge,K32,NA())</f>
        <v>#N/A</v>
      </c>
      <c r="AE32" s="1" t="e">
        <f>IF(Calculations!B32&gt;=(DesiredRetirementAge-1),K32,NA())</f>
        <v>#N/A</v>
      </c>
      <c r="AF32" s="1"/>
      <c r="AH32" s="1" t="e">
        <f t="shared" si="0"/>
        <v>#N/A</v>
      </c>
      <c r="AJ32" s="1"/>
    </row>
    <row r="33" spans="2:36">
      <c r="B33" t="e">
        <f>Age</f>
        <v>#N/A</v>
      </c>
      <c r="C33" s="1" t="e">
        <f>Salary</f>
        <v>#N/A</v>
      </c>
      <c r="D33" s="1"/>
      <c r="E33" s="1"/>
      <c r="F33" s="1" t="e">
        <f>Balance</f>
        <v>#N/A</v>
      </c>
      <c r="G33" s="1" t="e">
        <f>Interest</f>
        <v>#N/A</v>
      </c>
      <c r="H33" s="1" t="e">
        <f>YearlySavings</f>
        <v>#N/A</v>
      </c>
      <c r="I33" s="1" t="e">
        <f>DesiredRetirementIncome</f>
        <v>#N/A</v>
      </c>
      <c r="J33" s="1" t="e">
        <f>PensionIncome</f>
        <v>#N/A</v>
      </c>
      <c r="K33" s="1" t="e">
        <f>EndBalance</f>
        <v>#N/A</v>
      </c>
      <c r="N33" s="1" t="e">
        <f>Balance_Under</f>
        <v>#N/A</v>
      </c>
      <c r="O33" s="1" t="e">
        <f>Interest_Under</f>
        <v>#N/A</v>
      </c>
      <c r="P33" s="1" t="e">
        <f>YearlySavings_Under</f>
        <v>#N/A</v>
      </c>
      <c r="Q33" s="1" t="e">
        <f>DesiredRetirementIncome</f>
        <v>#N/A</v>
      </c>
      <c r="R33" s="1" t="e">
        <f>PensionIncome_Under</f>
        <v>#N/A</v>
      </c>
      <c r="S33" s="1" t="e">
        <f>EndBalance</f>
        <v>#N/A</v>
      </c>
      <c r="V33" s="1" t="e">
        <f>Balance_Over</f>
        <v>#N/A</v>
      </c>
      <c r="W33" s="1" t="e">
        <f>Interest_Over</f>
        <v>#N/A</v>
      </c>
      <c r="X33" s="1" t="e">
        <f>YearlySavings_Over</f>
        <v>#N/A</v>
      </c>
      <c r="Y33" s="1" t="e">
        <f>DesiredRetirementIncome</f>
        <v>#N/A</v>
      </c>
      <c r="Z33" s="1" t="e">
        <f>PensionIncome_Over</f>
        <v>#N/A</v>
      </c>
      <c r="AA33" s="1" t="e">
        <f>EndBalance</f>
        <v>#N/A</v>
      </c>
      <c r="AD33" s="1" t="e">
        <f>IF(Calculations!B33&lt;DesiredRetirementAge,K33,NA())</f>
        <v>#N/A</v>
      </c>
      <c r="AE33" s="1" t="e">
        <f>IF(Calculations!B33&gt;=(DesiredRetirementAge-1),K33,NA())</f>
        <v>#N/A</v>
      </c>
      <c r="AF33" s="1"/>
      <c r="AH33" s="1" t="e">
        <f t="shared" si="0"/>
        <v>#N/A</v>
      </c>
      <c r="AJ33" s="1"/>
    </row>
    <row r="34" spans="2:36">
      <c r="B34" t="e">
        <f>Age</f>
        <v>#N/A</v>
      </c>
      <c r="C34" s="1" t="e">
        <f>Salary</f>
        <v>#N/A</v>
      </c>
      <c r="D34" s="1"/>
      <c r="E34" s="1"/>
      <c r="F34" s="1" t="e">
        <f>Balance</f>
        <v>#N/A</v>
      </c>
      <c r="G34" s="1" t="e">
        <f>Interest</f>
        <v>#N/A</v>
      </c>
      <c r="H34" s="1" t="e">
        <f>YearlySavings</f>
        <v>#N/A</v>
      </c>
      <c r="I34" s="1" t="e">
        <f>DesiredRetirementIncome</f>
        <v>#N/A</v>
      </c>
      <c r="J34" s="1" t="e">
        <f>PensionIncome</f>
        <v>#N/A</v>
      </c>
      <c r="K34" s="1" t="e">
        <f>EndBalance</f>
        <v>#N/A</v>
      </c>
      <c r="N34" s="1" t="e">
        <f>Balance_Under</f>
        <v>#N/A</v>
      </c>
      <c r="O34" s="1" t="e">
        <f>Interest_Under</f>
        <v>#N/A</v>
      </c>
      <c r="P34" s="1" t="e">
        <f>YearlySavings_Under</f>
        <v>#N/A</v>
      </c>
      <c r="Q34" s="1" t="e">
        <f>DesiredRetirementIncome</f>
        <v>#N/A</v>
      </c>
      <c r="R34" s="1" t="e">
        <f>PensionIncome_Under</f>
        <v>#N/A</v>
      </c>
      <c r="S34" s="1" t="e">
        <f>EndBalance</f>
        <v>#N/A</v>
      </c>
      <c r="V34" s="1" t="e">
        <f>Balance_Over</f>
        <v>#N/A</v>
      </c>
      <c r="W34" s="1" t="e">
        <f>Interest_Over</f>
        <v>#N/A</v>
      </c>
      <c r="X34" s="1" t="e">
        <f>YearlySavings_Over</f>
        <v>#N/A</v>
      </c>
      <c r="Y34" s="1" t="e">
        <f>DesiredRetirementIncome</f>
        <v>#N/A</v>
      </c>
      <c r="Z34" s="1" t="e">
        <f>PensionIncome_Over</f>
        <v>#N/A</v>
      </c>
      <c r="AA34" s="1" t="e">
        <f>EndBalance</f>
        <v>#N/A</v>
      </c>
      <c r="AD34" s="1" t="e">
        <f>IF(Calculations!B34&lt;DesiredRetirementAge,K34,NA())</f>
        <v>#N/A</v>
      </c>
      <c r="AE34" s="1" t="e">
        <f>IF(Calculations!B34&gt;=(DesiredRetirementAge-1),K34,NA())</f>
        <v>#N/A</v>
      </c>
      <c r="AF34" s="1"/>
      <c r="AH34" s="1" t="e">
        <f t="shared" si="0"/>
        <v>#N/A</v>
      </c>
      <c r="AJ34" s="1"/>
    </row>
    <row r="35" spans="2:36">
      <c r="B35" t="e">
        <f>Age</f>
        <v>#N/A</v>
      </c>
      <c r="C35" s="1" t="e">
        <f>Salary</f>
        <v>#N/A</v>
      </c>
      <c r="D35" s="1"/>
      <c r="E35" s="1"/>
      <c r="F35" s="1" t="e">
        <f>Balance</f>
        <v>#N/A</v>
      </c>
      <c r="G35" s="1" t="e">
        <f>Interest</f>
        <v>#N/A</v>
      </c>
      <c r="H35" s="1" t="e">
        <f>YearlySavings</f>
        <v>#N/A</v>
      </c>
      <c r="I35" s="1" t="e">
        <f>DesiredRetirementIncome</f>
        <v>#N/A</v>
      </c>
      <c r="J35" s="1" t="e">
        <f>PensionIncome</f>
        <v>#N/A</v>
      </c>
      <c r="K35" s="1" t="e">
        <f>EndBalance</f>
        <v>#N/A</v>
      </c>
      <c r="N35" s="1" t="e">
        <f>Balance_Under</f>
        <v>#N/A</v>
      </c>
      <c r="O35" s="1" t="e">
        <f>Interest_Under</f>
        <v>#N/A</v>
      </c>
      <c r="P35" s="1" t="e">
        <f>YearlySavings_Under</f>
        <v>#N/A</v>
      </c>
      <c r="Q35" s="1" t="e">
        <f>DesiredRetirementIncome</f>
        <v>#N/A</v>
      </c>
      <c r="R35" s="1" t="e">
        <f>PensionIncome_Under</f>
        <v>#N/A</v>
      </c>
      <c r="S35" s="1" t="e">
        <f>EndBalance</f>
        <v>#N/A</v>
      </c>
      <c r="V35" s="1" t="e">
        <f>Balance_Over</f>
        <v>#N/A</v>
      </c>
      <c r="W35" s="1" t="e">
        <f>Interest_Over</f>
        <v>#N/A</v>
      </c>
      <c r="X35" s="1" t="e">
        <f>YearlySavings_Over</f>
        <v>#N/A</v>
      </c>
      <c r="Y35" s="1" t="e">
        <f>DesiredRetirementIncome</f>
        <v>#N/A</v>
      </c>
      <c r="Z35" s="1" t="e">
        <f>PensionIncome_Over</f>
        <v>#N/A</v>
      </c>
      <c r="AA35" s="1" t="e">
        <f>EndBalance</f>
        <v>#N/A</v>
      </c>
      <c r="AD35" s="1" t="e">
        <f>IF(Calculations!B35&lt;DesiredRetirementAge,K35,NA())</f>
        <v>#N/A</v>
      </c>
      <c r="AE35" s="1" t="e">
        <f>IF(Calculations!B35&gt;=(DesiredRetirementAge-1),K35,NA())</f>
        <v>#N/A</v>
      </c>
      <c r="AF35" s="1"/>
      <c r="AH35" s="1" t="e">
        <f t="shared" si="0"/>
        <v>#N/A</v>
      </c>
      <c r="AJ35" s="1"/>
    </row>
    <row r="36" spans="2:36">
      <c r="B36" t="e">
        <f>Age</f>
        <v>#N/A</v>
      </c>
      <c r="C36" s="1" t="e">
        <f>Salary</f>
        <v>#N/A</v>
      </c>
      <c r="D36" s="1"/>
      <c r="E36" s="1"/>
      <c r="F36" s="1" t="e">
        <f>Balance</f>
        <v>#N/A</v>
      </c>
      <c r="G36" s="1" t="e">
        <f>Interest</f>
        <v>#N/A</v>
      </c>
      <c r="H36" s="1" t="e">
        <f>YearlySavings</f>
        <v>#N/A</v>
      </c>
      <c r="I36" s="1" t="e">
        <f>DesiredRetirementIncome</f>
        <v>#N/A</v>
      </c>
      <c r="J36" s="1" t="e">
        <f>PensionIncome</f>
        <v>#N/A</v>
      </c>
      <c r="K36" s="1" t="e">
        <f>EndBalance</f>
        <v>#N/A</v>
      </c>
      <c r="N36" s="1" t="e">
        <f>Balance_Under</f>
        <v>#N/A</v>
      </c>
      <c r="O36" s="1" t="e">
        <f>Interest_Under</f>
        <v>#N/A</v>
      </c>
      <c r="P36" s="1" t="e">
        <f>YearlySavings_Under</f>
        <v>#N/A</v>
      </c>
      <c r="Q36" s="1" t="e">
        <f>DesiredRetirementIncome</f>
        <v>#N/A</v>
      </c>
      <c r="R36" s="1" t="e">
        <f>PensionIncome_Under</f>
        <v>#N/A</v>
      </c>
      <c r="S36" s="1" t="e">
        <f>EndBalance</f>
        <v>#N/A</v>
      </c>
      <c r="V36" s="1" t="e">
        <f>Balance_Over</f>
        <v>#N/A</v>
      </c>
      <c r="W36" s="1" t="e">
        <f>Interest_Over</f>
        <v>#N/A</v>
      </c>
      <c r="X36" s="1" t="e">
        <f>YearlySavings_Over</f>
        <v>#N/A</v>
      </c>
      <c r="Y36" s="1" t="e">
        <f>DesiredRetirementIncome</f>
        <v>#N/A</v>
      </c>
      <c r="Z36" s="1" t="e">
        <f>PensionIncome_Over</f>
        <v>#N/A</v>
      </c>
      <c r="AA36" s="1" t="e">
        <f>EndBalance</f>
        <v>#N/A</v>
      </c>
      <c r="AD36" s="1" t="e">
        <f>IF(Calculations!B36&lt;DesiredRetirementAge,K36,NA())</f>
        <v>#N/A</v>
      </c>
      <c r="AE36" s="1" t="e">
        <f>IF(Calculations!B36&gt;=(DesiredRetirementAge-1),K36,NA())</f>
        <v>#N/A</v>
      </c>
      <c r="AF36" s="1"/>
      <c r="AH36" s="1" t="e">
        <f t="shared" si="0"/>
        <v>#N/A</v>
      </c>
      <c r="AJ36" s="1"/>
    </row>
    <row r="37" spans="2:36">
      <c r="B37" t="e">
        <f>Age</f>
        <v>#N/A</v>
      </c>
      <c r="C37" s="1" t="e">
        <f>Salary</f>
        <v>#N/A</v>
      </c>
      <c r="D37" s="1"/>
      <c r="E37" s="1"/>
      <c r="F37" s="1" t="e">
        <f>Balance</f>
        <v>#N/A</v>
      </c>
      <c r="G37" s="1" t="e">
        <f>Interest</f>
        <v>#N/A</v>
      </c>
      <c r="H37" s="1" t="e">
        <f>YearlySavings</f>
        <v>#N/A</v>
      </c>
      <c r="I37" s="1" t="e">
        <f>DesiredRetirementIncome</f>
        <v>#N/A</v>
      </c>
      <c r="J37" s="1" t="e">
        <f>PensionIncome</f>
        <v>#N/A</v>
      </c>
      <c r="K37" s="1" t="e">
        <f>EndBalance</f>
        <v>#N/A</v>
      </c>
      <c r="N37" s="1" t="e">
        <f>Balance_Under</f>
        <v>#N/A</v>
      </c>
      <c r="O37" s="1" t="e">
        <f>Interest_Under</f>
        <v>#N/A</v>
      </c>
      <c r="P37" s="1" t="e">
        <f>YearlySavings_Under</f>
        <v>#N/A</v>
      </c>
      <c r="Q37" s="1" t="e">
        <f>DesiredRetirementIncome</f>
        <v>#N/A</v>
      </c>
      <c r="R37" s="1" t="e">
        <f>PensionIncome_Under</f>
        <v>#N/A</v>
      </c>
      <c r="S37" s="1" t="e">
        <f>EndBalance</f>
        <v>#N/A</v>
      </c>
      <c r="V37" s="1" t="e">
        <f>Balance_Over</f>
        <v>#N/A</v>
      </c>
      <c r="W37" s="1" t="e">
        <f>Interest_Over</f>
        <v>#N/A</v>
      </c>
      <c r="X37" s="1" t="e">
        <f>YearlySavings_Over</f>
        <v>#N/A</v>
      </c>
      <c r="Y37" s="1" t="e">
        <f>DesiredRetirementIncome</f>
        <v>#N/A</v>
      </c>
      <c r="Z37" s="1" t="e">
        <f>PensionIncome_Over</f>
        <v>#N/A</v>
      </c>
      <c r="AA37" s="1" t="e">
        <f>EndBalance</f>
        <v>#N/A</v>
      </c>
      <c r="AD37" s="1" t="e">
        <f>IF(Calculations!B37&lt;DesiredRetirementAge,K37,NA())</f>
        <v>#N/A</v>
      </c>
      <c r="AE37" s="1" t="e">
        <f>IF(Calculations!B37&gt;=(DesiredRetirementAge-1),K37,NA())</f>
        <v>#N/A</v>
      </c>
      <c r="AF37" s="1"/>
      <c r="AH37" s="1" t="e">
        <f t="shared" si="0"/>
        <v>#N/A</v>
      </c>
      <c r="AJ37" s="1"/>
    </row>
    <row r="38" spans="2:36">
      <c r="B38" t="e">
        <f>Age</f>
        <v>#N/A</v>
      </c>
      <c r="C38" s="1" t="e">
        <f>Salary</f>
        <v>#N/A</v>
      </c>
      <c r="D38" s="1"/>
      <c r="E38" s="1"/>
      <c r="F38" s="1" t="e">
        <f>Balance</f>
        <v>#N/A</v>
      </c>
      <c r="G38" s="1" t="e">
        <f>Interest</f>
        <v>#N/A</v>
      </c>
      <c r="H38" s="1" t="e">
        <f>YearlySavings</f>
        <v>#N/A</v>
      </c>
      <c r="I38" s="1" t="e">
        <f>DesiredRetirementIncome</f>
        <v>#N/A</v>
      </c>
      <c r="J38" s="1" t="e">
        <f>PensionIncome</f>
        <v>#N/A</v>
      </c>
      <c r="K38" s="1" t="e">
        <f>EndBalance</f>
        <v>#N/A</v>
      </c>
      <c r="N38" s="1" t="e">
        <f>Balance_Under</f>
        <v>#N/A</v>
      </c>
      <c r="O38" s="1" t="e">
        <f>Interest_Under</f>
        <v>#N/A</v>
      </c>
      <c r="P38" s="1" t="e">
        <f>YearlySavings_Under</f>
        <v>#N/A</v>
      </c>
      <c r="Q38" s="1" t="e">
        <f>DesiredRetirementIncome</f>
        <v>#N/A</v>
      </c>
      <c r="R38" s="1" t="e">
        <f>PensionIncome_Under</f>
        <v>#N/A</v>
      </c>
      <c r="S38" s="1" t="e">
        <f>EndBalance</f>
        <v>#N/A</v>
      </c>
      <c r="V38" s="1" t="e">
        <f>Balance_Over</f>
        <v>#N/A</v>
      </c>
      <c r="W38" s="1" t="e">
        <f>Interest_Over</f>
        <v>#N/A</v>
      </c>
      <c r="X38" s="1" t="e">
        <f>YearlySavings_Over</f>
        <v>#N/A</v>
      </c>
      <c r="Y38" s="1" t="e">
        <f>DesiredRetirementIncome</f>
        <v>#N/A</v>
      </c>
      <c r="Z38" s="1" t="e">
        <f>PensionIncome_Over</f>
        <v>#N/A</v>
      </c>
      <c r="AA38" s="1" t="e">
        <f>EndBalance</f>
        <v>#N/A</v>
      </c>
      <c r="AD38" s="1" t="e">
        <f>IF(Calculations!B38&lt;DesiredRetirementAge,K38,NA())</f>
        <v>#N/A</v>
      </c>
      <c r="AE38" s="1" t="e">
        <f>IF(Calculations!B38&gt;=(DesiredRetirementAge-1),K38,NA())</f>
        <v>#N/A</v>
      </c>
      <c r="AF38" s="1"/>
      <c r="AH38" s="1" t="e">
        <f t="shared" si="0"/>
        <v>#N/A</v>
      </c>
      <c r="AJ38" s="1"/>
    </row>
    <row r="39" spans="2:36">
      <c r="B39" t="e">
        <f>Age</f>
        <v>#N/A</v>
      </c>
      <c r="C39" s="1" t="e">
        <f>Salary</f>
        <v>#N/A</v>
      </c>
      <c r="D39" s="1"/>
      <c r="E39" s="1"/>
      <c r="F39" s="1" t="e">
        <f>Balance</f>
        <v>#N/A</v>
      </c>
      <c r="G39" s="1" t="e">
        <f>Interest</f>
        <v>#N/A</v>
      </c>
      <c r="H39" s="1" t="e">
        <f>YearlySavings</f>
        <v>#N/A</v>
      </c>
      <c r="I39" s="1" t="e">
        <f>DesiredRetirementIncome</f>
        <v>#N/A</v>
      </c>
      <c r="J39" s="1" t="e">
        <f>PensionIncome</f>
        <v>#N/A</v>
      </c>
      <c r="K39" s="1" t="e">
        <f>EndBalance</f>
        <v>#N/A</v>
      </c>
      <c r="N39" s="1" t="e">
        <f>Balance_Under</f>
        <v>#N/A</v>
      </c>
      <c r="O39" s="1" t="e">
        <f>Interest_Under</f>
        <v>#N/A</v>
      </c>
      <c r="P39" s="1" t="e">
        <f>YearlySavings_Under</f>
        <v>#N/A</v>
      </c>
      <c r="Q39" s="1" t="e">
        <f>DesiredRetirementIncome</f>
        <v>#N/A</v>
      </c>
      <c r="R39" s="1" t="e">
        <f>PensionIncome_Under</f>
        <v>#N/A</v>
      </c>
      <c r="S39" s="1" t="e">
        <f>EndBalance</f>
        <v>#N/A</v>
      </c>
      <c r="V39" s="1" t="e">
        <f>Balance_Over</f>
        <v>#N/A</v>
      </c>
      <c r="W39" s="1" t="e">
        <f>Interest_Over</f>
        <v>#N/A</v>
      </c>
      <c r="X39" s="1" t="e">
        <f>YearlySavings_Over</f>
        <v>#N/A</v>
      </c>
      <c r="Y39" s="1" t="e">
        <f>DesiredRetirementIncome</f>
        <v>#N/A</v>
      </c>
      <c r="Z39" s="1" t="e">
        <f>PensionIncome_Over</f>
        <v>#N/A</v>
      </c>
      <c r="AA39" s="1" t="e">
        <f>EndBalance</f>
        <v>#N/A</v>
      </c>
      <c r="AD39" s="1" t="e">
        <f>IF(Calculations!B39&lt;DesiredRetirementAge,K39,NA())</f>
        <v>#N/A</v>
      </c>
      <c r="AE39" s="1" t="e">
        <f>IF(Calculations!B39&gt;=(DesiredRetirementAge-1),K39,NA())</f>
        <v>#N/A</v>
      </c>
      <c r="AF39" s="1"/>
      <c r="AH39" s="1" t="e">
        <f t="shared" si="0"/>
        <v>#N/A</v>
      </c>
      <c r="AJ39" s="1"/>
    </row>
    <row r="40" spans="2:36">
      <c r="B40" t="e">
        <f>Age</f>
        <v>#N/A</v>
      </c>
      <c r="C40" s="1" t="e">
        <f>Salary</f>
        <v>#N/A</v>
      </c>
      <c r="D40" s="1"/>
      <c r="E40" s="1"/>
      <c r="F40" s="1" t="e">
        <f>Balance</f>
        <v>#N/A</v>
      </c>
      <c r="G40" s="1" t="e">
        <f>Interest</f>
        <v>#N/A</v>
      </c>
      <c r="H40" s="1" t="e">
        <f>YearlySavings</f>
        <v>#N/A</v>
      </c>
      <c r="I40" s="1" t="e">
        <f>DesiredRetirementIncome</f>
        <v>#N/A</v>
      </c>
      <c r="J40" s="1" t="e">
        <f>PensionIncome</f>
        <v>#N/A</v>
      </c>
      <c r="K40" s="1" t="e">
        <f>EndBalance</f>
        <v>#N/A</v>
      </c>
      <c r="N40" s="1" t="e">
        <f>Balance_Under</f>
        <v>#N/A</v>
      </c>
      <c r="O40" s="1" t="e">
        <f>Interest_Under</f>
        <v>#N/A</v>
      </c>
      <c r="P40" s="1" t="e">
        <f>YearlySavings_Under</f>
        <v>#N/A</v>
      </c>
      <c r="Q40" s="1" t="e">
        <f>DesiredRetirementIncome</f>
        <v>#N/A</v>
      </c>
      <c r="R40" s="1" t="e">
        <f>PensionIncome_Under</f>
        <v>#N/A</v>
      </c>
      <c r="S40" s="1" t="e">
        <f>EndBalance</f>
        <v>#N/A</v>
      </c>
      <c r="V40" s="1" t="e">
        <f>Balance_Over</f>
        <v>#N/A</v>
      </c>
      <c r="W40" s="1" t="e">
        <f>Interest_Over</f>
        <v>#N/A</v>
      </c>
      <c r="X40" s="1" t="e">
        <f>YearlySavings_Over</f>
        <v>#N/A</v>
      </c>
      <c r="Y40" s="1" t="e">
        <f>DesiredRetirementIncome</f>
        <v>#N/A</v>
      </c>
      <c r="Z40" s="1" t="e">
        <f>PensionIncome_Over</f>
        <v>#N/A</v>
      </c>
      <c r="AA40" s="1" t="e">
        <f>EndBalance</f>
        <v>#N/A</v>
      </c>
      <c r="AD40" s="1" t="e">
        <f>IF(Calculations!B40&lt;DesiredRetirementAge,K40,NA())</f>
        <v>#N/A</v>
      </c>
      <c r="AE40" s="1" t="e">
        <f>IF(Calculations!B40&gt;=(DesiredRetirementAge-1),K40,NA())</f>
        <v>#N/A</v>
      </c>
      <c r="AF40" s="1"/>
      <c r="AH40" s="1" t="e">
        <f t="shared" si="0"/>
        <v>#N/A</v>
      </c>
      <c r="AJ40" s="1"/>
    </row>
    <row r="41" spans="2:36">
      <c r="B41" t="e">
        <f>Age</f>
        <v>#N/A</v>
      </c>
      <c r="C41" s="1" t="e">
        <f>Salary</f>
        <v>#N/A</v>
      </c>
      <c r="D41" s="1"/>
      <c r="E41" s="1"/>
      <c r="F41" s="1" t="e">
        <f>Balance</f>
        <v>#N/A</v>
      </c>
      <c r="G41" s="1" t="e">
        <f>Interest</f>
        <v>#N/A</v>
      </c>
      <c r="H41" s="1" t="e">
        <f>YearlySavings</f>
        <v>#N/A</v>
      </c>
      <c r="I41" s="1" t="e">
        <f>DesiredRetirementIncome</f>
        <v>#N/A</v>
      </c>
      <c r="J41" s="1" t="e">
        <f>PensionIncome</f>
        <v>#N/A</v>
      </c>
      <c r="K41" s="1" t="e">
        <f>EndBalance</f>
        <v>#N/A</v>
      </c>
      <c r="N41" s="1" t="e">
        <f>Balance_Under</f>
        <v>#N/A</v>
      </c>
      <c r="O41" s="1" t="e">
        <f>Interest_Under</f>
        <v>#N/A</v>
      </c>
      <c r="P41" s="1" t="e">
        <f>YearlySavings_Under</f>
        <v>#N/A</v>
      </c>
      <c r="Q41" s="1" t="e">
        <f>DesiredRetirementIncome</f>
        <v>#N/A</v>
      </c>
      <c r="R41" s="1" t="e">
        <f>PensionIncome_Under</f>
        <v>#N/A</v>
      </c>
      <c r="S41" s="1" t="e">
        <f>EndBalance</f>
        <v>#N/A</v>
      </c>
      <c r="V41" s="1" t="e">
        <f>Balance_Over</f>
        <v>#N/A</v>
      </c>
      <c r="W41" s="1" t="e">
        <f>Interest_Over</f>
        <v>#N/A</v>
      </c>
      <c r="X41" s="1" t="e">
        <f>YearlySavings_Over</f>
        <v>#N/A</v>
      </c>
      <c r="Y41" s="1" t="e">
        <f>DesiredRetirementIncome</f>
        <v>#N/A</v>
      </c>
      <c r="Z41" s="1" t="e">
        <f>PensionIncome_Over</f>
        <v>#N/A</v>
      </c>
      <c r="AA41" s="1" t="e">
        <f>EndBalance</f>
        <v>#N/A</v>
      </c>
      <c r="AD41" s="1" t="e">
        <f>IF(Calculations!B41&lt;DesiredRetirementAge,K41,NA())</f>
        <v>#N/A</v>
      </c>
      <c r="AE41" s="1" t="e">
        <f>IF(Calculations!B41&gt;=(DesiredRetirementAge-1),K41,NA())</f>
        <v>#N/A</v>
      </c>
      <c r="AF41" s="1"/>
      <c r="AH41" s="1" t="e">
        <f t="shared" si="0"/>
        <v>#N/A</v>
      </c>
      <c r="AJ41" s="1"/>
    </row>
    <row r="42" spans="2:36">
      <c r="B42" t="e">
        <f>Age</f>
        <v>#N/A</v>
      </c>
      <c r="C42" s="1" t="e">
        <f>Salary</f>
        <v>#N/A</v>
      </c>
      <c r="D42" s="1"/>
      <c r="E42" s="1"/>
      <c r="F42" s="1" t="e">
        <f>Balance</f>
        <v>#N/A</v>
      </c>
      <c r="G42" s="1" t="e">
        <f>Interest</f>
        <v>#N/A</v>
      </c>
      <c r="H42" s="1" t="e">
        <f>YearlySavings</f>
        <v>#N/A</v>
      </c>
      <c r="I42" s="1" t="e">
        <f>DesiredRetirementIncome</f>
        <v>#N/A</v>
      </c>
      <c r="J42" s="1" t="e">
        <f>PensionIncome</f>
        <v>#N/A</v>
      </c>
      <c r="K42" s="1" t="e">
        <f>EndBalance</f>
        <v>#N/A</v>
      </c>
      <c r="N42" s="1" t="e">
        <f>Balance_Under</f>
        <v>#N/A</v>
      </c>
      <c r="O42" s="1" t="e">
        <f>Interest_Under</f>
        <v>#N/A</v>
      </c>
      <c r="P42" s="1" t="e">
        <f>YearlySavings_Under</f>
        <v>#N/A</v>
      </c>
      <c r="Q42" s="1" t="e">
        <f>DesiredRetirementIncome</f>
        <v>#N/A</v>
      </c>
      <c r="R42" s="1" t="e">
        <f>PensionIncome_Under</f>
        <v>#N/A</v>
      </c>
      <c r="S42" s="1" t="e">
        <f>EndBalance</f>
        <v>#N/A</v>
      </c>
      <c r="V42" s="1" t="e">
        <f>Balance_Over</f>
        <v>#N/A</v>
      </c>
      <c r="W42" s="1" t="e">
        <f>Interest_Over</f>
        <v>#N/A</v>
      </c>
      <c r="X42" s="1" t="e">
        <f>YearlySavings_Over</f>
        <v>#N/A</v>
      </c>
      <c r="Y42" s="1" t="e">
        <f>DesiredRetirementIncome</f>
        <v>#N/A</v>
      </c>
      <c r="Z42" s="1" t="e">
        <f>PensionIncome_Over</f>
        <v>#N/A</v>
      </c>
      <c r="AA42" s="1" t="e">
        <f>EndBalance</f>
        <v>#N/A</v>
      </c>
      <c r="AD42" s="1" t="e">
        <f>IF(Calculations!B42&lt;DesiredRetirementAge,K42,NA())</f>
        <v>#N/A</v>
      </c>
      <c r="AE42" s="1" t="e">
        <f>IF(Calculations!B42&gt;=(DesiredRetirementAge-1),K42,NA())</f>
        <v>#N/A</v>
      </c>
      <c r="AF42" s="1"/>
      <c r="AH42" s="1" t="e">
        <f t="shared" si="0"/>
        <v>#N/A</v>
      </c>
      <c r="AJ42" s="1"/>
    </row>
    <row r="43" spans="2:36">
      <c r="B43" t="e">
        <f>Age</f>
        <v>#N/A</v>
      </c>
      <c r="C43" s="1" t="e">
        <f>Salary</f>
        <v>#N/A</v>
      </c>
      <c r="D43" s="1"/>
      <c r="E43" s="1"/>
      <c r="F43" s="1" t="e">
        <f>Balance</f>
        <v>#N/A</v>
      </c>
      <c r="G43" s="1" t="e">
        <f>Interest</f>
        <v>#N/A</v>
      </c>
      <c r="H43" s="1" t="e">
        <f>YearlySavings</f>
        <v>#N/A</v>
      </c>
      <c r="I43" s="1" t="e">
        <f>DesiredRetirementIncome</f>
        <v>#N/A</v>
      </c>
      <c r="J43" s="1" t="e">
        <f>PensionIncome</f>
        <v>#N/A</v>
      </c>
      <c r="K43" s="1" t="e">
        <f>EndBalance</f>
        <v>#N/A</v>
      </c>
      <c r="N43" s="1" t="e">
        <f>Balance_Under</f>
        <v>#N/A</v>
      </c>
      <c r="O43" s="1" t="e">
        <f>Interest_Under</f>
        <v>#N/A</v>
      </c>
      <c r="P43" s="1" t="e">
        <f>YearlySavings_Under</f>
        <v>#N/A</v>
      </c>
      <c r="Q43" s="1" t="e">
        <f>DesiredRetirementIncome</f>
        <v>#N/A</v>
      </c>
      <c r="R43" s="1" t="e">
        <f>PensionIncome_Under</f>
        <v>#N/A</v>
      </c>
      <c r="S43" s="1" t="e">
        <f>EndBalance</f>
        <v>#N/A</v>
      </c>
      <c r="V43" s="1" t="e">
        <f>Balance_Over</f>
        <v>#N/A</v>
      </c>
      <c r="W43" s="1" t="e">
        <f>Interest_Over</f>
        <v>#N/A</v>
      </c>
      <c r="X43" s="1" t="e">
        <f>YearlySavings_Over</f>
        <v>#N/A</v>
      </c>
      <c r="Y43" s="1" t="e">
        <f>DesiredRetirementIncome</f>
        <v>#N/A</v>
      </c>
      <c r="Z43" s="1" t="e">
        <f>PensionIncome_Over</f>
        <v>#N/A</v>
      </c>
      <c r="AA43" s="1" t="e">
        <f>EndBalance</f>
        <v>#N/A</v>
      </c>
      <c r="AD43" s="1" t="e">
        <f>IF(Calculations!B43&lt;DesiredRetirementAge,K43,NA())</f>
        <v>#N/A</v>
      </c>
      <c r="AE43" s="1" t="e">
        <f>IF(Calculations!B43&gt;=(DesiredRetirementAge-1),K43,NA())</f>
        <v>#N/A</v>
      </c>
      <c r="AF43" s="1"/>
      <c r="AH43" s="1" t="e">
        <f t="shared" si="0"/>
        <v>#N/A</v>
      </c>
      <c r="AJ43" s="1"/>
    </row>
    <row r="44" spans="2:36">
      <c r="B44" t="e">
        <f>Age</f>
        <v>#N/A</v>
      </c>
      <c r="C44" s="1" t="e">
        <f>Salary</f>
        <v>#N/A</v>
      </c>
      <c r="D44" s="1"/>
      <c r="E44" s="1"/>
      <c r="F44" s="1" t="e">
        <f>Balance</f>
        <v>#N/A</v>
      </c>
      <c r="G44" s="1" t="e">
        <f>Interest</f>
        <v>#N/A</v>
      </c>
      <c r="H44" s="1" t="e">
        <f>YearlySavings</f>
        <v>#N/A</v>
      </c>
      <c r="I44" s="1" t="e">
        <f>DesiredRetirementIncome</f>
        <v>#N/A</v>
      </c>
      <c r="J44" s="1" t="e">
        <f>PensionIncome</f>
        <v>#N/A</v>
      </c>
      <c r="K44" s="1" t="e">
        <f>EndBalance</f>
        <v>#N/A</v>
      </c>
      <c r="N44" s="1" t="e">
        <f>Balance_Under</f>
        <v>#N/A</v>
      </c>
      <c r="O44" s="1" t="e">
        <f>Interest_Under</f>
        <v>#N/A</v>
      </c>
      <c r="P44" s="1" t="e">
        <f>YearlySavings_Under</f>
        <v>#N/A</v>
      </c>
      <c r="Q44" s="1" t="e">
        <f>DesiredRetirementIncome</f>
        <v>#N/A</v>
      </c>
      <c r="R44" s="1" t="e">
        <f>PensionIncome_Under</f>
        <v>#N/A</v>
      </c>
      <c r="S44" s="1" t="e">
        <f>EndBalance</f>
        <v>#N/A</v>
      </c>
      <c r="V44" s="1" t="e">
        <f>Balance_Over</f>
        <v>#N/A</v>
      </c>
      <c r="W44" s="1" t="e">
        <f>Interest_Over</f>
        <v>#N/A</v>
      </c>
      <c r="X44" s="1" t="e">
        <f>YearlySavings_Over</f>
        <v>#N/A</v>
      </c>
      <c r="Y44" s="1" t="e">
        <f>DesiredRetirementIncome</f>
        <v>#N/A</v>
      </c>
      <c r="Z44" s="1" t="e">
        <f>PensionIncome_Over</f>
        <v>#N/A</v>
      </c>
      <c r="AA44" s="1" t="e">
        <f>EndBalance</f>
        <v>#N/A</v>
      </c>
      <c r="AD44" s="1" t="e">
        <f>IF(Calculations!B44&lt;DesiredRetirementAge,K44,NA())</f>
        <v>#N/A</v>
      </c>
      <c r="AE44" s="1" t="e">
        <f>IF(Calculations!B44&gt;=(DesiredRetirementAge-1),K44,NA())</f>
        <v>#N/A</v>
      </c>
      <c r="AF44" s="1"/>
      <c r="AH44" s="1" t="e">
        <f>AA44-S44</f>
        <v>#N/A</v>
      </c>
      <c r="AJ44" s="1"/>
    </row>
    <row r="45" spans="2:36">
      <c r="B45" t="e">
        <f>Age</f>
        <v>#N/A</v>
      </c>
      <c r="C45" s="1" t="e">
        <f>Salary</f>
        <v>#N/A</v>
      </c>
      <c r="D45" s="1"/>
      <c r="E45" s="1"/>
      <c r="F45" s="1" t="e">
        <f>Balance</f>
        <v>#N/A</v>
      </c>
      <c r="G45" s="1" t="e">
        <f>Interest</f>
        <v>#N/A</v>
      </c>
      <c r="H45" s="1" t="e">
        <f>YearlySavings</f>
        <v>#N/A</v>
      </c>
      <c r="I45" s="1" t="e">
        <f>DesiredRetirementIncome</f>
        <v>#N/A</v>
      </c>
      <c r="J45" s="1" t="e">
        <f>PensionIncome</f>
        <v>#N/A</v>
      </c>
      <c r="K45" s="1" t="e">
        <f>EndBalance</f>
        <v>#N/A</v>
      </c>
      <c r="N45" s="1" t="e">
        <f>Balance_Under</f>
        <v>#N/A</v>
      </c>
      <c r="O45" s="1" t="e">
        <f>Interest_Under</f>
        <v>#N/A</v>
      </c>
      <c r="P45" s="1" t="e">
        <f>YearlySavings_Under</f>
        <v>#N/A</v>
      </c>
      <c r="Q45" s="1" t="e">
        <f>DesiredRetirementIncome</f>
        <v>#N/A</v>
      </c>
      <c r="R45" s="1" t="e">
        <f>PensionIncome_Under</f>
        <v>#N/A</v>
      </c>
      <c r="S45" s="1" t="e">
        <f>EndBalance</f>
        <v>#N/A</v>
      </c>
      <c r="V45" s="1" t="e">
        <f>Balance_Over</f>
        <v>#N/A</v>
      </c>
      <c r="W45" s="1" t="e">
        <f>Interest_Over</f>
        <v>#N/A</v>
      </c>
      <c r="X45" s="1" t="e">
        <f>YearlySavings_Over</f>
        <v>#N/A</v>
      </c>
      <c r="Y45" s="1" t="e">
        <f>DesiredRetirementIncome</f>
        <v>#N/A</v>
      </c>
      <c r="Z45" s="1" t="e">
        <f>PensionIncome_Over</f>
        <v>#N/A</v>
      </c>
      <c r="AA45" s="1" t="e">
        <f>EndBalance</f>
        <v>#N/A</v>
      </c>
      <c r="AD45" s="1" t="e">
        <f>IF(Calculations!B45&lt;DesiredRetirementAge,K45,NA())</f>
        <v>#N/A</v>
      </c>
      <c r="AE45" s="1" t="e">
        <f>IF(Calculations!B45&gt;=(DesiredRetirementAge-1),K45,NA())</f>
        <v>#N/A</v>
      </c>
      <c r="AF45" s="1"/>
      <c r="AH45" s="1" t="e">
        <f t="shared" si="0"/>
        <v>#N/A</v>
      </c>
      <c r="AJ45" s="1"/>
    </row>
    <row r="46" spans="2:36">
      <c r="B46" t="e">
        <f>Age</f>
        <v>#N/A</v>
      </c>
      <c r="C46" s="1" t="e">
        <f>Salary</f>
        <v>#N/A</v>
      </c>
      <c r="D46" s="1"/>
      <c r="E46" s="1"/>
      <c r="F46" s="1" t="e">
        <f>Balance</f>
        <v>#N/A</v>
      </c>
      <c r="G46" s="1" t="e">
        <f>Interest</f>
        <v>#N/A</v>
      </c>
      <c r="H46" s="1" t="e">
        <f>YearlySavings</f>
        <v>#N/A</v>
      </c>
      <c r="I46" s="1" t="e">
        <f>DesiredRetirementIncome</f>
        <v>#N/A</v>
      </c>
      <c r="J46" s="1" t="e">
        <f>PensionIncome</f>
        <v>#N/A</v>
      </c>
      <c r="K46" s="1" t="e">
        <f>EndBalance</f>
        <v>#N/A</v>
      </c>
      <c r="N46" s="1" t="e">
        <f>Balance_Under</f>
        <v>#N/A</v>
      </c>
      <c r="O46" s="1" t="e">
        <f>Interest_Under</f>
        <v>#N/A</v>
      </c>
      <c r="P46" s="1" t="e">
        <f>YearlySavings_Under</f>
        <v>#N/A</v>
      </c>
      <c r="Q46" s="1" t="e">
        <f>DesiredRetirementIncome</f>
        <v>#N/A</v>
      </c>
      <c r="R46" s="1" t="e">
        <f>PensionIncome_Under</f>
        <v>#N/A</v>
      </c>
      <c r="S46" s="1" t="e">
        <f>EndBalance</f>
        <v>#N/A</v>
      </c>
      <c r="V46" s="1" t="e">
        <f>Balance_Over</f>
        <v>#N/A</v>
      </c>
      <c r="W46" s="1" t="e">
        <f>Interest_Over</f>
        <v>#N/A</v>
      </c>
      <c r="X46" s="1" t="e">
        <f>YearlySavings_Over</f>
        <v>#N/A</v>
      </c>
      <c r="Y46" s="1" t="e">
        <f>DesiredRetirementIncome</f>
        <v>#N/A</v>
      </c>
      <c r="Z46" s="1" t="e">
        <f>PensionIncome_Over</f>
        <v>#N/A</v>
      </c>
      <c r="AA46" s="1" t="e">
        <f>EndBalance</f>
        <v>#N/A</v>
      </c>
      <c r="AD46" s="1" t="e">
        <f>IF(Calculations!B46&lt;DesiredRetirementAge,K46,NA())</f>
        <v>#N/A</v>
      </c>
      <c r="AE46" s="1" t="e">
        <f>IF(Calculations!B46&gt;=(DesiredRetirementAge-1),K46,NA())</f>
        <v>#N/A</v>
      </c>
      <c r="AF46" s="1"/>
      <c r="AH46" s="1" t="e">
        <f t="shared" si="0"/>
        <v>#N/A</v>
      </c>
      <c r="AJ46" s="1"/>
    </row>
    <row r="47" spans="2:36">
      <c r="B47" t="e">
        <f>Age</f>
        <v>#N/A</v>
      </c>
      <c r="C47" s="1" t="e">
        <f>Salary</f>
        <v>#N/A</v>
      </c>
      <c r="D47" s="1"/>
      <c r="E47" s="1"/>
      <c r="F47" s="1" t="e">
        <f>Balance</f>
        <v>#N/A</v>
      </c>
      <c r="G47" s="1" t="e">
        <f>Interest</f>
        <v>#N/A</v>
      </c>
      <c r="H47" s="1" t="e">
        <f>YearlySavings</f>
        <v>#N/A</v>
      </c>
      <c r="I47" s="1" t="e">
        <f>DesiredRetirementIncome</f>
        <v>#N/A</v>
      </c>
      <c r="J47" s="1" t="e">
        <f>PensionIncome</f>
        <v>#N/A</v>
      </c>
      <c r="K47" s="1" t="e">
        <f>EndBalance</f>
        <v>#N/A</v>
      </c>
      <c r="N47" s="1" t="e">
        <f>Balance_Under</f>
        <v>#N/A</v>
      </c>
      <c r="O47" s="1" t="e">
        <f>Interest_Under</f>
        <v>#N/A</v>
      </c>
      <c r="P47" s="1" t="e">
        <f>YearlySavings_Under</f>
        <v>#N/A</v>
      </c>
      <c r="Q47" s="1" t="e">
        <f>DesiredRetirementIncome</f>
        <v>#N/A</v>
      </c>
      <c r="R47" s="1" t="e">
        <f>PensionIncome_Under</f>
        <v>#N/A</v>
      </c>
      <c r="S47" s="1" t="e">
        <f>EndBalance</f>
        <v>#N/A</v>
      </c>
      <c r="V47" s="1" t="e">
        <f>Balance_Over</f>
        <v>#N/A</v>
      </c>
      <c r="W47" s="1" t="e">
        <f>Interest_Over</f>
        <v>#N/A</v>
      </c>
      <c r="X47" s="1" t="e">
        <f>YearlySavings_Over</f>
        <v>#N/A</v>
      </c>
      <c r="Y47" s="1" t="e">
        <f>DesiredRetirementIncome</f>
        <v>#N/A</v>
      </c>
      <c r="Z47" s="1" t="e">
        <f>PensionIncome_Over</f>
        <v>#N/A</v>
      </c>
      <c r="AA47" s="1" t="e">
        <f>EndBalance</f>
        <v>#N/A</v>
      </c>
      <c r="AD47" s="1" t="e">
        <f>IF(Calculations!B47&lt;DesiredRetirementAge,K47,NA())</f>
        <v>#N/A</v>
      </c>
      <c r="AE47" s="1" t="e">
        <f>IF(Calculations!B47&gt;=(DesiredRetirementAge-1),K47,NA())</f>
        <v>#N/A</v>
      </c>
      <c r="AF47" s="1"/>
      <c r="AH47" s="1" t="e">
        <f t="shared" si="0"/>
        <v>#N/A</v>
      </c>
      <c r="AJ47" s="1"/>
    </row>
    <row r="48" spans="2:36">
      <c r="B48" t="e">
        <f>Age</f>
        <v>#N/A</v>
      </c>
      <c r="C48" s="1" t="e">
        <f>Salary</f>
        <v>#N/A</v>
      </c>
      <c r="D48" s="1"/>
      <c r="E48" s="1"/>
      <c r="F48" s="1" t="e">
        <f>Balance</f>
        <v>#N/A</v>
      </c>
      <c r="G48" s="1" t="e">
        <f>Interest</f>
        <v>#N/A</v>
      </c>
      <c r="H48" s="1" t="e">
        <f>YearlySavings</f>
        <v>#N/A</v>
      </c>
      <c r="I48" s="1" t="e">
        <f>DesiredRetirementIncome</f>
        <v>#N/A</v>
      </c>
      <c r="J48" s="1" t="e">
        <f>PensionIncome</f>
        <v>#N/A</v>
      </c>
      <c r="K48" s="1" t="e">
        <f>EndBalance</f>
        <v>#N/A</v>
      </c>
      <c r="N48" s="1" t="e">
        <f>Balance_Under</f>
        <v>#N/A</v>
      </c>
      <c r="O48" s="1" t="e">
        <f>Interest_Under</f>
        <v>#N/A</v>
      </c>
      <c r="P48" s="1" t="e">
        <f>YearlySavings_Under</f>
        <v>#N/A</v>
      </c>
      <c r="Q48" s="1" t="e">
        <f>DesiredRetirementIncome</f>
        <v>#N/A</v>
      </c>
      <c r="R48" s="1" t="e">
        <f>PensionIncome_Under</f>
        <v>#N/A</v>
      </c>
      <c r="S48" s="1" t="e">
        <f>EndBalance</f>
        <v>#N/A</v>
      </c>
      <c r="V48" s="1" t="e">
        <f>Balance_Over</f>
        <v>#N/A</v>
      </c>
      <c r="W48" s="1" t="e">
        <f>Interest_Over</f>
        <v>#N/A</v>
      </c>
      <c r="X48" s="1" t="e">
        <f>YearlySavings_Over</f>
        <v>#N/A</v>
      </c>
      <c r="Y48" s="1" t="e">
        <f>DesiredRetirementIncome</f>
        <v>#N/A</v>
      </c>
      <c r="Z48" s="1" t="e">
        <f>PensionIncome_Over</f>
        <v>#N/A</v>
      </c>
      <c r="AA48" s="1" t="e">
        <f>EndBalance</f>
        <v>#N/A</v>
      </c>
      <c r="AD48" s="1" t="e">
        <f>IF(Calculations!B48&lt;DesiredRetirementAge,K48,NA())</f>
        <v>#N/A</v>
      </c>
      <c r="AE48" s="1" t="e">
        <f>IF(Calculations!B48&gt;=(DesiredRetirementAge-1),K48,NA())</f>
        <v>#N/A</v>
      </c>
      <c r="AF48" s="1"/>
      <c r="AH48" s="1" t="e">
        <f t="shared" si="0"/>
        <v>#N/A</v>
      </c>
      <c r="AJ48" s="1"/>
    </row>
    <row r="49" spans="2:36">
      <c r="B49" t="e">
        <f>Age</f>
        <v>#N/A</v>
      </c>
      <c r="C49" s="1" t="e">
        <f>Salary</f>
        <v>#N/A</v>
      </c>
      <c r="D49" s="1"/>
      <c r="E49" s="1"/>
      <c r="F49" s="1" t="e">
        <f>Balance</f>
        <v>#N/A</v>
      </c>
      <c r="G49" s="1" t="e">
        <f>Interest</f>
        <v>#N/A</v>
      </c>
      <c r="H49" s="1" t="e">
        <f>YearlySavings</f>
        <v>#N/A</v>
      </c>
      <c r="I49" s="1" t="e">
        <f>DesiredRetirementIncome</f>
        <v>#N/A</v>
      </c>
      <c r="J49" s="1" t="e">
        <f>PensionIncome</f>
        <v>#N/A</v>
      </c>
      <c r="K49" s="1" t="e">
        <f>EndBalance</f>
        <v>#N/A</v>
      </c>
      <c r="N49" s="1" t="e">
        <f>Balance_Under</f>
        <v>#N/A</v>
      </c>
      <c r="O49" s="1" t="e">
        <f>Interest_Under</f>
        <v>#N/A</v>
      </c>
      <c r="P49" s="1" t="e">
        <f>YearlySavings_Under</f>
        <v>#N/A</v>
      </c>
      <c r="Q49" s="1" t="e">
        <f>DesiredRetirementIncome</f>
        <v>#N/A</v>
      </c>
      <c r="R49" s="1" t="e">
        <f>PensionIncome_Under</f>
        <v>#N/A</v>
      </c>
      <c r="S49" s="1" t="e">
        <f>EndBalance</f>
        <v>#N/A</v>
      </c>
      <c r="V49" s="1" t="e">
        <f>Balance_Over</f>
        <v>#N/A</v>
      </c>
      <c r="W49" s="1" t="e">
        <f>Interest_Over</f>
        <v>#N/A</v>
      </c>
      <c r="X49" s="1" t="e">
        <f>YearlySavings_Over</f>
        <v>#N/A</v>
      </c>
      <c r="Y49" s="1" t="e">
        <f>DesiredRetirementIncome</f>
        <v>#N/A</v>
      </c>
      <c r="Z49" s="1" t="e">
        <f>PensionIncome_Over</f>
        <v>#N/A</v>
      </c>
      <c r="AA49" s="1" t="e">
        <f>EndBalance</f>
        <v>#N/A</v>
      </c>
      <c r="AD49" s="1" t="e">
        <f>IF(Calculations!B49&lt;DesiredRetirementAge,K49,NA())</f>
        <v>#N/A</v>
      </c>
      <c r="AE49" s="1" t="e">
        <f>IF(Calculations!B49&gt;=(DesiredRetirementAge-1),K49,NA())</f>
        <v>#N/A</v>
      </c>
      <c r="AF49" s="1"/>
      <c r="AH49" s="1" t="e">
        <f t="shared" si="0"/>
        <v>#N/A</v>
      </c>
      <c r="AJ49" s="1"/>
    </row>
    <row r="50" spans="2:36">
      <c r="B50" t="e">
        <f>Age</f>
        <v>#N/A</v>
      </c>
      <c r="C50" s="1" t="e">
        <f>Salary</f>
        <v>#N/A</v>
      </c>
      <c r="D50" s="1"/>
      <c r="E50" s="1"/>
      <c r="F50" s="1" t="e">
        <f>Balance</f>
        <v>#N/A</v>
      </c>
      <c r="G50" s="1" t="e">
        <f>Interest</f>
        <v>#N/A</v>
      </c>
      <c r="H50" s="1" t="e">
        <f>YearlySavings</f>
        <v>#N/A</v>
      </c>
      <c r="I50" s="1" t="e">
        <f>DesiredRetirementIncome</f>
        <v>#N/A</v>
      </c>
      <c r="J50" s="1" t="e">
        <f>PensionIncome</f>
        <v>#N/A</v>
      </c>
      <c r="K50" s="1" t="e">
        <f>EndBalance</f>
        <v>#N/A</v>
      </c>
      <c r="N50" s="1" t="e">
        <f>Balance_Under</f>
        <v>#N/A</v>
      </c>
      <c r="O50" s="1" t="e">
        <f>Interest_Under</f>
        <v>#N/A</v>
      </c>
      <c r="P50" s="1" t="e">
        <f>YearlySavings_Under</f>
        <v>#N/A</v>
      </c>
      <c r="Q50" s="1" t="e">
        <f>DesiredRetirementIncome</f>
        <v>#N/A</v>
      </c>
      <c r="R50" s="1" t="e">
        <f>PensionIncome_Under</f>
        <v>#N/A</v>
      </c>
      <c r="S50" s="1" t="e">
        <f>EndBalance</f>
        <v>#N/A</v>
      </c>
      <c r="V50" s="1" t="e">
        <f>Balance_Over</f>
        <v>#N/A</v>
      </c>
      <c r="W50" s="1" t="e">
        <f>Interest_Over</f>
        <v>#N/A</v>
      </c>
      <c r="X50" s="1" t="e">
        <f>YearlySavings_Over</f>
        <v>#N/A</v>
      </c>
      <c r="Y50" s="1" t="e">
        <f>DesiredRetirementIncome</f>
        <v>#N/A</v>
      </c>
      <c r="Z50" s="1" t="e">
        <f>PensionIncome_Over</f>
        <v>#N/A</v>
      </c>
      <c r="AA50" s="1" t="e">
        <f>EndBalance</f>
        <v>#N/A</v>
      </c>
      <c r="AD50" s="1" t="e">
        <f>IF(Calculations!B50&lt;DesiredRetirementAge,K50,NA())</f>
        <v>#N/A</v>
      </c>
      <c r="AE50" s="1" t="e">
        <f>IF(Calculations!B50&gt;=(DesiredRetirementAge-1),K50,NA())</f>
        <v>#N/A</v>
      </c>
      <c r="AF50" s="1"/>
      <c r="AH50" s="1" t="e">
        <f t="shared" si="0"/>
        <v>#N/A</v>
      </c>
      <c r="AJ50" s="1"/>
    </row>
    <row r="51" spans="2:36">
      <c r="B51" t="e">
        <f>Age</f>
        <v>#N/A</v>
      </c>
      <c r="C51" s="1" t="e">
        <f>Salary</f>
        <v>#N/A</v>
      </c>
      <c r="D51" s="1"/>
      <c r="E51" s="1"/>
      <c r="F51" s="1" t="e">
        <f>Balance</f>
        <v>#N/A</v>
      </c>
      <c r="G51" s="1" t="e">
        <f>Interest</f>
        <v>#N/A</v>
      </c>
      <c r="H51" s="1" t="e">
        <f>YearlySavings</f>
        <v>#N/A</v>
      </c>
      <c r="I51" s="1" t="e">
        <f>DesiredRetirementIncome</f>
        <v>#N/A</v>
      </c>
      <c r="J51" s="1" t="e">
        <f>PensionIncome</f>
        <v>#N/A</v>
      </c>
      <c r="K51" s="1" t="e">
        <f>EndBalance</f>
        <v>#N/A</v>
      </c>
      <c r="N51" s="1" t="e">
        <f>Balance_Under</f>
        <v>#N/A</v>
      </c>
      <c r="O51" s="1" t="e">
        <f>Interest_Under</f>
        <v>#N/A</v>
      </c>
      <c r="P51" s="1" t="e">
        <f>YearlySavings_Under</f>
        <v>#N/A</v>
      </c>
      <c r="Q51" s="1" t="e">
        <f>DesiredRetirementIncome</f>
        <v>#N/A</v>
      </c>
      <c r="R51" s="1" t="e">
        <f>PensionIncome_Under</f>
        <v>#N/A</v>
      </c>
      <c r="S51" s="1" t="e">
        <f>EndBalance</f>
        <v>#N/A</v>
      </c>
      <c r="V51" s="1" t="e">
        <f>Balance_Over</f>
        <v>#N/A</v>
      </c>
      <c r="W51" s="1" t="e">
        <f>Interest_Over</f>
        <v>#N/A</v>
      </c>
      <c r="X51" s="1" t="e">
        <f>YearlySavings_Over</f>
        <v>#N/A</v>
      </c>
      <c r="Y51" s="1" t="e">
        <f>DesiredRetirementIncome</f>
        <v>#N/A</v>
      </c>
      <c r="Z51" s="1" t="e">
        <f>PensionIncome_Over</f>
        <v>#N/A</v>
      </c>
      <c r="AA51" s="1" t="e">
        <f>EndBalance</f>
        <v>#N/A</v>
      </c>
      <c r="AD51" s="1" t="e">
        <f>IF(Calculations!B51&lt;DesiredRetirementAge,K51,NA())</f>
        <v>#N/A</v>
      </c>
      <c r="AE51" s="1" t="e">
        <f>IF(Calculations!B51&gt;=(DesiredRetirementAge-1),K51,NA())</f>
        <v>#N/A</v>
      </c>
      <c r="AF51" s="1"/>
      <c r="AH51" s="1" t="e">
        <f t="shared" si="0"/>
        <v>#N/A</v>
      </c>
      <c r="AJ51" s="1"/>
    </row>
    <row r="52" spans="2:36">
      <c r="B52" t="e">
        <f>Age</f>
        <v>#N/A</v>
      </c>
      <c r="C52" s="1" t="e">
        <f>Salary</f>
        <v>#N/A</v>
      </c>
      <c r="D52" s="1"/>
      <c r="E52" s="1"/>
      <c r="F52" s="1" t="e">
        <f>Balance</f>
        <v>#N/A</v>
      </c>
      <c r="G52" s="1" t="e">
        <f>Interest</f>
        <v>#N/A</v>
      </c>
      <c r="H52" s="1" t="e">
        <f>YearlySavings</f>
        <v>#N/A</v>
      </c>
      <c r="I52" s="1" t="e">
        <f>DesiredRetirementIncome</f>
        <v>#N/A</v>
      </c>
      <c r="J52" s="1" t="e">
        <f>PensionIncome</f>
        <v>#N/A</v>
      </c>
      <c r="K52" s="1" t="e">
        <f>EndBalance</f>
        <v>#N/A</v>
      </c>
      <c r="N52" s="1" t="e">
        <f>Balance_Under</f>
        <v>#N/A</v>
      </c>
      <c r="O52" s="1" t="e">
        <f>Interest_Under</f>
        <v>#N/A</v>
      </c>
      <c r="P52" s="1" t="e">
        <f>YearlySavings_Under</f>
        <v>#N/A</v>
      </c>
      <c r="Q52" s="1" t="e">
        <f>DesiredRetirementIncome</f>
        <v>#N/A</v>
      </c>
      <c r="R52" s="1" t="e">
        <f>PensionIncome_Under</f>
        <v>#N/A</v>
      </c>
      <c r="S52" s="1" t="e">
        <f>EndBalance</f>
        <v>#N/A</v>
      </c>
      <c r="V52" s="1" t="e">
        <f>Balance_Over</f>
        <v>#N/A</v>
      </c>
      <c r="W52" s="1" t="e">
        <f>Interest_Over</f>
        <v>#N/A</v>
      </c>
      <c r="X52" s="1" t="e">
        <f>YearlySavings_Over</f>
        <v>#N/A</v>
      </c>
      <c r="Y52" s="1" t="e">
        <f>DesiredRetirementIncome</f>
        <v>#N/A</v>
      </c>
      <c r="Z52" s="1" t="e">
        <f>PensionIncome_Over</f>
        <v>#N/A</v>
      </c>
      <c r="AA52" s="1" t="e">
        <f>EndBalance</f>
        <v>#N/A</v>
      </c>
      <c r="AD52" s="1" t="e">
        <f>IF(Calculations!B52&lt;DesiredRetirementAge,K52,NA())</f>
        <v>#N/A</v>
      </c>
      <c r="AE52" s="1" t="e">
        <f>IF(Calculations!B52&gt;=(DesiredRetirementAge-1),K52,NA())</f>
        <v>#N/A</v>
      </c>
      <c r="AF52" s="1"/>
      <c r="AH52" s="1" t="e">
        <f t="shared" si="0"/>
        <v>#N/A</v>
      </c>
      <c r="AJ52" s="1"/>
    </row>
    <row r="53" spans="2:36">
      <c r="B53" t="e">
        <f>Age</f>
        <v>#N/A</v>
      </c>
      <c r="C53" s="1" t="e">
        <f>Salary</f>
        <v>#N/A</v>
      </c>
      <c r="D53" s="1"/>
      <c r="E53" s="1"/>
      <c r="F53" s="1" t="e">
        <f>Balance</f>
        <v>#N/A</v>
      </c>
      <c r="G53" s="1" t="e">
        <f>Interest</f>
        <v>#N/A</v>
      </c>
      <c r="H53" s="1" t="e">
        <f>YearlySavings</f>
        <v>#N/A</v>
      </c>
      <c r="I53" s="1" t="e">
        <f>DesiredRetirementIncome</f>
        <v>#N/A</v>
      </c>
      <c r="J53" s="1" t="e">
        <f>PensionIncome</f>
        <v>#N/A</v>
      </c>
      <c r="K53" s="1" t="e">
        <f>EndBalance</f>
        <v>#N/A</v>
      </c>
      <c r="N53" s="1" t="e">
        <f>Balance_Under</f>
        <v>#N/A</v>
      </c>
      <c r="O53" s="1" t="e">
        <f>Interest_Under</f>
        <v>#N/A</v>
      </c>
      <c r="P53" s="1" t="e">
        <f>YearlySavings_Under</f>
        <v>#N/A</v>
      </c>
      <c r="Q53" s="1" t="e">
        <f>DesiredRetirementIncome</f>
        <v>#N/A</v>
      </c>
      <c r="R53" s="1" t="e">
        <f>PensionIncome_Under</f>
        <v>#N/A</v>
      </c>
      <c r="S53" s="1" t="e">
        <f>EndBalance</f>
        <v>#N/A</v>
      </c>
      <c r="V53" s="1" t="e">
        <f>Balance_Over</f>
        <v>#N/A</v>
      </c>
      <c r="W53" s="1" t="e">
        <f>Interest_Over</f>
        <v>#N/A</v>
      </c>
      <c r="X53" s="1" t="e">
        <f>YearlySavings_Over</f>
        <v>#N/A</v>
      </c>
      <c r="Y53" s="1" t="e">
        <f>DesiredRetirementIncome</f>
        <v>#N/A</v>
      </c>
      <c r="Z53" s="1" t="e">
        <f>PensionIncome_Over</f>
        <v>#N/A</v>
      </c>
      <c r="AA53" s="1" t="e">
        <f>EndBalance</f>
        <v>#N/A</v>
      </c>
      <c r="AD53" s="1" t="e">
        <f>IF(Calculations!B53&lt;DesiredRetirementAge,K53,NA())</f>
        <v>#N/A</v>
      </c>
      <c r="AE53" s="1" t="e">
        <f>IF(Calculations!B53&gt;=(DesiredRetirementAge-1),K53,NA())</f>
        <v>#N/A</v>
      </c>
      <c r="AF53" s="1"/>
      <c r="AH53" s="1" t="e">
        <f t="shared" si="0"/>
        <v>#N/A</v>
      </c>
      <c r="AJ53" s="1"/>
    </row>
    <row r="54" spans="2:36">
      <c r="B54" t="e">
        <f>Age</f>
        <v>#N/A</v>
      </c>
      <c r="C54" s="1" t="e">
        <f>Salary</f>
        <v>#N/A</v>
      </c>
      <c r="D54" s="1"/>
      <c r="E54" s="1"/>
      <c r="F54" s="1" t="e">
        <f>Balance</f>
        <v>#N/A</v>
      </c>
      <c r="G54" s="1" t="e">
        <f>Interest</f>
        <v>#N/A</v>
      </c>
      <c r="H54" s="1" t="e">
        <f>YearlySavings</f>
        <v>#N/A</v>
      </c>
      <c r="I54" s="1" t="e">
        <f>DesiredRetirementIncome</f>
        <v>#N/A</v>
      </c>
      <c r="J54" s="1" t="e">
        <f>PensionIncome</f>
        <v>#N/A</v>
      </c>
      <c r="K54" s="1" t="e">
        <f>EndBalance</f>
        <v>#N/A</v>
      </c>
      <c r="N54" s="1" t="e">
        <f>Balance_Under</f>
        <v>#N/A</v>
      </c>
      <c r="O54" s="1" t="e">
        <f>Interest_Under</f>
        <v>#N/A</v>
      </c>
      <c r="P54" s="1" t="e">
        <f>YearlySavings_Under</f>
        <v>#N/A</v>
      </c>
      <c r="Q54" s="1" t="e">
        <f>DesiredRetirementIncome</f>
        <v>#N/A</v>
      </c>
      <c r="R54" s="1" t="e">
        <f>PensionIncome_Under</f>
        <v>#N/A</v>
      </c>
      <c r="S54" s="1" t="e">
        <f>EndBalance</f>
        <v>#N/A</v>
      </c>
      <c r="V54" s="1" t="e">
        <f>Balance_Over</f>
        <v>#N/A</v>
      </c>
      <c r="W54" s="1" t="e">
        <f>Interest_Over</f>
        <v>#N/A</v>
      </c>
      <c r="X54" s="1" t="e">
        <f>YearlySavings_Over</f>
        <v>#N/A</v>
      </c>
      <c r="Y54" s="1" t="e">
        <f>DesiredRetirementIncome</f>
        <v>#N/A</v>
      </c>
      <c r="Z54" s="1" t="e">
        <f>PensionIncome_Over</f>
        <v>#N/A</v>
      </c>
      <c r="AA54" s="1" t="e">
        <f>EndBalance</f>
        <v>#N/A</v>
      </c>
      <c r="AD54" s="1" t="e">
        <f>IF(Calculations!B54&lt;DesiredRetirementAge,K54,NA())</f>
        <v>#N/A</v>
      </c>
      <c r="AE54" s="1" t="e">
        <f>IF(Calculations!B54&gt;=(DesiredRetirementAge-1),K54,NA())</f>
        <v>#N/A</v>
      </c>
      <c r="AF54" s="1"/>
      <c r="AH54" s="1" t="e">
        <f t="shared" si="0"/>
        <v>#N/A</v>
      </c>
      <c r="AJ54" s="1"/>
    </row>
    <row r="55" spans="2:36">
      <c r="B55" t="e">
        <f>Age</f>
        <v>#N/A</v>
      </c>
      <c r="C55" s="1" t="e">
        <f>Salary</f>
        <v>#N/A</v>
      </c>
      <c r="D55" s="1"/>
      <c r="E55" s="1"/>
      <c r="F55" s="1" t="e">
        <f>Balance</f>
        <v>#N/A</v>
      </c>
      <c r="G55" s="1" t="e">
        <f>Interest</f>
        <v>#N/A</v>
      </c>
      <c r="H55" s="1" t="e">
        <f>YearlySavings</f>
        <v>#N/A</v>
      </c>
      <c r="I55" s="1" t="e">
        <f>DesiredRetirementIncome</f>
        <v>#N/A</v>
      </c>
      <c r="J55" s="1" t="e">
        <f>PensionIncome</f>
        <v>#N/A</v>
      </c>
      <c r="K55" s="1" t="e">
        <f>EndBalance</f>
        <v>#N/A</v>
      </c>
      <c r="N55" s="1" t="e">
        <f>Balance_Under</f>
        <v>#N/A</v>
      </c>
      <c r="O55" s="1" t="e">
        <f>Interest_Under</f>
        <v>#N/A</v>
      </c>
      <c r="P55" s="1" t="e">
        <f>YearlySavings_Under</f>
        <v>#N/A</v>
      </c>
      <c r="Q55" s="1" t="e">
        <f>DesiredRetirementIncome</f>
        <v>#N/A</v>
      </c>
      <c r="R55" s="1" t="e">
        <f>PensionIncome_Under</f>
        <v>#N/A</v>
      </c>
      <c r="S55" s="1" t="e">
        <f>EndBalance</f>
        <v>#N/A</v>
      </c>
      <c r="V55" s="1" t="e">
        <f>Balance_Over</f>
        <v>#N/A</v>
      </c>
      <c r="W55" s="1" t="e">
        <f>Interest_Over</f>
        <v>#N/A</v>
      </c>
      <c r="X55" s="1" t="e">
        <f>YearlySavings_Over</f>
        <v>#N/A</v>
      </c>
      <c r="Y55" s="1" t="e">
        <f>DesiredRetirementIncome</f>
        <v>#N/A</v>
      </c>
      <c r="Z55" s="1" t="e">
        <f>PensionIncome_Over</f>
        <v>#N/A</v>
      </c>
      <c r="AA55" s="1" t="e">
        <f>EndBalance</f>
        <v>#N/A</v>
      </c>
      <c r="AD55" s="1" t="e">
        <f>IF(Calculations!B55&lt;DesiredRetirementAge,K55,NA())</f>
        <v>#N/A</v>
      </c>
      <c r="AE55" s="1" t="e">
        <f>IF(Calculations!B55&gt;=(DesiredRetirementAge-1),K55,NA())</f>
        <v>#N/A</v>
      </c>
      <c r="AF55" s="1"/>
      <c r="AH55" s="1" t="e">
        <f t="shared" si="0"/>
        <v>#N/A</v>
      </c>
      <c r="AJ55" s="1"/>
    </row>
    <row r="56" spans="2:36">
      <c r="B56" t="e">
        <f>Age</f>
        <v>#N/A</v>
      </c>
      <c r="C56" s="1" t="e">
        <f>Salary</f>
        <v>#N/A</v>
      </c>
      <c r="D56" s="1"/>
      <c r="E56" s="1"/>
      <c r="F56" s="1" t="e">
        <f>Balance</f>
        <v>#N/A</v>
      </c>
      <c r="G56" s="1" t="e">
        <f>Interest</f>
        <v>#N/A</v>
      </c>
      <c r="H56" s="1" t="e">
        <f>YearlySavings</f>
        <v>#N/A</v>
      </c>
      <c r="I56" s="1" t="e">
        <f>DesiredRetirementIncome</f>
        <v>#N/A</v>
      </c>
      <c r="J56" s="1" t="e">
        <f>PensionIncome</f>
        <v>#N/A</v>
      </c>
      <c r="K56" s="1" t="e">
        <f>EndBalance</f>
        <v>#N/A</v>
      </c>
      <c r="N56" s="1" t="e">
        <f>Balance_Under</f>
        <v>#N/A</v>
      </c>
      <c r="O56" s="1" t="e">
        <f>Interest_Under</f>
        <v>#N/A</v>
      </c>
      <c r="P56" s="1" t="e">
        <f>YearlySavings_Under</f>
        <v>#N/A</v>
      </c>
      <c r="Q56" s="1" t="e">
        <f>DesiredRetirementIncome</f>
        <v>#N/A</v>
      </c>
      <c r="R56" s="1" t="e">
        <f>PensionIncome_Under</f>
        <v>#N/A</v>
      </c>
      <c r="S56" s="1" t="e">
        <f>EndBalance</f>
        <v>#N/A</v>
      </c>
      <c r="V56" s="1" t="e">
        <f>Balance_Over</f>
        <v>#N/A</v>
      </c>
      <c r="W56" s="1" t="e">
        <f>Interest_Over</f>
        <v>#N/A</v>
      </c>
      <c r="X56" s="1" t="e">
        <f>YearlySavings_Over</f>
        <v>#N/A</v>
      </c>
      <c r="Y56" s="1" t="e">
        <f>DesiredRetirementIncome</f>
        <v>#N/A</v>
      </c>
      <c r="Z56" s="1" t="e">
        <f>PensionIncome_Over</f>
        <v>#N/A</v>
      </c>
      <c r="AA56" s="1" t="e">
        <f>EndBalance</f>
        <v>#N/A</v>
      </c>
      <c r="AD56" s="1" t="e">
        <f>IF(Calculations!B56&lt;DesiredRetirementAge,K56,NA())</f>
        <v>#N/A</v>
      </c>
      <c r="AE56" s="1" t="e">
        <f>IF(Calculations!B56&gt;=(DesiredRetirementAge-1),K56,NA())</f>
        <v>#N/A</v>
      </c>
      <c r="AF56" s="1"/>
      <c r="AH56" s="1" t="e">
        <f t="shared" si="0"/>
        <v>#N/A</v>
      </c>
      <c r="AJ56" s="1"/>
    </row>
    <row r="57" spans="2:36">
      <c r="B57" t="e">
        <f>Age</f>
        <v>#N/A</v>
      </c>
      <c r="C57" s="1" t="e">
        <f>Salary</f>
        <v>#N/A</v>
      </c>
      <c r="D57" s="1"/>
      <c r="E57" s="1"/>
      <c r="F57" s="1" t="e">
        <f>Balance</f>
        <v>#N/A</v>
      </c>
      <c r="G57" s="1" t="e">
        <f>Interest</f>
        <v>#N/A</v>
      </c>
      <c r="H57" s="1" t="e">
        <f>YearlySavings</f>
        <v>#N/A</v>
      </c>
      <c r="I57" s="1" t="e">
        <f>DesiredRetirementIncome</f>
        <v>#N/A</v>
      </c>
      <c r="J57" s="1" t="e">
        <f>PensionIncome</f>
        <v>#N/A</v>
      </c>
      <c r="K57" s="1" t="e">
        <f>EndBalance</f>
        <v>#N/A</v>
      </c>
      <c r="N57" s="1" t="e">
        <f>Balance_Under</f>
        <v>#N/A</v>
      </c>
      <c r="O57" s="1" t="e">
        <f>Interest_Under</f>
        <v>#N/A</v>
      </c>
      <c r="P57" s="1" t="e">
        <f>YearlySavings_Under</f>
        <v>#N/A</v>
      </c>
      <c r="Q57" s="1" t="e">
        <f>DesiredRetirementIncome</f>
        <v>#N/A</v>
      </c>
      <c r="R57" s="1" t="e">
        <f>PensionIncome_Under</f>
        <v>#N/A</v>
      </c>
      <c r="S57" s="1" t="e">
        <f>EndBalance</f>
        <v>#N/A</v>
      </c>
      <c r="V57" s="1" t="e">
        <f>Balance_Over</f>
        <v>#N/A</v>
      </c>
      <c r="W57" s="1" t="e">
        <f>Interest_Over</f>
        <v>#N/A</v>
      </c>
      <c r="X57" s="1" t="e">
        <f>YearlySavings_Over</f>
        <v>#N/A</v>
      </c>
      <c r="Y57" s="1" t="e">
        <f>DesiredRetirementIncome</f>
        <v>#N/A</v>
      </c>
      <c r="Z57" s="1" t="e">
        <f>PensionIncome_Over</f>
        <v>#N/A</v>
      </c>
      <c r="AA57" s="1" t="e">
        <f>EndBalance</f>
        <v>#N/A</v>
      </c>
      <c r="AD57" s="1" t="e">
        <f>IF(Calculations!B57&lt;DesiredRetirementAge,K57,NA())</f>
        <v>#N/A</v>
      </c>
      <c r="AE57" s="1" t="e">
        <f>IF(Calculations!B57&gt;=(DesiredRetirementAge-1),K57,NA())</f>
        <v>#N/A</v>
      </c>
      <c r="AF57" s="1"/>
      <c r="AH57" s="1" t="e">
        <f t="shared" si="0"/>
        <v>#N/A</v>
      </c>
    </row>
    <row r="58" spans="2:36">
      <c r="B58" t="e">
        <f>Age</f>
        <v>#N/A</v>
      </c>
      <c r="C58" s="1" t="e">
        <f>Salary</f>
        <v>#N/A</v>
      </c>
      <c r="D58" s="1"/>
      <c r="E58" s="1"/>
      <c r="F58" s="1" t="e">
        <f>Balance</f>
        <v>#N/A</v>
      </c>
      <c r="G58" s="1" t="e">
        <f>Interest</f>
        <v>#N/A</v>
      </c>
      <c r="H58" s="1" t="e">
        <f>YearlySavings</f>
        <v>#N/A</v>
      </c>
      <c r="I58" s="1" t="e">
        <f>DesiredRetirementIncome</f>
        <v>#N/A</v>
      </c>
      <c r="J58" s="1" t="e">
        <f>PensionIncome</f>
        <v>#N/A</v>
      </c>
      <c r="K58" s="1" t="e">
        <f>EndBalance</f>
        <v>#N/A</v>
      </c>
      <c r="N58" s="1" t="e">
        <f>Balance_Under</f>
        <v>#N/A</v>
      </c>
      <c r="O58" s="1" t="e">
        <f>Interest_Under</f>
        <v>#N/A</v>
      </c>
      <c r="P58" s="1" t="e">
        <f>YearlySavings_Under</f>
        <v>#N/A</v>
      </c>
      <c r="Q58" s="1" t="e">
        <f>DesiredRetirementIncome</f>
        <v>#N/A</v>
      </c>
      <c r="R58" s="1" t="e">
        <f>PensionIncome_Under</f>
        <v>#N/A</v>
      </c>
      <c r="S58" s="1" t="e">
        <f>EndBalance</f>
        <v>#N/A</v>
      </c>
      <c r="V58" s="1" t="e">
        <f>Balance_Over</f>
        <v>#N/A</v>
      </c>
      <c r="W58" s="1" t="e">
        <f>Interest_Over</f>
        <v>#N/A</v>
      </c>
      <c r="X58" s="1" t="e">
        <f>YearlySavings_Over</f>
        <v>#N/A</v>
      </c>
      <c r="Y58" s="1" t="e">
        <f>DesiredRetirementIncome</f>
        <v>#N/A</v>
      </c>
      <c r="Z58" s="1" t="e">
        <f>PensionIncome_Over</f>
        <v>#N/A</v>
      </c>
      <c r="AA58" s="1" t="e">
        <f>EndBalance</f>
        <v>#N/A</v>
      </c>
      <c r="AD58" s="1" t="e">
        <f>IF(Calculations!B58&lt;DesiredRetirementAge,K58,NA())</f>
        <v>#N/A</v>
      </c>
      <c r="AE58" s="1" t="e">
        <f>IF(Calculations!B58&gt;=(DesiredRetirementAge-1),K58,NA())</f>
        <v>#N/A</v>
      </c>
      <c r="AF58" s="1"/>
      <c r="AH58" s="1" t="e">
        <f t="shared" si="0"/>
        <v>#N/A</v>
      </c>
    </row>
    <row r="59" spans="2:36">
      <c r="B59" t="e">
        <f>Age</f>
        <v>#N/A</v>
      </c>
      <c r="C59" s="1" t="e">
        <f>Salary</f>
        <v>#N/A</v>
      </c>
      <c r="D59" s="1"/>
      <c r="E59" s="1"/>
      <c r="F59" s="1" t="e">
        <f>Balance</f>
        <v>#N/A</v>
      </c>
      <c r="G59" s="1" t="e">
        <f>Interest</f>
        <v>#N/A</v>
      </c>
      <c r="H59" s="1" t="e">
        <f>YearlySavings</f>
        <v>#N/A</v>
      </c>
      <c r="I59" s="1" t="e">
        <f>DesiredRetirementIncome</f>
        <v>#N/A</v>
      </c>
      <c r="J59" s="1" t="e">
        <f>PensionIncome</f>
        <v>#N/A</v>
      </c>
      <c r="K59" s="1" t="e">
        <f>EndBalance</f>
        <v>#N/A</v>
      </c>
      <c r="N59" s="1" t="e">
        <f>Balance_Under</f>
        <v>#N/A</v>
      </c>
      <c r="O59" s="1" t="e">
        <f>Interest_Under</f>
        <v>#N/A</v>
      </c>
      <c r="P59" s="1" t="e">
        <f>YearlySavings_Under</f>
        <v>#N/A</v>
      </c>
      <c r="Q59" s="1" t="e">
        <f>DesiredRetirementIncome</f>
        <v>#N/A</v>
      </c>
      <c r="R59" s="1" t="e">
        <f>PensionIncome_Under</f>
        <v>#N/A</v>
      </c>
      <c r="S59" s="1" t="e">
        <f>EndBalance</f>
        <v>#N/A</v>
      </c>
      <c r="V59" s="1" t="e">
        <f>Balance_Over</f>
        <v>#N/A</v>
      </c>
      <c r="W59" s="1" t="e">
        <f>Interest_Over</f>
        <v>#N/A</v>
      </c>
      <c r="X59" s="1" t="e">
        <f>YearlySavings_Over</f>
        <v>#N/A</v>
      </c>
      <c r="Y59" s="1" t="e">
        <f>DesiredRetirementIncome</f>
        <v>#N/A</v>
      </c>
      <c r="Z59" s="1" t="e">
        <f>PensionIncome_Over</f>
        <v>#N/A</v>
      </c>
      <c r="AA59" s="1" t="e">
        <f>EndBalance</f>
        <v>#N/A</v>
      </c>
      <c r="AD59" s="1" t="e">
        <f>IF(Calculations!B59&lt;DesiredRetirementAge,K59,NA())</f>
        <v>#N/A</v>
      </c>
      <c r="AE59" s="1" t="e">
        <f>IF(Calculations!B59&gt;=(DesiredRetirementAge-1),K59,NA())</f>
        <v>#N/A</v>
      </c>
      <c r="AF59" s="1"/>
      <c r="AH59" s="1" t="e">
        <f t="shared" si="0"/>
        <v>#N/A</v>
      </c>
    </row>
    <row r="60" spans="2:36">
      <c r="B60" t="e">
        <f>Age</f>
        <v>#N/A</v>
      </c>
      <c r="C60" s="1" t="e">
        <f>Salary</f>
        <v>#N/A</v>
      </c>
      <c r="D60" s="1"/>
      <c r="E60" s="1"/>
      <c r="F60" s="1" t="e">
        <f>Balance</f>
        <v>#N/A</v>
      </c>
      <c r="G60" s="1" t="e">
        <f>Interest</f>
        <v>#N/A</v>
      </c>
      <c r="H60" s="1" t="e">
        <f>YearlySavings</f>
        <v>#N/A</v>
      </c>
      <c r="I60" s="1" t="e">
        <f>DesiredRetirementIncome</f>
        <v>#N/A</v>
      </c>
      <c r="J60" s="1" t="e">
        <f>PensionIncome</f>
        <v>#N/A</v>
      </c>
      <c r="K60" s="1" t="e">
        <f>EndBalance</f>
        <v>#N/A</v>
      </c>
      <c r="N60" s="1" t="e">
        <f>Balance_Under</f>
        <v>#N/A</v>
      </c>
      <c r="O60" s="1" t="e">
        <f>Interest_Under</f>
        <v>#N/A</v>
      </c>
      <c r="P60" s="1" t="e">
        <f>YearlySavings_Under</f>
        <v>#N/A</v>
      </c>
      <c r="Q60" s="1" t="e">
        <f>DesiredRetirementIncome</f>
        <v>#N/A</v>
      </c>
      <c r="R60" s="1" t="e">
        <f>PensionIncome_Under</f>
        <v>#N/A</v>
      </c>
      <c r="S60" s="1" t="e">
        <f>EndBalance</f>
        <v>#N/A</v>
      </c>
      <c r="V60" s="1" t="e">
        <f>Balance_Over</f>
        <v>#N/A</v>
      </c>
      <c r="W60" s="1" t="e">
        <f>Interest_Over</f>
        <v>#N/A</v>
      </c>
      <c r="X60" s="1" t="e">
        <f>YearlySavings_Over</f>
        <v>#N/A</v>
      </c>
      <c r="Y60" s="1" t="e">
        <f>DesiredRetirementIncome</f>
        <v>#N/A</v>
      </c>
      <c r="Z60" s="1" t="e">
        <f>PensionIncome_Over</f>
        <v>#N/A</v>
      </c>
      <c r="AA60" s="1" t="e">
        <f>EndBalance</f>
        <v>#N/A</v>
      </c>
      <c r="AD60" s="1" t="e">
        <f>IF(Calculations!B60&lt;DesiredRetirementAge,K60,NA())</f>
        <v>#N/A</v>
      </c>
      <c r="AE60" s="1" t="e">
        <f>IF(Calculations!B60&gt;=(DesiredRetirementAge-1),K60,NA())</f>
        <v>#N/A</v>
      </c>
      <c r="AF60" s="1"/>
      <c r="AH60" s="1" t="e">
        <f t="shared" si="0"/>
        <v>#N/A</v>
      </c>
    </row>
    <row r="61" spans="2:36">
      <c r="B61" t="e">
        <f>Age</f>
        <v>#N/A</v>
      </c>
      <c r="C61" s="1" t="e">
        <f>Salary</f>
        <v>#N/A</v>
      </c>
      <c r="D61" s="1"/>
      <c r="E61" s="1"/>
      <c r="F61" s="1" t="e">
        <f>Balance</f>
        <v>#N/A</v>
      </c>
      <c r="G61" s="1" t="e">
        <f>Interest</f>
        <v>#N/A</v>
      </c>
      <c r="H61" s="1" t="e">
        <f>YearlySavings</f>
        <v>#N/A</v>
      </c>
      <c r="I61" s="1" t="e">
        <f>DesiredRetirementIncome</f>
        <v>#N/A</v>
      </c>
      <c r="J61" s="1" t="e">
        <f>PensionIncome</f>
        <v>#N/A</v>
      </c>
      <c r="K61" s="1" t="e">
        <f>EndBalance</f>
        <v>#N/A</v>
      </c>
      <c r="N61" s="1" t="e">
        <f>Balance_Under</f>
        <v>#N/A</v>
      </c>
      <c r="O61" s="1" t="e">
        <f>Interest_Under</f>
        <v>#N/A</v>
      </c>
      <c r="P61" s="1" t="e">
        <f>YearlySavings_Under</f>
        <v>#N/A</v>
      </c>
      <c r="Q61" s="1" t="e">
        <f>DesiredRetirementIncome</f>
        <v>#N/A</v>
      </c>
      <c r="R61" s="1" t="e">
        <f>PensionIncome_Under</f>
        <v>#N/A</v>
      </c>
      <c r="S61" s="1" t="e">
        <f>EndBalance</f>
        <v>#N/A</v>
      </c>
      <c r="V61" s="1" t="e">
        <f>Balance_Over</f>
        <v>#N/A</v>
      </c>
      <c r="W61" s="1" t="e">
        <f>Interest_Over</f>
        <v>#N/A</v>
      </c>
      <c r="X61" s="1" t="e">
        <f>YearlySavings_Over</f>
        <v>#N/A</v>
      </c>
      <c r="Y61" s="1" t="e">
        <f>DesiredRetirementIncome</f>
        <v>#N/A</v>
      </c>
      <c r="Z61" s="1" t="e">
        <f>PensionIncome_Over</f>
        <v>#N/A</v>
      </c>
      <c r="AA61" s="1" t="e">
        <f>EndBalance</f>
        <v>#N/A</v>
      </c>
      <c r="AD61" s="1" t="e">
        <f>IF(Calculations!B61&lt;DesiredRetirementAge,K61,NA())</f>
        <v>#N/A</v>
      </c>
      <c r="AE61" s="1" t="e">
        <f>IF(Calculations!B61&gt;=(DesiredRetirementAge-1),K61,NA())</f>
        <v>#N/A</v>
      </c>
      <c r="AF61" s="1"/>
      <c r="AH61" s="1" t="e">
        <f t="shared" si="0"/>
        <v>#N/A</v>
      </c>
    </row>
    <row r="62" spans="2:36">
      <c r="B62" t="e">
        <f>Age</f>
        <v>#N/A</v>
      </c>
      <c r="C62" s="1" t="e">
        <f>Salary</f>
        <v>#N/A</v>
      </c>
      <c r="D62" s="1"/>
      <c r="E62" s="1"/>
      <c r="F62" s="1" t="e">
        <f>Balance</f>
        <v>#N/A</v>
      </c>
      <c r="G62" s="1" t="e">
        <f>Interest</f>
        <v>#N/A</v>
      </c>
      <c r="H62" s="1" t="e">
        <f>YearlySavings</f>
        <v>#N/A</v>
      </c>
      <c r="I62" s="1" t="e">
        <f>DesiredRetirementIncome</f>
        <v>#N/A</v>
      </c>
      <c r="J62" s="1" t="e">
        <f>PensionIncome</f>
        <v>#N/A</v>
      </c>
      <c r="K62" s="1" t="e">
        <f>EndBalance</f>
        <v>#N/A</v>
      </c>
      <c r="N62" s="1" t="e">
        <f>Balance_Under</f>
        <v>#N/A</v>
      </c>
      <c r="O62" s="1" t="e">
        <f>Interest_Under</f>
        <v>#N/A</v>
      </c>
      <c r="P62" s="1" t="e">
        <f>YearlySavings_Under</f>
        <v>#N/A</v>
      </c>
      <c r="Q62" s="1" t="e">
        <f>DesiredRetirementIncome</f>
        <v>#N/A</v>
      </c>
      <c r="R62" s="1" t="e">
        <f>PensionIncome_Under</f>
        <v>#N/A</v>
      </c>
      <c r="S62" s="1" t="e">
        <f>EndBalance</f>
        <v>#N/A</v>
      </c>
      <c r="V62" s="1" t="e">
        <f>Balance_Over</f>
        <v>#N/A</v>
      </c>
      <c r="W62" s="1" t="e">
        <f>Interest_Over</f>
        <v>#N/A</v>
      </c>
      <c r="X62" s="1" t="e">
        <f>YearlySavings_Over</f>
        <v>#N/A</v>
      </c>
      <c r="Y62" s="1" t="e">
        <f>DesiredRetirementIncome</f>
        <v>#N/A</v>
      </c>
      <c r="Z62" s="1" t="e">
        <f>PensionIncome_Over</f>
        <v>#N/A</v>
      </c>
      <c r="AA62" s="1" t="e">
        <f>EndBalance</f>
        <v>#N/A</v>
      </c>
      <c r="AD62" s="1" t="e">
        <f>IF(Calculations!B62&lt;DesiredRetirementAge,K62,NA())</f>
        <v>#N/A</v>
      </c>
      <c r="AE62" s="1" t="e">
        <f>IF(Calculations!B62&gt;=(DesiredRetirementAge-1),K62,NA())</f>
        <v>#N/A</v>
      </c>
      <c r="AF62" s="1"/>
      <c r="AH62" s="1" t="e">
        <f t="shared" si="0"/>
        <v>#N/A</v>
      </c>
    </row>
    <row r="63" spans="2:36">
      <c r="B63" t="e">
        <f>Age</f>
        <v>#N/A</v>
      </c>
      <c r="C63" s="1" t="e">
        <f>Salary</f>
        <v>#N/A</v>
      </c>
      <c r="D63" s="1"/>
      <c r="E63" s="1"/>
      <c r="F63" s="1" t="e">
        <f>Balance</f>
        <v>#N/A</v>
      </c>
      <c r="G63" s="1" t="e">
        <f>Interest</f>
        <v>#N/A</v>
      </c>
      <c r="H63" s="1" t="e">
        <f>YearlySavings</f>
        <v>#N/A</v>
      </c>
      <c r="I63" s="1" t="e">
        <f>DesiredRetirementIncome</f>
        <v>#N/A</v>
      </c>
      <c r="J63" s="1" t="e">
        <f>PensionIncome</f>
        <v>#N/A</v>
      </c>
      <c r="K63" s="1" t="e">
        <f>EndBalance</f>
        <v>#N/A</v>
      </c>
      <c r="N63" s="1" t="e">
        <f>Balance_Under</f>
        <v>#N/A</v>
      </c>
      <c r="O63" s="1" t="e">
        <f>Interest_Under</f>
        <v>#N/A</v>
      </c>
      <c r="P63" s="1" t="e">
        <f>YearlySavings_Under</f>
        <v>#N/A</v>
      </c>
      <c r="Q63" s="1" t="e">
        <f>DesiredRetirementIncome</f>
        <v>#N/A</v>
      </c>
      <c r="R63" s="1" t="e">
        <f>PensionIncome_Under</f>
        <v>#N/A</v>
      </c>
      <c r="S63" s="1" t="e">
        <f>EndBalance</f>
        <v>#N/A</v>
      </c>
      <c r="V63" s="1" t="e">
        <f>Balance_Over</f>
        <v>#N/A</v>
      </c>
      <c r="W63" s="1" t="e">
        <f>Interest_Over</f>
        <v>#N/A</v>
      </c>
      <c r="X63" s="1" t="e">
        <f>YearlySavings_Over</f>
        <v>#N/A</v>
      </c>
      <c r="Y63" s="1" t="e">
        <f>DesiredRetirementIncome</f>
        <v>#N/A</v>
      </c>
      <c r="Z63" s="1" t="e">
        <f>PensionIncome_Over</f>
        <v>#N/A</v>
      </c>
      <c r="AA63" s="1" t="e">
        <f>EndBalance</f>
        <v>#N/A</v>
      </c>
      <c r="AD63" s="1" t="e">
        <f>IF(Calculations!B63&lt;DesiredRetirementAge,K63,NA())</f>
        <v>#N/A</v>
      </c>
      <c r="AE63" s="1" t="e">
        <f>IF(Calculations!B63&gt;=(DesiredRetirementAge-1),K63,NA())</f>
        <v>#N/A</v>
      </c>
      <c r="AF63" s="1"/>
      <c r="AH63" s="1" t="e">
        <f t="shared" si="0"/>
        <v>#N/A</v>
      </c>
    </row>
    <row r="64" spans="2:36">
      <c r="B64" t="e">
        <f>Age</f>
        <v>#N/A</v>
      </c>
      <c r="C64" s="1" t="e">
        <f>Salary</f>
        <v>#N/A</v>
      </c>
      <c r="D64" s="1"/>
      <c r="E64" s="1"/>
      <c r="F64" s="1" t="e">
        <f>Balance</f>
        <v>#N/A</v>
      </c>
      <c r="G64" s="1" t="e">
        <f>Interest</f>
        <v>#N/A</v>
      </c>
      <c r="H64" s="1" t="e">
        <f>YearlySavings</f>
        <v>#N/A</v>
      </c>
      <c r="I64" s="1" t="e">
        <f>DesiredRetirementIncome</f>
        <v>#N/A</v>
      </c>
      <c r="J64" s="1" t="e">
        <f>PensionIncome</f>
        <v>#N/A</v>
      </c>
      <c r="K64" s="1" t="e">
        <f>EndBalance</f>
        <v>#N/A</v>
      </c>
      <c r="N64" s="1" t="e">
        <f>Balance_Under</f>
        <v>#N/A</v>
      </c>
      <c r="O64" s="1" t="e">
        <f>Interest_Under</f>
        <v>#N/A</v>
      </c>
      <c r="P64" s="1" t="e">
        <f>YearlySavings_Under</f>
        <v>#N/A</v>
      </c>
      <c r="Q64" s="1" t="e">
        <f>DesiredRetirementIncome</f>
        <v>#N/A</v>
      </c>
      <c r="R64" s="1" t="e">
        <f>PensionIncome_Under</f>
        <v>#N/A</v>
      </c>
      <c r="S64" s="1" t="e">
        <f>EndBalance</f>
        <v>#N/A</v>
      </c>
      <c r="V64" s="1" t="e">
        <f>Balance_Over</f>
        <v>#N/A</v>
      </c>
      <c r="W64" s="1" t="e">
        <f>Interest_Over</f>
        <v>#N/A</v>
      </c>
      <c r="X64" s="1" t="e">
        <f>YearlySavings_Over</f>
        <v>#N/A</v>
      </c>
      <c r="Y64" s="1" t="e">
        <f>DesiredRetirementIncome</f>
        <v>#N/A</v>
      </c>
      <c r="Z64" s="1" t="e">
        <f>PensionIncome_Over</f>
        <v>#N/A</v>
      </c>
      <c r="AA64" s="1" t="e">
        <f>EndBalance</f>
        <v>#N/A</v>
      </c>
      <c r="AD64" s="1" t="e">
        <f>IF(Calculations!B64&lt;DesiredRetirementAge,K64,NA())</f>
        <v>#N/A</v>
      </c>
      <c r="AE64" s="1" t="e">
        <f>IF(Calculations!B64&gt;=(DesiredRetirementAge-1),K64,NA())</f>
        <v>#N/A</v>
      </c>
      <c r="AF64" s="1"/>
      <c r="AH64" s="1" t="e">
        <f t="shared" si="0"/>
        <v>#N/A</v>
      </c>
    </row>
    <row r="65" spans="2:34">
      <c r="B65" t="e">
        <f>Age</f>
        <v>#N/A</v>
      </c>
      <c r="C65" s="1" t="e">
        <f>Salary</f>
        <v>#N/A</v>
      </c>
      <c r="D65" s="1"/>
      <c r="E65" s="1"/>
      <c r="F65" s="1" t="e">
        <f>Balance</f>
        <v>#N/A</v>
      </c>
      <c r="G65" s="1" t="e">
        <f>Interest</f>
        <v>#N/A</v>
      </c>
      <c r="H65" s="1" t="e">
        <f>YearlySavings</f>
        <v>#N/A</v>
      </c>
      <c r="I65" s="1" t="e">
        <f>DesiredRetirementIncome</f>
        <v>#N/A</v>
      </c>
      <c r="J65" s="1" t="e">
        <f>PensionIncome</f>
        <v>#N/A</v>
      </c>
      <c r="K65" s="1" t="e">
        <f>EndBalance</f>
        <v>#N/A</v>
      </c>
      <c r="N65" s="1" t="e">
        <f>Balance_Under</f>
        <v>#N/A</v>
      </c>
      <c r="O65" s="1" t="e">
        <f>Interest_Under</f>
        <v>#N/A</v>
      </c>
      <c r="P65" s="1" t="e">
        <f>YearlySavings_Under</f>
        <v>#N/A</v>
      </c>
      <c r="Q65" s="1" t="e">
        <f>DesiredRetirementIncome</f>
        <v>#N/A</v>
      </c>
      <c r="R65" s="1" t="e">
        <f>PensionIncome_Under</f>
        <v>#N/A</v>
      </c>
      <c r="S65" s="1" t="e">
        <f>EndBalance</f>
        <v>#N/A</v>
      </c>
      <c r="V65" s="1" t="e">
        <f>Balance_Over</f>
        <v>#N/A</v>
      </c>
      <c r="W65" s="1" t="e">
        <f>Interest_Over</f>
        <v>#N/A</v>
      </c>
      <c r="X65" s="1" t="e">
        <f>YearlySavings_Over</f>
        <v>#N/A</v>
      </c>
      <c r="Y65" s="1" t="e">
        <f>DesiredRetirementIncome</f>
        <v>#N/A</v>
      </c>
      <c r="Z65" s="1" t="e">
        <f>PensionIncome_Over</f>
        <v>#N/A</v>
      </c>
      <c r="AA65" s="1" t="e">
        <f>EndBalance</f>
        <v>#N/A</v>
      </c>
      <c r="AD65" s="1" t="e">
        <f>IF(Calculations!B65&lt;DesiredRetirementAge,K65,NA())</f>
        <v>#N/A</v>
      </c>
      <c r="AE65" s="1" t="e">
        <f>IF(Calculations!B65&gt;=(DesiredRetirementAge-1),K65,NA())</f>
        <v>#N/A</v>
      </c>
      <c r="AF65" s="1"/>
      <c r="AH65" s="1" t="e">
        <f t="shared" si="0"/>
        <v>#N/A</v>
      </c>
    </row>
    <row r="66" spans="2:34">
      <c r="B66" t="e">
        <f>Age</f>
        <v>#N/A</v>
      </c>
      <c r="C66" s="1" t="e">
        <f>Salary</f>
        <v>#N/A</v>
      </c>
      <c r="D66" s="1"/>
      <c r="E66" s="1"/>
      <c r="F66" s="1" t="e">
        <f>Balance</f>
        <v>#N/A</v>
      </c>
      <c r="G66" s="1" t="e">
        <f>Interest</f>
        <v>#N/A</v>
      </c>
      <c r="H66" s="1" t="e">
        <f>YearlySavings</f>
        <v>#N/A</v>
      </c>
      <c r="I66" s="1" t="e">
        <f>DesiredRetirementIncome</f>
        <v>#N/A</v>
      </c>
      <c r="J66" s="1" t="e">
        <f>PensionIncome</f>
        <v>#N/A</v>
      </c>
      <c r="K66" s="1" t="e">
        <f>EndBalance</f>
        <v>#N/A</v>
      </c>
      <c r="N66" s="1" t="e">
        <f>Balance_Under</f>
        <v>#N/A</v>
      </c>
      <c r="O66" s="1" t="e">
        <f>Interest_Under</f>
        <v>#N/A</v>
      </c>
      <c r="P66" s="1" t="e">
        <f>YearlySavings_Under</f>
        <v>#N/A</v>
      </c>
      <c r="Q66" s="1" t="e">
        <f>DesiredRetirementIncome</f>
        <v>#N/A</v>
      </c>
      <c r="R66" s="1" t="e">
        <f>PensionIncome_Under</f>
        <v>#N/A</v>
      </c>
      <c r="S66" s="1" t="e">
        <f>EndBalance</f>
        <v>#N/A</v>
      </c>
      <c r="V66" s="1" t="e">
        <f>Balance_Over</f>
        <v>#N/A</v>
      </c>
      <c r="W66" s="1" t="e">
        <f>Interest_Over</f>
        <v>#N/A</v>
      </c>
      <c r="X66" s="1" t="e">
        <f>YearlySavings_Over</f>
        <v>#N/A</v>
      </c>
      <c r="Y66" s="1" t="e">
        <f>DesiredRetirementIncome</f>
        <v>#N/A</v>
      </c>
      <c r="Z66" s="1" t="e">
        <f>PensionIncome_Over</f>
        <v>#N/A</v>
      </c>
      <c r="AA66" s="1" t="e">
        <f>EndBalance</f>
        <v>#N/A</v>
      </c>
      <c r="AD66" s="1" t="e">
        <f>IF(Calculations!B66&lt;DesiredRetirementAge,K66,NA())</f>
        <v>#N/A</v>
      </c>
      <c r="AE66" s="1" t="e">
        <f>IF(Calculations!B66&gt;=(DesiredRetirementAge-1),K66,NA())</f>
        <v>#N/A</v>
      </c>
      <c r="AF66" s="1"/>
      <c r="AH66" s="1" t="e">
        <f t="shared" si="0"/>
        <v>#N/A</v>
      </c>
    </row>
    <row r="67" spans="2:34">
      <c r="B67" t="e">
        <f>Age</f>
        <v>#N/A</v>
      </c>
      <c r="C67" s="1" t="e">
        <f>Salary</f>
        <v>#N/A</v>
      </c>
      <c r="D67" s="1"/>
      <c r="E67" s="1"/>
      <c r="F67" s="1" t="e">
        <f>Balance</f>
        <v>#N/A</v>
      </c>
      <c r="G67" s="1" t="e">
        <f>Interest</f>
        <v>#N/A</v>
      </c>
      <c r="H67" s="1" t="e">
        <f>YearlySavings</f>
        <v>#N/A</v>
      </c>
      <c r="I67" s="1" t="e">
        <f>DesiredRetirementIncome</f>
        <v>#N/A</v>
      </c>
      <c r="J67" s="1" t="e">
        <f>PensionIncome</f>
        <v>#N/A</v>
      </c>
      <c r="K67" s="1" t="e">
        <f>EndBalance</f>
        <v>#N/A</v>
      </c>
      <c r="N67" s="1" t="e">
        <f>Balance_Under</f>
        <v>#N/A</v>
      </c>
      <c r="O67" s="1" t="e">
        <f>Interest_Under</f>
        <v>#N/A</v>
      </c>
      <c r="P67" s="1" t="e">
        <f>YearlySavings_Under</f>
        <v>#N/A</v>
      </c>
      <c r="Q67" s="1" t="e">
        <f>DesiredRetirementIncome</f>
        <v>#N/A</v>
      </c>
      <c r="R67" s="1" t="e">
        <f>PensionIncome_Under</f>
        <v>#N/A</v>
      </c>
      <c r="S67" s="1" t="e">
        <f>EndBalance</f>
        <v>#N/A</v>
      </c>
      <c r="V67" s="1" t="e">
        <f>Balance_Over</f>
        <v>#N/A</v>
      </c>
      <c r="W67" s="1" t="e">
        <f>Interest_Over</f>
        <v>#N/A</v>
      </c>
      <c r="X67" s="1" t="e">
        <f>YearlySavings_Over</f>
        <v>#N/A</v>
      </c>
      <c r="Y67" s="1" t="e">
        <f>DesiredRetirementIncome</f>
        <v>#N/A</v>
      </c>
      <c r="Z67" s="1" t="e">
        <f>PensionIncome_Over</f>
        <v>#N/A</v>
      </c>
      <c r="AA67" s="1" t="e">
        <f>EndBalance</f>
        <v>#N/A</v>
      </c>
      <c r="AD67" s="1" t="e">
        <f>IF(Calculations!B67&lt;DesiredRetirementAge,K67,NA())</f>
        <v>#N/A</v>
      </c>
      <c r="AE67" s="1" t="e">
        <f>IF(Calculations!B67&gt;=(DesiredRetirementAge-1),K67,NA())</f>
        <v>#N/A</v>
      </c>
      <c r="AF67" s="1"/>
      <c r="AH67" s="1" t="e">
        <f t="shared" si="0"/>
        <v>#N/A</v>
      </c>
    </row>
    <row r="68" spans="2:34">
      <c r="B68" t="e">
        <f>Age</f>
        <v>#N/A</v>
      </c>
      <c r="C68" s="1" t="e">
        <f>Salary</f>
        <v>#N/A</v>
      </c>
      <c r="D68" s="1"/>
      <c r="E68" s="1"/>
      <c r="F68" s="1" t="e">
        <f>Balance</f>
        <v>#N/A</v>
      </c>
      <c r="G68" s="1" t="e">
        <f>Interest</f>
        <v>#N/A</v>
      </c>
      <c r="H68" s="1" t="e">
        <f>YearlySavings</f>
        <v>#N/A</v>
      </c>
      <c r="I68" s="1" t="e">
        <f>DesiredRetirementIncome</f>
        <v>#N/A</v>
      </c>
      <c r="J68" s="1" t="e">
        <f>PensionIncome</f>
        <v>#N/A</v>
      </c>
      <c r="K68" s="1" t="e">
        <f>EndBalance</f>
        <v>#N/A</v>
      </c>
      <c r="N68" s="1" t="e">
        <f>Balance_Under</f>
        <v>#N/A</v>
      </c>
      <c r="O68" s="1" t="e">
        <f>Interest_Under</f>
        <v>#N/A</v>
      </c>
      <c r="P68" s="1" t="e">
        <f>YearlySavings_Under</f>
        <v>#N/A</v>
      </c>
      <c r="Q68" s="1" t="e">
        <f>DesiredRetirementIncome</f>
        <v>#N/A</v>
      </c>
      <c r="R68" s="1" t="e">
        <f>PensionIncome_Under</f>
        <v>#N/A</v>
      </c>
      <c r="S68" s="1" t="e">
        <f>EndBalance</f>
        <v>#N/A</v>
      </c>
      <c r="V68" s="1" t="e">
        <f>Balance_Over</f>
        <v>#N/A</v>
      </c>
      <c r="W68" s="1" t="e">
        <f>Interest_Over</f>
        <v>#N/A</v>
      </c>
      <c r="X68" s="1" t="e">
        <f>YearlySavings_Over</f>
        <v>#N/A</v>
      </c>
      <c r="Y68" s="1" t="e">
        <f>DesiredRetirementIncome</f>
        <v>#N/A</v>
      </c>
      <c r="Z68" s="1" t="e">
        <f>PensionIncome_Over</f>
        <v>#N/A</v>
      </c>
      <c r="AA68" s="1" t="e">
        <f>EndBalance</f>
        <v>#N/A</v>
      </c>
      <c r="AD68" s="1" t="e">
        <f>IF(Calculations!B68&lt;DesiredRetirementAge,K68,NA())</f>
        <v>#N/A</v>
      </c>
      <c r="AE68" s="1" t="e">
        <f>IF(Calculations!B68&gt;=(DesiredRetirementAge-1),K68,NA())</f>
        <v>#N/A</v>
      </c>
      <c r="AF68" s="1"/>
      <c r="AH68" s="1" t="e">
        <f t="shared" si="0"/>
        <v>#N/A</v>
      </c>
    </row>
    <row r="69" spans="2:34">
      <c r="B69" t="e">
        <f>Age</f>
        <v>#N/A</v>
      </c>
      <c r="C69" s="1" t="e">
        <f>Salary</f>
        <v>#N/A</v>
      </c>
      <c r="D69" s="1"/>
      <c r="E69" s="1"/>
      <c r="F69" s="1" t="e">
        <f>Balance</f>
        <v>#N/A</v>
      </c>
      <c r="G69" s="1" t="e">
        <f>Interest</f>
        <v>#N/A</v>
      </c>
      <c r="H69" s="1" t="e">
        <f>YearlySavings</f>
        <v>#N/A</v>
      </c>
      <c r="I69" s="1" t="e">
        <f>DesiredRetirementIncome</f>
        <v>#N/A</v>
      </c>
      <c r="J69" s="1" t="e">
        <f>PensionIncome</f>
        <v>#N/A</v>
      </c>
      <c r="K69" s="1" t="e">
        <f>EndBalance</f>
        <v>#N/A</v>
      </c>
      <c r="N69" s="1" t="e">
        <f>Balance_Under</f>
        <v>#N/A</v>
      </c>
      <c r="O69" s="1" t="e">
        <f>Interest_Under</f>
        <v>#N/A</v>
      </c>
      <c r="P69" s="1" t="e">
        <f>YearlySavings_Under</f>
        <v>#N/A</v>
      </c>
      <c r="Q69" s="1" t="e">
        <f>DesiredRetirementIncome</f>
        <v>#N/A</v>
      </c>
      <c r="R69" s="1" t="e">
        <f>PensionIncome_Under</f>
        <v>#N/A</v>
      </c>
      <c r="S69" s="1" t="e">
        <f>EndBalance</f>
        <v>#N/A</v>
      </c>
      <c r="V69" s="1" t="e">
        <f>Balance_Over</f>
        <v>#N/A</v>
      </c>
      <c r="W69" s="1" t="e">
        <f>Interest_Over</f>
        <v>#N/A</v>
      </c>
      <c r="X69" s="1" t="e">
        <f>YearlySavings_Over</f>
        <v>#N/A</v>
      </c>
      <c r="Y69" s="1" t="e">
        <f>DesiredRetirementIncome</f>
        <v>#N/A</v>
      </c>
      <c r="Z69" s="1" t="e">
        <f>PensionIncome_Over</f>
        <v>#N/A</v>
      </c>
      <c r="AA69" s="1" t="e">
        <f>EndBalance</f>
        <v>#N/A</v>
      </c>
      <c r="AD69" s="1" t="e">
        <f>IF(Calculations!B69&lt;DesiredRetirementAge,K69,NA())</f>
        <v>#N/A</v>
      </c>
      <c r="AE69" s="1" t="e">
        <f>IF(Calculations!B69&gt;=(DesiredRetirementAge-1),K69,NA())</f>
        <v>#N/A</v>
      </c>
      <c r="AF69" s="1"/>
      <c r="AH69" s="1" t="e">
        <f t="shared" si="0"/>
        <v>#N/A</v>
      </c>
    </row>
    <row r="70" spans="2:34">
      <c r="B70" t="e">
        <f>Age</f>
        <v>#N/A</v>
      </c>
      <c r="C70" s="1" t="e">
        <f>Salary</f>
        <v>#N/A</v>
      </c>
      <c r="D70" s="1"/>
      <c r="E70" s="1"/>
      <c r="F70" s="1" t="e">
        <f>Balance</f>
        <v>#N/A</v>
      </c>
      <c r="G70" s="1" t="e">
        <f>Interest</f>
        <v>#N/A</v>
      </c>
      <c r="H70" s="1" t="e">
        <f>YearlySavings</f>
        <v>#N/A</v>
      </c>
      <c r="I70" s="1" t="e">
        <f>DesiredRetirementIncome</f>
        <v>#N/A</v>
      </c>
      <c r="J70" s="1" t="e">
        <f>PensionIncome</f>
        <v>#N/A</v>
      </c>
      <c r="K70" s="1" t="e">
        <f>EndBalance</f>
        <v>#N/A</v>
      </c>
      <c r="N70" s="1" t="e">
        <f>Balance_Under</f>
        <v>#N/A</v>
      </c>
      <c r="O70" s="1" t="e">
        <f>Interest_Under</f>
        <v>#N/A</v>
      </c>
      <c r="P70" s="1" t="e">
        <f>YearlySavings_Under</f>
        <v>#N/A</v>
      </c>
      <c r="Q70" s="1" t="e">
        <f>DesiredRetirementIncome</f>
        <v>#N/A</v>
      </c>
      <c r="R70" s="1" t="e">
        <f>PensionIncome_Under</f>
        <v>#N/A</v>
      </c>
      <c r="S70" s="1" t="e">
        <f>EndBalance</f>
        <v>#N/A</v>
      </c>
      <c r="V70" s="1" t="e">
        <f>Balance_Over</f>
        <v>#N/A</v>
      </c>
      <c r="W70" s="1" t="e">
        <f>Interest_Over</f>
        <v>#N/A</v>
      </c>
      <c r="X70" s="1" t="e">
        <f>YearlySavings_Over</f>
        <v>#N/A</v>
      </c>
      <c r="Y70" s="1" t="e">
        <f>DesiredRetirementIncome</f>
        <v>#N/A</v>
      </c>
      <c r="Z70" s="1" t="e">
        <f>PensionIncome_Over</f>
        <v>#N/A</v>
      </c>
      <c r="AA70" s="1" t="e">
        <f>EndBalance</f>
        <v>#N/A</v>
      </c>
      <c r="AD70" s="1" t="e">
        <f>IF(Calculations!B70&lt;DesiredRetirementAge,K70,NA())</f>
        <v>#N/A</v>
      </c>
      <c r="AE70" s="1" t="e">
        <f>IF(Calculations!B70&gt;=(DesiredRetirementAge-1),K70,NA())</f>
        <v>#N/A</v>
      </c>
      <c r="AF70" s="1"/>
      <c r="AH70" s="1" t="e">
        <f t="shared" si="0"/>
        <v>#N/A</v>
      </c>
    </row>
    <row r="71" spans="2:34">
      <c r="B71" t="e">
        <f>Age</f>
        <v>#N/A</v>
      </c>
      <c r="C71" s="1" t="e">
        <f>Salary</f>
        <v>#N/A</v>
      </c>
      <c r="D71" s="1"/>
      <c r="E71" s="1"/>
      <c r="F71" s="1" t="e">
        <f>Balance</f>
        <v>#N/A</v>
      </c>
      <c r="G71" s="1" t="e">
        <f>Interest</f>
        <v>#N/A</v>
      </c>
      <c r="H71" s="1" t="e">
        <f>YearlySavings</f>
        <v>#N/A</v>
      </c>
      <c r="I71" s="1" t="e">
        <f>DesiredRetirementIncome</f>
        <v>#N/A</v>
      </c>
      <c r="J71" s="1" t="e">
        <f>PensionIncome</f>
        <v>#N/A</v>
      </c>
      <c r="K71" s="1" t="e">
        <f>EndBalance</f>
        <v>#N/A</v>
      </c>
      <c r="N71" s="1" t="e">
        <f>Balance_Under</f>
        <v>#N/A</v>
      </c>
      <c r="O71" s="1" t="e">
        <f>Interest_Under</f>
        <v>#N/A</v>
      </c>
      <c r="P71" s="1" t="e">
        <f>YearlySavings_Under</f>
        <v>#N/A</v>
      </c>
      <c r="Q71" s="1" t="e">
        <f>DesiredRetirementIncome</f>
        <v>#N/A</v>
      </c>
      <c r="R71" s="1" t="e">
        <f>PensionIncome_Under</f>
        <v>#N/A</v>
      </c>
      <c r="S71" s="1" t="e">
        <f>EndBalance</f>
        <v>#N/A</v>
      </c>
      <c r="V71" s="1" t="e">
        <f>Balance_Over</f>
        <v>#N/A</v>
      </c>
      <c r="W71" s="1" t="e">
        <f>Interest_Over</f>
        <v>#N/A</v>
      </c>
      <c r="X71" s="1" t="e">
        <f>YearlySavings_Over</f>
        <v>#N/A</v>
      </c>
      <c r="Y71" s="1" t="e">
        <f>DesiredRetirementIncome</f>
        <v>#N/A</v>
      </c>
      <c r="Z71" s="1" t="e">
        <f>PensionIncome_Over</f>
        <v>#N/A</v>
      </c>
      <c r="AA71" s="1" t="e">
        <f>EndBalance</f>
        <v>#N/A</v>
      </c>
      <c r="AD71" s="1" t="e">
        <f>IF(Calculations!B71&lt;DesiredRetirementAge,K71,NA())</f>
        <v>#N/A</v>
      </c>
      <c r="AE71" s="1" t="e">
        <f>IF(Calculations!B71&gt;=(DesiredRetirementAge-1),K71,NA())</f>
        <v>#N/A</v>
      </c>
      <c r="AF71" s="1"/>
      <c r="AH71" s="1" t="e">
        <f t="shared" si="0"/>
        <v>#N/A</v>
      </c>
    </row>
    <row r="72" spans="2:34">
      <c r="B72" t="e">
        <f>Age</f>
        <v>#N/A</v>
      </c>
      <c r="C72" s="1" t="e">
        <f>Salary</f>
        <v>#N/A</v>
      </c>
      <c r="D72" s="1"/>
      <c r="E72" s="1"/>
      <c r="F72" s="1" t="e">
        <f>Balance</f>
        <v>#N/A</v>
      </c>
      <c r="G72" s="1" t="e">
        <f>Interest</f>
        <v>#N/A</v>
      </c>
      <c r="H72" s="1" t="e">
        <f>YearlySavings</f>
        <v>#N/A</v>
      </c>
      <c r="I72" s="1" t="e">
        <f>DesiredRetirementIncome</f>
        <v>#N/A</v>
      </c>
      <c r="J72" s="1" t="e">
        <f>PensionIncome</f>
        <v>#N/A</v>
      </c>
      <c r="K72" s="1" t="e">
        <f>EndBalance</f>
        <v>#N/A</v>
      </c>
      <c r="N72" s="1" t="e">
        <f>Balance_Under</f>
        <v>#N/A</v>
      </c>
      <c r="O72" s="1" t="e">
        <f>Interest_Under</f>
        <v>#N/A</v>
      </c>
      <c r="P72" s="1" t="e">
        <f>YearlySavings_Under</f>
        <v>#N/A</v>
      </c>
      <c r="Q72" s="1" t="e">
        <f>DesiredRetirementIncome</f>
        <v>#N/A</v>
      </c>
      <c r="R72" s="1" t="e">
        <f>PensionIncome_Under</f>
        <v>#N/A</v>
      </c>
      <c r="S72" s="1" t="e">
        <f>EndBalance</f>
        <v>#N/A</v>
      </c>
      <c r="V72" s="1" t="e">
        <f>Balance_Over</f>
        <v>#N/A</v>
      </c>
      <c r="W72" s="1" t="e">
        <f>Interest_Over</f>
        <v>#N/A</v>
      </c>
      <c r="X72" s="1" t="e">
        <f>YearlySavings_Over</f>
        <v>#N/A</v>
      </c>
      <c r="Y72" s="1" t="e">
        <f>DesiredRetirementIncome</f>
        <v>#N/A</v>
      </c>
      <c r="Z72" s="1" t="e">
        <f>PensionIncome_Over</f>
        <v>#N/A</v>
      </c>
      <c r="AA72" s="1" t="e">
        <f>EndBalance</f>
        <v>#N/A</v>
      </c>
      <c r="AD72" s="1" t="e">
        <f>IF(Calculations!B72&lt;DesiredRetirementAge,K72,NA())</f>
        <v>#N/A</v>
      </c>
      <c r="AE72" s="1" t="e">
        <f>IF(Calculations!B72&gt;=(DesiredRetirementAge-1),K72,NA())</f>
        <v>#N/A</v>
      </c>
      <c r="AF72" s="1"/>
      <c r="AH72" s="1" t="e">
        <f t="shared" si="0"/>
        <v>#N/A</v>
      </c>
    </row>
    <row r="73" spans="2:34">
      <c r="B73" t="e">
        <f>Age</f>
        <v>#N/A</v>
      </c>
      <c r="C73" s="1" t="e">
        <f>Salary</f>
        <v>#N/A</v>
      </c>
      <c r="D73" s="1"/>
      <c r="E73" s="1"/>
      <c r="F73" s="1" t="e">
        <f>Balance</f>
        <v>#N/A</v>
      </c>
      <c r="G73" s="1" t="e">
        <f>Interest</f>
        <v>#N/A</v>
      </c>
      <c r="H73" s="1" t="e">
        <f>YearlySavings</f>
        <v>#N/A</v>
      </c>
      <c r="I73" s="1" t="e">
        <f>DesiredRetirementIncome</f>
        <v>#N/A</v>
      </c>
      <c r="J73" s="1" t="e">
        <f>PensionIncome</f>
        <v>#N/A</v>
      </c>
      <c r="K73" s="1" t="e">
        <f>EndBalance</f>
        <v>#N/A</v>
      </c>
      <c r="N73" s="1" t="e">
        <f>Balance_Under</f>
        <v>#N/A</v>
      </c>
      <c r="O73" s="1" t="e">
        <f>Interest_Under</f>
        <v>#N/A</v>
      </c>
      <c r="P73" s="1" t="e">
        <f>YearlySavings_Under</f>
        <v>#N/A</v>
      </c>
      <c r="Q73" s="1" t="e">
        <f>DesiredRetirementIncome</f>
        <v>#N/A</v>
      </c>
      <c r="R73" s="1" t="e">
        <f>PensionIncome_Under</f>
        <v>#N/A</v>
      </c>
      <c r="S73" s="1" t="e">
        <f>EndBalance</f>
        <v>#N/A</v>
      </c>
      <c r="V73" s="1" t="e">
        <f>Balance_Over</f>
        <v>#N/A</v>
      </c>
      <c r="W73" s="1" t="e">
        <f>Interest_Over</f>
        <v>#N/A</v>
      </c>
      <c r="X73" s="1" t="e">
        <f>YearlySavings_Over</f>
        <v>#N/A</v>
      </c>
      <c r="Y73" s="1" t="e">
        <f>DesiredRetirementIncome</f>
        <v>#N/A</v>
      </c>
      <c r="Z73" s="1" t="e">
        <f>PensionIncome_Over</f>
        <v>#N/A</v>
      </c>
      <c r="AA73" s="1" t="e">
        <f>EndBalance</f>
        <v>#N/A</v>
      </c>
      <c r="AD73" s="1" t="e">
        <f>IF(Calculations!B73&lt;DesiredRetirementAge,K73,NA())</f>
        <v>#N/A</v>
      </c>
      <c r="AE73" s="1" t="e">
        <f>IF(Calculations!B73&gt;=(DesiredRetirementAge-1),K73,NA())</f>
        <v>#N/A</v>
      </c>
      <c r="AF73" s="1"/>
      <c r="AH73" s="1" t="e">
        <f t="shared" si="0"/>
        <v>#N/A</v>
      </c>
    </row>
    <row r="74" spans="2:34">
      <c r="B74" t="e">
        <f>Age</f>
        <v>#N/A</v>
      </c>
      <c r="C74" s="1" t="e">
        <f>Salary</f>
        <v>#N/A</v>
      </c>
      <c r="D74" s="1"/>
      <c r="E74" s="1"/>
      <c r="F74" s="1" t="e">
        <f>Balance</f>
        <v>#N/A</v>
      </c>
      <c r="G74" s="1" t="e">
        <f>Interest</f>
        <v>#N/A</v>
      </c>
      <c r="H74" s="1" t="e">
        <f>YearlySavings</f>
        <v>#N/A</v>
      </c>
      <c r="I74" s="1" t="e">
        <f>DesiredRetirementIncome</f>
        <v>#N/A</v>
      </c>
      <c r="J74" s="1" t="e">
        <f>PensionIncome</f>
        <v>#N/A</v>
      </c>
      <c r="K74" s="1" t="e">
        <f>EndBalance</f>
        <v>#N/A</v>
      </c>
      <c r="N74" s="1" t="e">
        <f>Balance_Under</f>
        <v>#N/A</v>
      </c>
      <c r="O74" s="1" t="e">
        <f>Interest_Under</f>
        <v>#N/A</v>
      </c>
      <c r="P74" s="1" t="e">
        <f>YearlySavings_Under</f>
        <v>#N/A</v>
      </c>
      <c r="Q74" s="1" t="e">
        <f>DesiredRetirementIncome</f>
        <v>#N/A</v>
      </c>
      <c r="R74" s="1" t="e">
        <f>PensionIncome_Under</f>
        <v>#N/A</v>
      </c>
      <c r="S74" s="1" t="e">
        <f>EndBalance</f>
        <v>#N/A</v>
      </c>
      <c r="V74" s="1" t="e">
        <f>Balance_Over</f>
        <v>#N/A</v>
      </c>
      <c r="W74" s="1" t="e">
        <f>Interest_Over</f>
        <v>#N/A</v>
      </c>
      <c r="X74" s="1" t="e">
        <f>YearlySavings_Over</f>
        <v>#N/A</v>
      </c>
      <c r="Y74" s="1" t="e">
        <f>DesiredRetirementIncome</f>
        <v>#N/A</v>
      </c>
      <c r="Z74" s="1" t="e">
        <f>PensionIncome_Over</f>
        <v>#N/A</v>
      </c>
      <c r="AA74" s="1" t="e">
        <f>EndBalance</f>
        <v>#N/A</v>
      </c>
      <c r="AD74" s="1" t="e">
        <f>IF(Calculations!B74&lt;DesiredRetirementAge,K74,NA())</f>
        <v>#N/A</v>
      </c>
      <c r="AE74" s="1" t="e">
        <f>IF(Calculations!B74&gt;=(DesiredRetirementAge-1),K74,NA())</f>
        <v>#N/A</v>
      </c>
      <c r="AF74" s="1"/>
      <c r="AH74" s="1" t="e">
        <f t="shared" si="0"/>
        <v>#N/A</v>
      </c>
    </row>
    <row r="75" spans="2:34">
      <c r="B75" t="e">
        <f>Age</f>
        <v>#N/A</v>
      </c>
      <c r="C75" s="1" t="e">
        <f>Salary</f>
        <v>#N/A</v>
      </c>
      <c r="D75" s="1"/>
      <c r="E75" s="1"/>
      <c r="F75" s="1" t="e">
        <f>Balance</f>
        <v>#N/A</v>
      </c>
      <c r="G75" s="1" t="e">
        <f>Interest</f>
        <v>#N/A</v>
      </c>
      <c r="H75" s="1" t="e">
        <f>YearlySavings</f>
        <v>#N/A</v>
      </c>
      <c r="I75" s="1" t="e">
        <f>DesiredRetirementIncome</f>
        <v>#N/A</v>
      </c>
      <c r="J75" s="1" t="e">
        <f>PensionIncome</f>
        <v>#N/A</v>
      </c>
      <c r="K75" s="1" t="e">
        <f>EndBalance</f>
        <v>#N/A</v>
      </c>
      <c r="N75" s="1" t="e">
        <f>Balance_Under</f>
        <v>#N/A</v>
      </c>
      <c r="O75" s="1" t="e">
        <f>Interest_Under</f>
        <v>#N/A</v>
      </c>
      <c r="P75" s="1" t="e">
        <f>YearlySavings_Under</f>
        <v>#N/A</v>
      </c>
      <c r="Q75" s="1" t="e">
        <f>DesiredRetirementIncome</f>
        <v>#N/A</v>
      </c>
      <c r="R75" s="1" t="e">
        <f>PensionIncome_Under</f>
        <v>#N/A</v>
      </c>
      <c r="S75" s="1" t="e">
        <f>EndBalance</f>
        <v>#N/A</v>
      </c>
      <c r="V75" s="1" t="e">
        <f>Balance_Over</f>
        <v>#N/A</v>
      </c>
      <c r="W75" s="1" t="e">
        <f>Interest_Over</f>
        <v>#N/A</v>
      </c>
      <c r="X75" s="1" t="e">
        <f>YearlySavings_Over</f>
        <v>#N/A</v>
      </c>
      <c r="Y75" s="1" t="e">
        <f>DesiredRetirementIncome</f>
        <v>#N/A</v>
      </c>
      <c r="Z75" s="1" t="e">
        <f>PensionIncome_Over</f>
        <v>#N/A</v>
      </c>
      <c r="AA75" s="1" t="e">
        <f>EndBalance</f>
        <v>#N/A</v>
      </c>
      <c r="AD75" s="1" t="e">
        <f>IF(Calculations!B75&lt;DesiredRetirementAge,K75,NA())</f>
        <v>#N/A</v>
      </c>
      <c r="AE75" s="1" t="e">
        <f>IF(Calculations!B75&gt;=(DesiredRetirementAge-1),K75,NA())</f>
        <v>#N/A</v>
      </c>
      <c r="AF75" s="1"/>
      <c r="AH75" s="1" t="e">
        <f t="shared" si="0"/>
        <v>#N/A</v>
      </c>
    </row>
    <row r="76" spans="2:34">
      <c r="B76" t="e">
        <f>Age</f>
        <v>#N/A</v>
      </c>
      <c r="C76" s="1" t="e">
        <f>Salary</f>
        <v>#N/A</v>
      </c>
      <c r="D76" s="1"/>
      <c r="E76" s="1"/>
      <c r="F76" s="1" t="e">
        <f>Balance</f>
        <v>#N/A</v>
      </c>
      <c r="G76" s="1" t="e">
        <f>Interest</f>
        <v>#N/A</v>
      </c>
      <c r="H76" s="1" t="e">
        <f>YearlySavings</f>
        <v>#N/A</v>
      </c>
      <c r="I76" s="1" t="e">
        <f>DesiredRetirementIncome</f>
        <v>#N/A</v>
      </c>
      <c r="J76" s="1" t="e">
        <f>PensionIncome</f>
        <v>#N/A</v>
      </c>
      <c r="K76" s="1" t="e">
        <f>EndBalance</f>
        <v>#N/A</v>
      </c>
      <c r="N76" s="1" t="e">
        <f>Balance_Under</f>
        <v>#N/A</v>
      </c>
      <c r="O76" s="1" t="e">
        <f>Interest_Under</f>
        <v>#N/A</v>
      </c>
      <c r="P76" s="1" t="e">
        <f>YearlySavings_Under</f>
        <v>#N/A</v>
      </c>
      <c r="Q76" s="1" t="e">
        <f>DesiredRetirementIncome</f>
        <v>#N/A</v>
      </c>
      <c r="R76" s="1" t="e">
        <f>PensionIncome_Under</f>
        <v>#N/A</v>
      </c>
      <c r="S76" s="1" t="e">
        <f>EndBalance</f>
        <v>#N/A</v>
      </c>
      <c r="V76" s="1" t="e">
        <f>Balance_Over</f>
        <v>#N/A</v>
      </c>
      <c r="W76" s="1" t="e">
        <f>Interest_Over</f>
        <v>#N/A</v>
      </c>
      <c r="X76" s="1" t="e">
        <f>YearlySavings_Over</f>
        <v>#N/A</v>
      </c>
      <c r="Y76" s="1" t="e">
        <f>DesiredRetirementIncome</f>
        <v>#N/A</v>
      </c>
      <c r="Z76" s="1" t="e">
        <f>PensionIncome_Over</f>
        <v>#N/A</v>
      </c>
      <c r="AA76" s="1" t="e">
        <f>EndBalance</f>
        <v>#N/A</v>
      </c>
      <c r="AD76" s="1" t="e">
        <f>IF(Calculations!B76&lt;DesiredRetirementAge,K76,NA())</f>
        <v>#N/A</v>
      </c>
      <c r="AE76" s="1" t="e">
        <f>IF(Calculations!B76&gt;=(DesiredRetirementAge-1),K76,NA())</f>
        <v>#N/A</v>
      </c>
      <c r="AF76" s="1"/>
      <c r="AH76" s="1" t="e">
        <f t="shared" si="0"/>
        <v>#N/A</v>
      </c>
    </row>
    <row r="77" spans="2:34">
      <c r="B77" t="e">
        <f>Age</f>
        <v>#N/A</v>
      </c>
      <c r="C77" s="1" t="e">
        <f>Salary</f>
        <v>#N/A</v>
      </c>
      <c r="D77" s="1"/>
      <c r="E77" s="1"/>
      <c r="F77" s="1" t="e">
        <f>Balance</f>
        <v>#N/A</v>
      </c>
      <c r="G77" s="1" t="e">
        <f>Interest</f>
        <v>#N/A</v>
      </c>
      <c r="H77" s="1" t="e">
        <f>YearlySavings</f>
        <v>#N/A</v>
      </c>
      <c r="I77" s="1" t="e">
        <f>DesiredRetirementIncome</f>
        <v>#N/A</v>
      </c>
      <c r="J77" s="1" t="e">
        <f>PensionIncome</f>
        <v>#N/A</v>
      </c>
      <c r="K77" s="1" t="e">
        <f>EndBalance</f>
        <v>#N/A</v>
      </c>
      <c r="N77" s="1" t="e">
        <f>Balance_Under</f>
        <v>#N/A</v>
      </c>
      <c r="O77" s="1" t="e">
        <f>Interest_Under</f>
        <v>#N/A</v>
      </c>
      <c r="P77" s="1" t="e">
        <f>YearlySavings_Under</f>
        <v>#N/A</v>
      </c>
      <c r="Q77" s="1" t="e">
        <f>DesiredRetirementIncome</f>
        <v>#N/A</v>
      </c>
      <c r="R77" s="1" t="e">
        <f>PensionIncome_Under</f>
        <v>#N/A</v>
      </c>
      <c r="S77" s="1" t="e">
        <f>EndBalance</f>
        <v>#N/A</v>
      </c>
      <c r="V77" s="1" t="e">
        <f>Balance_Over</f>
        <v>#N/A</v>
      </c>
      <c r="W77" s="1" t="e">
        <f>Interest_Over</f>
        <v>#N/A</v>
      </c>
      <c r="X77" s="1" t="e">
        <f>YearlySavings_Over</f>
        <v>#N/A</v>
      </c>
      <c r="Y77" s="1" t="e">
        <f>DesiredRetirementIncome</f>
        <v>#N/A</v>
      </c>
      <c r="Z77" s="1" t="e">
        <f>PensionIncome_Over</f>
        <v>#N/A</v>
      </c>
      <c r="AA77" s="1" t="e">
        <f>EndBalance</f>
        <v>#N/A</v>
      </c>
      <c r="AD77" s="1" t="e">
        <f>IF(Calculations!B77&lt;DesiredRetirementAge,K77,NA())</f>
        <v>#N/A</v>
      </c>
      <c r="AE77" s="1" t="e">
        <f>IF(Calculations!B77&gt;=(DesiredRetirementAge-1),K77,NA())</f>
        <v>#N/A</v>
      </c>
      <c r="AF77" s="1"/>
      <c r="AH77" s="1" t="e">
        <f t="shared" si="0"/>
        <v>#N/A</v>
      </c>
    </row>
    <row r="78" spans="2:34">
      <c r="B78" t="e">
        <f>Age</f>
        <v>#N/A</v>
      </c>
      <c r="C78" s="1" t="e">
        <f>Salary</f>
        <v>#N/A</v>
      </c>
      <c r="D78" s="1"/>
      <c r="E78" s="1"/>
      <c r="F78" s="1" t="e">
        <f>Balance</f>
        <v>#N/A</v>
      </c>
      <c r="G78" s="1" t="e">
        <f>Interest</f>
        <v>#N/A</v>
      </c>
      <c r="H78" s="1" t="e">
        <f>YearlySavings</f>
        <v>#N/A</v>
      </c>
      <c r="I78" s="1" t="e">
        <f>DesiredRetirementIncome</f>
        <v>#N/A</v>
      </c>
      <c r="J78" s="1" t="e">
        <f>PensionIncome</f>
        <v>#N/A</v>
      </c>
      <c r="K78" s="1" t="e">
        <f>EndBalance</f>
        <v>#N/A</v>
      </c>
      <c r="N78" s="1" t="e">
        <f>Balance_Under</f>
        <v>#N/A</v>
      </c>
      <c r="O78" s="1" t="e">
        <f>Interest_Under</f>
        <v>#N/A</v>
      </c>
      <c r="P78" s="1" t="e">
        <f>YearlySavings_Under</f>
        <v>#N/A</v>
      </c>
      <c r="Q78" s="1" t="e">
        <f>DesiredRetirementIncome</f>
        <v>#N/A</v>
      </c>
      <c r="R78" s="1" t="e">
        <f>PensionIncome_Under</f>
        <v>#N/A</v>
      </c>
      <c r="S78" s="1" t="e">
        <f>EndBalance</f>
        <v>#N/A</v>
      </c>
      <c r="V78" s="1" t="e">
        <f>Balance_Over</f>
        <v>#N/A</v>
      </c>
      <c r="W78" s="1" t="e">
        <f>Interest_Over</f>
        <v>#N/A</v>
      </c>
      <c r="X78" s="1" t="e">
        <f>YearlySavings_Over</f>
        <v>#N/A</v>
      </c>
      <c r="Y78" s="1" t="e">
        <f>DesiredRetirementIncome</f>
        <v>#N/A</v>
      </c>
      <c r="Z78" s="1" t="e">
        <f>PensionIncome_Over</f>
        <v>#N/A</v>
      </c>
      <c r="AA78" s="1" t="e">
        <f>EndBalance</f>
        <v>#N/A</v>
      </c>
      <c r="AD78" s="1" t="e">
        <f>IF(Calculations!B78&lt;DesiredRetirementAge,K78,NA())</f>
        <v>#N/A</v>
      </c>
      <c r="AE78" s="1" t="e">
        <f>IF(Calculations!B78&gt;=(DesiredRetirementAge-1),K78,NA())</f>
        <v>#N/A</v>
      </c>
      <c r="AF78" s="1"/>
      <c r="AH78" s="1" t="e">
        <f t="shared" si="0"/>
        <v>#N/A</v>
      </c>
    </row>
    <row r="79" spans="2:34">
      <c r="B79" t="e">
        <f>Age</f>
        <v>#N/A</v>
      </c>
      <c r="C79" s="1" t="e">
        <f>Salary</f>
        <v>#N/A</v>
      </c>
      <c r="D79" s="1"/>
      <c r="E79" s="1"/>
      <c r="F79" s="1" t="e">
        <f>Balance</f>
        <v>#N/A</v>
      </c>
      <c r="G79" s="1" t="e">
        <f>Interest</f>
        <v>#N/A</v>
      </c>
      <c r="H79" s="1" t="e">
        <f>YearlySavings</f>
        <v>#N/A</v>
      </c>
      <c r="I79" s="1" t="e">
        <f>DesiredRetirementIncome</f>
        <v>#N/A</v>
      </c>
      <c r="J79" s="1" t="e">
        <f>PensionIncome</f>
        <v>#N/A</v>
      </c>
      <c r="K79" s="1" t="e">
        <f>EndBalance</f>
        <v>#N/A</v>
      </c>
      <c r="N79" s="1" t="e">
        <f>Balance_Under</f>
        <v>#N/A</v>
      </c>
      <c r="O79" s="1" t="e">
        <f>Interest_Under</f>
        <v>#N/A</v>
      </c>
      <c r="P79" s="1" t="e">
        <f>YearlySavings_Under</f>
        <v>#N/A</v>
      </c>
      <c r="Q79" s="1" t="e">
        <f>DesiredRetirementIncome</f>
        <v>#N/A</v>
      </c>
      <c r="R79" s="1" t="e">
        <f>PensionIncome_Under</f>
        <v>#N/A</v>
      </c>
      <c r="S79" s="1" t="e">
        <f>EndBalance</f>
        <v>#N/A</v>
      </c>
      <c r="V79" s="1" t="e">
        <f>Balance_Over</f>
        <v>#N/A</v>
      </c>
      <c r="W79" s="1" t="e">
        <f>Interest_Over</f>
        <v>#N/A</v>
      </c>
      <c r="X79" s="1" t="e">
        <f>YearlySavings_Over</f>
        <v>#N/A</v>
      </c>
      <c r="Y79" s="1" t="e">
        <f>DesiredRetirementIncome</f>
        <v>#N/A</v>
      </c>
      <c r="Z79" s="1" t="e">
        <f>PensionIncome_Over</f>
        <v>#N/A</v>
      </c>
      <c r="AA79" s="1" t="e">
        <f>EndBalance</f>
        <v>#N/A</v>
      </c>
      <c r="AD79" s="1" t="e">
        <f>IF(Calculations!B79&lt;DesiredRetirementAge,K79,NA())</f>
        <v>#N/A</v>
      </c>
      <c r="AE79" s="1" t="e">
        <f>IF(Calculations!B79&gt;=(DesiredRetirementAge-1),K79,NA())</f>
        <v>#N/A</v>
      </c>
      <c r="AF79" s="1"/>
      <c r="AH79" s="1" t="e">
        <f t="shared" si="0"/>
        <v>#N/A</v>
      </c>
    </row>
    <row r="80" spans="2:34">
      <c r="B80" t="e">
        <f>Age</f>
        <v>#N/A</v>
      </c>
      <c r="C80" s="1" t="e">
        <f>Salary</f>
        <v>#N/A</v>
      </c>
      <c r="D80" s="1"/>
      <c r="E80" s="1"/>
      <c r="F80" s="1" t="e">
        <f>Balance</f>
        <v>#N/A</v>
      </c>
      <c r="G80" s="1" t="e">
        <f>Interest</f>
        <v>#N/A</v>
      </c>
      <c r="H80" s="1" t="e">
        <f>YearlySavings</f>
        <v>#N/A</v>
      </c>
      <c r="I80" s="1" t="e">
        <f>DesiredRetirementIncome</f>
        <v>#N/A</v>
      </c>
      <c r="J80" s="1" t="e">
        <f>PensionIncome</f>
        <v>#N/A</v>
      </c>
      <c r="K80" s="1" t="e">
        <f>EndBalance</f>
        <v>#N/A</v>
      </c>
      <c r="N80" s="1" t="e">
        <f>Balance_Under</f>
        <v>#N/A</v>
      </c>
      <c r="O80" s="1" t="e">
        <f>Interest_Under</f>
        <v>#N/A</v>
      </c>
      <c r="P80" s="1" t="e">
        <f>YearlySavings_Under</f>
        <v>#N/A</v>
      </c>
      <c r="Q80" s="1" t="e">
        <f>DesiredRetirementIncome</f>
        <v>#N/A</v>
      </c>
      <c r="R80" s="1" t="e">
        <f>PensionIncome_Under</f>
        <v>#N/A</v>
      </c>
      <c r="S80" s="1" t="e">
        <f>EndBalance</f>
        <v>#N/A</v>
      </c>
      <c r="V80" s="1" t="e">
        <f>Balance_Over</f>
        <v>#N/A</v>
      </c>
      <c r="W80" s="1" t="e">
        <f>Interest_Over</f>
        <v>#N/A</v>
      </c>
      <c r="X80" s="1" t="e">
        <f>YearlySavings_Over</f>
        <v>#N/A</v>
      </c>
      <c r="Y80" s="1" t="e">
        <f>DesiredRetirementIncome</f>
        <v>#N/A</v>
      </c>
      <c r="Z80" s="1" t="e">
        <f>PensionIncome_Over</f>
        <v>#N/A</v>
      </c>
      <c r="AA80" s="1" t="e">
        <f>EndBalance</f>
        <v>#N/A</v>
      </c>
      <c r="AD80" s="1" t="e">
        <f>IF(Calculations!B80&lt;DesiredRetirementAge,K80,NA())</f>
        <v>#N/A</v>
      </c>
      <c r="AE80" s="1" t="e">
        <f>IF(Calculations!B80&gt;=(DesiredRetirementAge-1),K80,NA())</f>
        <v>#N/A</v>
      </c>
      <c r="AF80" s="1"/>
      <c r="AH80" s="1" t="e">
        <f t="shared" ref="AH80:AH114" si="1">AA80-S80</f>
        <v>#N/A</v>
      </c>
    </row>
    <row r="81" spans="2:34">
      <c r="B81" t="e">
        <f>Age</f>
        <v>#N/A</v>
      </c>
      <c r="C81" s="1" t="e">
        <f>Salary</f>
        <v>#N/A</v>
      </c>
      <c r="D81" s="1"/>
      <c r="E81" s="1"/>
      <c r="F81" s="1" t="e">
        <f>Balance</f>
        <v>#N/A</v>
      </c>
      <c r="G81" s="1" t="e">
        <f>Interest</f>
        <v>#N/A</v>
      </c>
      <c r="H81" s="1" t="e">
        <f>YearlySavings</f>
        <v>#N/A</v>
      </c>
      <c r="I81" s="1" t="e">
        <f>DesiredRetirementIncome</f>
        <v>#N/A</v>
      </c>
      <c r="J81" s="1" t="e">
        <f>PensionIncome</f>
        <v>#N/A</v>
      </c>
      <c r="K81" s="1" t="e">
        <f>EndBalance</f>
        <v>#N/A</v>
      </c>
      <c r="N81" s="1" t="e">
        <f>Balance_Under</f>
        <v>#N/A</v>
      </c>
      <c r="O81" s="1" t="e">
        <f>Interest_Under</f>
        <v>#N/A</v>
      </c>
      <c r="P81" s="1" t="e">
        <f>YearlySavings_Under</f>
        <v>#N/A</v>
      </c>
      <c r="Q81" s="1" t="e">
        <f>DesiredRetirementIncome</f>
        <v>#N/A</v>
      </c>
      <c r="R81" s="1" t="e">
        <f>PensionIncome_Under</f>
        <v>#N/A</v>
      </c>
      <c r="S81" s="1" t="e">
        <f>EndBalance</f>
        <v>#N/A</v>
      </c>
      <c r="V81" s="1" t="e">
        <f>Balance_Over</f>
        <v>#N/A</v>
      </c>
      <c r="W81" s="1" t="e">
        <f>Interest_Over</f>
        <v>#N/A</v>
      </c>
      <c r="X81" s="1" t="e">
        <f>YearlySavings_Over</f>
        <v>#N/A</v>
      </c>
      <c r="Y81" s="1" t="e">
        <f>DesiredRetirementIncome</f>
        <v>#N/A</v>
      </c>
      <c r="Z81" s="1" t="e">
        <f>PensionIncome_Over</f>
        <v>#N/A</v>
      </c>
      <c r="AA81" s="1" t="e">
        <f>EndBalance</f>
        <v>#N/A</v>
      </c>
      <c r="AD81" s="1" t="e">
        <f>IF(Calculations!B81&lt;DesiredRetirementAge,K81,NA())</f>
        <v>#N/A</v>
      </c>
      <c r="AE81" s="1" t="e">
        <f>IF(Calculations!B81&gt;=(DesiredRetirementAge-1),K81,NA())</f>
        <v>#N/A</v>
      </c>
      <c r="AF81" s="1"/>
      <c r="AH81" s="1" t="e">
        <f t="shared" si="1"/>
        <v>#N/A</v>
      </c>
    </row>
    <row r="82" spans="2:34">
      <c r="B82" t="e">
        <f>Age</f>
        <v>#N/A</v>
      </c>
      <c r="C82" s="1" t="e">
        <f>Salary</f>
        <v>#N/A</v>
      </c>
      <c r="D82" s="1"/>
      <c r="E82" s="1"/>
      <c r="F82" s="1" t="e">
        <f>Balance</f>
        <v>#N/A</v>
      </c>
      <c r="G82" s="1" t="e">
        <f>Interest</f>
        <v>#N/A</v>
      </c>
      <c r="H82" s="1" t="e">
        <f>YearlySavings</f>
        <v>#N/A</v>
      </c>
      <c r="I82" s="1" t="e">
        <f>DesiredRetirementIncome</f>
        <v>#N/A</v>
      </c>
      <c r="J82" s="1" t="e">
        <f>PensionIncome</f>
        <v>#N/A</v>
      </c>
      <c r="K82" s="1" t="e">
        <f>EndBalance</f>
        <v>#N/A</v>
      </c>
      <c r="N82" s="1" t="e">
        <f>Balance_Under</f>
        <v>#N/A</v>
      </c>
      <c r="O82" s="1" t="e">
        <f>Interest_Under</f>
        <v>#N/A</v>
      </c>
      <c r="P82" s="1" t="e">
        <f>YearlySavings_Under</f>
        <v>#N/A</v>
      </c>
      <c r="Q82" s="1" t="e">
        <f>DesiredRetirementIncome</f>
        <v>#N/A</v>
      </c>
      <c r="R82" s="1" t="e">
        <f>PensionIncome_Under</f>
        <v>#N/A</v>
      </c>
      <c r="S82" s="1" t="e">
        <f>EndBalance</f>
        <v>#N/A</v>
      </c>
      <c r="V82" s="1" t="e">
        <f>Balance_Over</f>
        <v>#N/A</v>
      </c>
      <c r="W82" s="1" t="e">
        <f>Interest_Over</f>
        <v>#N/A</v>
      </c>
      <c r="X82" s="1" t="e">
        <f>YearlySavings_Over</f>
        <v>#N/A</v>
      </c>
      <c r="Y82" s="1" t="e">
        <f>DesiredRetirementIncome</f>
        <v>#N/A</v>
      </c>
      <c r="Z82" s="1" t="e">
        <f>PensionIncome_Over</f>
        <v>#N/A</v>
      </c>
      <c r="AA82" s="1" t="e">
        <f>EndBalance</f>
        <v>#N/A</v>
      </c>
      <c r="AD82" s="1" t="e">
        <f>IF(Calculations!B82&lt;DesiredRetirementAge,K82,NA())</f>
        <v>#N/A</v>
      </c>
      <c r="AE82" s="1" t="e">
        <f>IF(Calculations!B82&gt;=(DesiredRetirementAge-1),K82,NA())</f>
        <v>#N/A</v>
      </c>
      <c r="AF82" s="1"/>
      <c r="AH82" s="1" t="e">
        <f t="shared" si="1"/>
        <v>#N/A</v>
      </c>
    </row>
    <row r="83" spans="2:34">
      <c r="B83" t="e">
        <f>Age</f>
        <v>#N/A</v>
      </c>
      <c r="C83" s="1" t="e">
        <f>Salary</f>
        <v>#N/A</v>
      </c>
      <c r="D83" s="1"/>
      <c r="E83" s="1"/>
      <c r="F83" s="1" t="e">
        <f>Balance</f>
        <v>#N/A</v>
      </c>
      <c r="G83" s="1" t="e">
        <f>Interest</f>
        <v>#N/A</v>
      </c>
      <c r="H83" s="1" t="e">
        <f>YearlySavings</f>
        <v>#N/A</v>
      </c>
      <c r="I83" s="1" t="e">
        <f>DesiredRetirementIncome</f>
        <v>#N/A</v>
      </c>
      <c r="J83" s="1" t="e">
        <f>PensionIncome</f>
        <v>#N/A</v>
      </c>
      <c r="K83" s="1" t="e">
        <f>EndBalance</f>
        <v>#N/A</v>
      </c>
      <c r="N83" s="1" t="e">
        <f>Balance_Under</f>
        <v>#N/A</v>
      </c>
      <c r="O83" s="1" t="e">
        <f>Interest_Under</f>
        <v>#N/A</v>
      </c>
      <c r="P83" s="1" t="e">
        <f>YearlySavings_Under</f>
        <v>#N/A</v>
      </c>
      <c r="Q83" s="1" t="e">
        <f>DesiredRetirementIncome</f>
        <v>#N/A</v>
      </c>
      <c r="R83" s="1" t="e">
        <f>PensionIncome_Under</f>
        <v>#N/A</v>
      </c>
      <c r="S83" s="1" t="e">
        <f>EndBalance</f>
        <v>#N/A</v>
      </c>
      <c r="V83" s="1" t="e">
        <f>Balance_Over</f>
        <v>#N/A</v>
      </c>
      <c r="W83" s="1" t="e">
        <f>Interest_Over</f>
        <v>#N/A</v>
      </c>
      <c r="X83" s="1" t="e">
        <f>YearlySavings_Over</f>
        <v>#N/A</v>
      </c>
      <c r="Y83" s="1" t="e">
        <f>DesiredRetirementIncome</f>
        <v>#N/A</v>
      </c>
      <c r="Z83" s="1" t="e">
        <f>PensionIncome_Over</f>
        <v>#N/A</v>
      </c>
      <c r="AA83" s="1" t="e">
        <f>EndBalance</f>
        <v>#N/A</v>
      </c>
      <c r="AD83" s="1" t="e">
        <f>IF(Calculations!B83&lt;DesiredRetirementAge,K83,NA())</f>
        <v>#N/A</v>
      </c>
      <c r="AE83" s="1" t="e">
        <f>IF(Calculations!B83&gt;=(DesiredRetirementAge-1),K83,NA())</f>
        <v>#N/A</v>
      </c>
      <c r="AF83" s="1"/>
      <c r="AH83" s="1" t="e">
        <f t="shared" si="1"/>
        <v>#N/A</v>
      </c>
    </row>
    <row r="84" spans="2:34">
      <c r="B84" t="e">
        <f>Age</f>
        <v>#N/A</v>
      </c>
      <c r="C84" s="1" t="e">
        <f>Salary</f>
        <v>#N/A</v>
      </c>
      <c r="D84" s="1"/>
      <c r="E84" s="1"/>
      <c r="F84" s="1" t="e">
        <f>Balance</f>
        <v>#N/A</v>
      </c>
      <c r="G84" s="1" t="e">
        <f>Interest</f>
        <v>#N/A</v>
      </c>
      <c r="H84" s="1" t="e">
        <f>YearlySavings</f>
        <v>#N/A</v>
      </c>
      <c r="I84" s="1" t="e">
        <f>DesiredRetirementIncome</f>
        <v>#N/A</v>
      </c>
      <c r="J84" s="1" t="e">
        <f>PensionIncome</f>
        <v>#N/A</v>
      </c>
      <c r="K84" s="1" t="e">
        <f>EndBalance</f>
        <v>#N/A</v>
      </c>
      <c r="N84" s="1" t="e">
        <f>Balance_Under</f>
        <v>#N/A</v>
      </c>
      <c r="O84" s="1" t="e">
        <f>Interest_Under</f>
        <v>#N/A</v>
      </c>
      <c r="P84" s="1" t="e">
        <f>YearlySavings_Under</f>
        <v>#N/A</v>
      </c>
      <c r="Q84" s="1" t="e">
        <f>DesiredRetirementIncome</f>
        <v>#N/A</v>
      </c>
      <c r="R84" s="1" t="e">
        <f>PensionIncome_Under</f>
        <v>#N/A</v>
      </c>
      <c r="S84" s="1" t="e">
        <f>EndBalance</f>
        <v>#N/A</v>
      </c>
      <c r="V84" s="1" t="e">
        <f>Balance_Over</f>
        <v>#N/A</v>
      </c>
      <c r="W84" s="1" t="e">
        <f>Interest_Over</f>
        <v>#N/A</v>
      </c>
      <c r="X84" s="1" t="e">
        <f>YearlySavings_Over</f>
        <v>#N/A</v>
      </c>
      <c r="Y84" s="1" t="e">
        <f>DesiredRetirementIncome</f>
        <v>#N/A</v>
      </c>
      <c r="Z84" s="1" t="e">
        <f>PensionIncome_Over</f>
        <v>#N/A</v>
      </c>
      <c r="AA84" s="1" t="e">
        <f>EndBalance</f>
        <v>#N/A</v>
      </c>
      <c r="AD84" s="1" t="e">
        <f>IF(Calculations!B84&lt;DesiredRetirementAge,K84,NA())</f>
        <v>#N/A</v>
      </c>
      <c r="AE84" s="1" t="e">
        <f>IF(Calculations!B84&gt;=(DesiredRetirementAge-1),K84,NA())</f>
        <v>#N/A</v>
      </c>
      <c r="AF84" s="1"/>
      <c r="AH84" s="1" t="e">
        <f t="shared" si="1"/>
        <v>#N/A</v>
      </c>
    </row>
    <row r="85" spans="2:34">
      <c r="B85" t="e">
        <f>Age</f>
        <v>#N/A</v>
      </c>
      <c r="C85" s="1" t="e">
        <f>Salary</f>
        <v>#N/A</v>
      </c>
      <c r="D85" s="1"/>
      <c r="E85" s="1"/>
      <c r="F85" s="1" t="e">
        <f>Balance</f>
        <v>#N/A</v>
      </c>
      <c r="G85" s="1" t="e">
        <f>Interest</f>
        <v>#N/A</v>
      </c>
      <c r="H85" s="1" t="e">
        <f>YearlySavings</f>
        <v>#N/A</v>
      </c>
      <c r="I85" s="1" t="e">
        <f>DesiredRetirementIncome</f>
        <v>#N/A</v>
      </c>
      <c r="J85" s="1" t="e">
        <f>PensionIncome</f>
        <v>#N/A</v>
      </c>
      <c r="K85" s="1" t="e">
        <f>EndBalance</f>
        <v>#N/A</v>
      </c>
      <c r="N85" s="1" t="e">
        <f>Balance_Under</f>
        <v>#N/A</v>
      </c>
      <c r="O85" s="1" t="e">
        <f>Interest_Under</f>
        <v>#N/A</v>
      </c>
      <c r="P85" s="1" t="e">
        <f>YearlySavings_Under</f>
        <v>#N/A</v>
      </c>
      <c r="Q85" s="1" t="e">
        <f>DesiredRetirementIncome</f>
        <v>#N/A</v>
      </c>
      <c r="R85" s="1" t="e">
        <f>PensionIncome_Under</f>
        <v>#N/A</v>
      </c>
      <c r="S85" s="1" t="e">
        <f>EndBalance</f>
        <v>#N/A</v>
      </c>
      <c r="V85" s="1" t="e">
        <f>Balance_Over</f>
        <v>#N/A</v>
      </c>
      <c r="W85" s="1" t="e">
        <f>Interest_Over</f>
        <v>#N/A</v>
      </c>
      <c r="X85" s="1" t="e">
        <f>YearlySavings_Over</f>
        <v>#N/A</v>
      </c>
      <c r="Y85" s="1" t="e">
        <f>DesiredRetirementIncome</f>
        <v>#N/A</v>
      </c>
      <c r="Z85" s="1" t="e">
        <f>PensionIncome_Over</f>
        <v>#N/A</v>
      </c>
      <c r="AA85" s="1" t="e">
        <f>EndBalance</f>
        <v>#N/A</v>
      </c>
      <c r="AD85" s="1" t="e">
        <f>IF(Calculations!B85&lt;DesiredRetirementAge,K85,NA())</f>
        <v>#N/A</v>
      </c>
      <c r="AE85" s="1" t="e">
        <f>IF(Calculations!B85&gt;=(DesiredRetirementAge-1),K85,NA())</f>
        <v>#N/A</v>
      </c>
      <c r="AF85" s="1"/>
      <c r="AH85" s="1" t="e">
        <f t="shared" si="1"/>
        <v>#N/A</v>
      </c>
    </row>
    <row r="86" spans="2:34">
      <c r="B86" t="e">
        <f>Age</f>
        <v>#N/A</v>
      </c>
      <c r="C86" s="1" t="e">
        <f>Salary</f>
        <v>#N/A</v>
      </c>
      <c r="D86" s="1"/>
      <c r="E86" s="1"/>
      <c r="F86" s="1" t="e">
        <f>Balance</f>
        <v>#N/A</v>
      </c>
      <c r="G86" s="1" t="e">
        <f>Interest</f>
        <v>#N/A</v>
      </c>
      <c r="H86" s="1" t="e">
        <f>YearlySavings</f>
        <v>#N/A</v>
      </c>
      <c r="I86" s="1" t="e">
        <f>DesiredRetirementIncome</f>
        <v>#N/A</v>
      </c>
      <c r="J86" s="1" t="e">
        <f>PensionIncome</f>
        <v>#N/A</v>
      </c>
      <c r="K86" s="1" t="e">
        <f>EndBalance</f>
        <v>#N/A</v>
      </c>
      <c r="N86" s="1" t="e">
        <f>Balance_Under</f>
        <v>#N/A</v>
      </c>
      <c r="O86" s="1" t="e">
        <f>Interest_Under</f>
        <v>#N/A</v>
      </c>
      <c r="P86" s="1" t="e">
        <f>YearlySavings_Under</f>
        <v>#N/A</v>
      </c>
      <c r="Q86" s="1" t="e">
        <f>DesiredRetirementIncome</f>
        <v>#N/A</v>
      </c>
      <c r="R86" s="1" t="e">
        <f>PensionIncome_Under</f>
        <v>#N/A</v>
      </c>
      <c r="S86" s="1" t="e">
        <f>EndBalance</f>
        <v>#N/A</v>
      </c>
      <c r="V86" s="1" t="e">
        <f>Balance_Over</f>
        <v>#N/A</v>
      </c>
      <c r="W86" s="1" t="e">
        <f>Interest_Over</f>
        <v>#N/A</v>
      </c>
      <c r="X86" s="1" t="e">
        <f>YearlySavings_Over</f>
        <v>#N/A</v>
      </c>
      <c r="Y86" s="1" t="e">
        <f>DesiredRetirementIncome</f>
        <v>#N/A</v>
      </c>
      <c r="Z86" s="1" t="e">
        <f>PensionIncome_Over</f>
        <v>#N/A</v>
      </c>
      <c r="AA86" s="1" t="e">
        <f>EndBalance</f>
        <v>#N/A</v>
      </c>
      <c r="AD86" s="1" t="e">
        <f>IF(Calculations!B86&lt;DesiredRetirementAge,K86,NA())</f>
        <v>#N/A</v>
      </c>
      <c r="AE86" s="1" t="e">
        <f>IF(Calculations!B86&gt;=(DesiredRetirementAge-1),K86,NA())</f>
        <v>#N/A</v>
      </c>
      <c r="AF86" s="1"/>
      <c r="AH86" s="1" t="e">
        <f t="shared" si="1"/>
        <v>#N/A</v>
      </c>
    </row>
    <row r="87" spans="2:34">
      <c r="B87" t="e">
        <f>Age</f>
        <v>#N/A</v>
      </c>
      <c r="C87" s="1" t="e">
        <f>Salary</f>
        <v>#N/A</v>
      </c>
      <c r="D87" s="1"/>
      <c r="E87" s="1"/>
      <c r="F87" s="1" t="e">
        <f>Balance</f>
        <v>#N/A</v>
      </c>
      <c r="G87" s="1" t="e">
        <f>Interest</f>
        <v>#N/A</v>
      </c>
      <c r="H87" s="1" t="e">
        <f>YearlySavings</f>
        <v>#N/A</v>
      </c>
      <c r="I87" s="1" t="e">
        <f>DesiredRetirementIncome</f>
        <v>#N/A</v>
      </c>
      <c r="J87" s="1" t="e">
        <f>PensionIncome</f>
        <v>#N/A</v>
      </c>
      <c r="K87" s="1" t="e">
        <f>EndBalance</f>
        <v>#N/A</v>
      </c>
      <c r="N87" s="1" t="e">
        <f>Balance_Under</f>
        <v>#N/A</v>
      </c>
      <c r="O87" s="1" t="e">
        <f>Interest_Under</f>
        <v>#N/A</v>
      </c>
      <c r="P87" s="1" t="e">
        <f>YearlySavings_Under</f>
        <v>#N/A</v>
      </c>
      <c r="Q87" s="1" t="e">
        <f>DesiredRetirementIncome</f>
        <v>#N/A</v>
      </c>
      <c r="R87" s="1" t="e">
        <f>PensionIncome_Under</f>
        <v>#N/A</v>
      </c>
      <c r="S87" s="1" t="e">
        <f>EndBalance</f>
        <v>#N/A</v>
      </c>
      <c r="V87" s="1" t="e">
        <f>Balance_Over</f>
        <v>#N/A</v>
      </c>
      <c r="W87" s="1" t="e">
        <f>Interest_Over</f>
        <v>#N/A</v>
      </c>
      <c r="X87" s="1" t="e">
        <f>YearlySavings_Over</f>
        <v>#N/A</v>
      </c>
      <c r="Y87" s="1" t="e">
        <f>DesiredRetirementIncome</f>
        <v>#N/A</v>
      </c>
      <c r="Z87" s="1" t="e">
        <f>PensionIncome_Over</f>
        <v>#N/A</v>
      </c>
      <c r="AA87" s="1" t="e">
        <f>EndBalance</f>
        <v>#N/A</v>
      </c>
      <c r="AD87" s="1" t="e">
        <f>IF(Calculations!B87&lt;DesiredRetirementAge,K87,NA())</f>
        <v>#N/A</v>
      </c>
      <c r="AE87" s="1" t="e">
        <f>IF(Calculations!B87&gt;=(DesiredRetirementAge-1),K87,NA())</f>
        <v>#N/A</v>
      </c>
      <c r="AF87" s="1"/>
      <c r="AH87" s="1" t="e">
        <f t="shared" si="1"/>
        <v>#N/A</v>
      </c>
    </row>
    <row r="88" spans="2:34">
      <c r="B88" t="e">
        <f>Age</f>
        <v>#N/A</v>
      </c>
      <c r="C88" s="1" t="e">
        <f>Salary</f>
        <v>#N/A</v>
      </c>
      <c r="D88" s="1"/>
      <c r="E88" s="1"/>
      <c r="F88" s="1" t="e">
        <f>Balance</f>
        <v>#N/A</v>
      </c>
      <c r="G88" s="1" t="e">
        <f>Interest</f>
        <v>#N/A</v>
      </c>
      <c r="H88" s="1" t="e">
        <f>YearlySavings</f>
        <v>#N/A</v>
      </c>
      <c r="I88" s="1" t="e">
        <f>DesiredRetirementIncome</f>
        <v>#N/A</v>
      </c>
      <c r="J88" s="1" t="e">
        <f>PensionIncome</f>
        <v>#N/A</v>
      </c>
      <c r="K88" s="1" t="e">
        <f>EndBalance</f>
        <v>#N/A</v>
      </c>
      <c r="N88" s="1" t="e">
        <f>Balance_Under</f>
        <v>#N/A</v>
      </c>
      <c r="O88" s="1" t="e">
        <f>Interest_Under</f>
        <v>#N/A</v>
      </c>
      <c r="P88" s="1" t="e">
        <f>YearlySavings_Under</f>
        <v>#N/A</v>
      </c>
      <c r="Q88" s="1" t="e">
        <f>DesiredRetirementIncome</f>
        <v>#N/A</v>
      </c>
      <c r="R88" s="1" t="e">
        <f>PensionIncome_Under</f>
        <v>#N/A</v>
      </c>
      <c r="S88" s="1" t="e">
        <f>EndBalance</f>
        <v>#N/A</v>
      </c>
      <c r="V88" s="1" t="e">
        <f>Balance_Over</f>
        <v>#N/A</v>
      </c>
      <c r="W88" s="1" t="e">
        <f>Interest_Over</f>
        <v>#N/A</v>
      </c>
      <c r="X88" s="1" t="e">
        <f>YearlySavings_Over</f>
        <v>#N/A</v>
      </c>
      <c r="Y88" s="1" t="e">
        <f>DesiredRetirementIncome</f>
        <v>#N/A</v>
      </c>
      <c r="Z88" s="1" t="e">
        <f>PensionIncome_Over</f>
        <v>#N/A</v>
      </c>
      <c r="AA88" s="1" t="e">
        <f>EndBalance</f>
        <v>#N/A</v>
      </c>
      <c r="AD88" s="1" t="e">
        <f>IF(Calculations!B88&lt;DesiredRetirementAge,K88,NA())</f>
        <v>#N/A</v>
      </c>
      <c r="AE88" s="1" t="e">
        <f>IF(Calculations!B88&gt;=(DesiredRetirementAge-1),K88,NA())</f>
        <v>#N/A</v>
      </c>
      <c r="AF88" s="1"/>
      <c r="AH88" s="1" t="e">
        <f t="shared" si="1"/>
        <v>#N/A</v>
      </c>
    </row>
    <row r="89" spans="2:34">
      <c r="B89" t="e">
        <f>Age</f>
        <v>#N/A</v>
      </c>
      <c r="C89" s="1" t="e">
        <f>Salary</f>
        <v>#N/A</v>
      </c>
      <c r="D89" s="1"/>
      <c r="E89" s="1"/>
      <c r="F89" s="1" t="e">
        <f>Balance</f>
        <v>#N/A</v>
      </c>
      <c r="G89" s="1" t="e">
        <f>Interest</f>
        <v>#N/A</v>
      </c>
      <c r="H89" s="1" t="e">
        <f>YearlySavings</f>
        <v>#N/A</v>
      </c>
      <c r="I89" s="1" t="e">
        <f>DesiredRetirementIncome</f>
        <v>#N/A</v>
      </c>
      <c r="J89" s="1" t="e">
        <f>PensionIncome</f>
        <v>#N/A</v>
      </c>
      <c r="K89" s="1" t="e">
        <f>EndBalance</f>
        <v>#N/A</v>
      </c>
      <c r="N89" s="1" t="e">
        <f>Balance_Under</f>
        <v>#N/A</v>
      </c>
      <c r="O89" s="1" t="e">
        <f>Interest_Under</f>
        <v>#N/A</v>
      </c>
      <c r="P89" s="1" t="e">
        <f>YearlySavings_Under</f>
        <v>#N/A</v>
      </c>
      <c r="Q89" s="1" t="e">
        <f>DesiredRetirementIncome</f>
        <v>#N/A</v>
      </c>
      <c r="R89" s="1" t="e">
        <f>PensionIncome_Under</f>
        <v>#N/A</v>
      </c>
      <c r="S89" s="1" t="e">
        <f>EndBalance</f>
        <v>#N/A</v>
      </c>
      <c r="V89" s="1" t="e">
        <f>Balance_Over</f>
        <v>#N/A</v>
      </c>
      <c r="W89" s="1" t="e">
        <f>Interest_Over</f>
        <v>#N/A</v>
      </c>
      <c r="X89" s="1" t="e">
        <f>YearlySavings_Over</f>
        <v>#N/A</v>
      </c>
      <c r="Y89" s="1" t="e">
        <f>DesiredRetirementIncome</f>
        <v>#N/A</v>
      </c>
      <c r="Z89" s="1" t="e">
        <f>PensionIncome_Over</f>
        <v>#N/A</v>
      </c>
      <c r="AA89" s="1" t="e">
        <f>EndBalance</f>
        <v>#N/A</v>
      </c>
      <c r="AD89" s="1" t="e">
        <f>IF(Calculations!B89&lt;DesiredRetirementAge,K89,NA())</f>
        <v>#N/A</v>
      </c>
      <c r="AE89" s="1" t="e">
        <f>IF(Calculations!B89&gt;=(DesiredRetirementAge-1),K89,NA())</f>
        <v>#N/A</v>
      </c>
      <c r="AF89" s="1"/>
      <c r="AH89" s="1" t="e">
        <f t="shared" si="1"/>
        <v>#N/A</v>
      </c>
    </row>
    <row r="90" spans="2:34">
      <c r="B90" t="e">
        <f>Age</f>
        <v>#N/A</v>
      </c>
      <c r="C90" s="1" t="e">
        <f>Salary</f>
        <v>#N/A</v>
      </c>
      <c r="D90" s="1"/>
      <c r="E90" s="1"/>
      <c r="F90" s="1" t="e">
        <f>Balance</f>
        <v>#N/A</v>
      </c>
      <c r="G90" s="1" t="e">
        <f>Interest</f>
        <v>#N/A</v>
      </c>
      <c r="H90" s="1" t="e">
        <f>YearlySavings</f>
        <v>#N/A</v>
      </c>
      <c r="I90" s="1" t="e">
        <f>DesiredRetirementIncome</f>
        <v>#N/A</v>
      </c>
      <c r="J90" s="1" t="e">
        <f>PensionIncome</f>
        <v>#N/A</v>
      </c>
      <c r="K90" s="1" t="e">
        <f>EndBalance</f>
        <v>#N/A</v>
      </c>
      <c r="N90" s="1" t="e">
        <f>Balance_Under</f>
        <v>#N/A</v>
      </c>
      <c r="O90" s="1" t="e">
        <f>Interest_Under</f>
        <v>#N/A</v>
      </c>
      <c r="P90" s="1" t="e">
        <f>YearlySavings_Under</f>
        <v>#N/A</v>
      </c>
      <c r="Q90" s="1" t="e">
        <f>DesiredRetirementIncome</f>
        <v>#N/A</v>
      </c>
      <c r="R90" s="1" t="e">
        <f>PensionIncome_Under</f>
        <v>#N/A</v>
      </c>
      <c r="S90" s="1" t="e">
        <f>EndBalance</f>
        <v>#N/A</v>
      </c>
      <c r="V90" s="1" t="e">
        <f>Balance_Over</f>
        <v>#N/A</v>
      </c>
      <c r="W90" s="1" t="e">
        <f>Interest_Over</f>
        <v>#N/A</v>
      </c>
      <c r="X90" s="1" t="e">
        <f>YearlySavings_Over</f>
        <v>#N/A</v>
      </c>
      <c r="Y90" s="1" t="e">
        <f>DesiredRetirementIncome</f>
        <v>#N/A</v>
      </c>
      <c r="Z90" s="1" t="e">
        <f>PensionIncome_Over</f>
        <v>#N/A</v>
      </c>
      <c r="AA90" s="1" t="e">
        <f>EndBalance</f>
        <v>#N/A</v>
      </c>
      <c r="AD90" s="1" t="e">
        <f>IF(Calculations!B90&lt;DesiredRetirementAge,K90,NA())</f>
        <v>#N/A</v>
      </c>
      <c r="AE90" s="1" t="e">
        <f>IF(Calculations!B90&gt;=(DesiredRetirementAge-1),K90,NA())</f>
        <v>#N/A</v>
      </c>
      <c r="AF90" s="1"/>
      <c r="AH90" s="1" t="e">
        <f t="shared" si="1"/>
        <v>#N/A</v>
      </c>
    </row>
    <row r="91" spans="2:34">
      <c r="B91" t="e">
        <f>Age</f>
        <v>#N/A</v>
      </c>
      <c r="C91" s="1" t="e">
        <f>Salary</f>
        <v>#N/A</v>
      </c>
      <c r="D91" s="1"/>
      <c r="E91" s="1"/>
      <c r="F91" s="1" t="e">
        <f>Balance</f>
        <v>#N/A</v>
      </c>
      <c r="G91" s="1" t="e">
        <f>Interest</f>
        <v>#N/A</v>
      </c>
      <c r="H91" s="1" t="e">
        <f>YearlySavings</f>
        <v>#N/A</v>
      </c>
      <c r="I91" s="1" t="e">
        <f>DesiredRetirementIncome</f>
        <v>#N/A</v>
      </c>
      <c r="J91" s="1" t="e">
        <f>PensionIncome</f>
        <v>#N/A</v>
      </c>
      <c r="K91" s="1" t="e">
        <f>EndBalance</f>
        <v>#N/A</v>
      </c>
      <c r="N91" s="1" t="e">
        <f>Balance_Under</f>
        <v>#N/A</v>
      </c>
      <c r="O91" s="1" t="e">
        <f>Interest_Under</f>
        <v>#N/A</v>
      </c>
      <c r="P91" s="1" t="e">
        <f>YearlySavings_Under</f>
        <v>#N/A</v>
      </c>
      <c r="Q91" s="1" t="e">
        <f>DesiredRetirementIncome</f>
        <v>#N/A</v>
      </c>
      <c r="R91" s="1" t="e">
        <f>PensionIncome_Under</f>
        <v>#N/A</v>
      </c>
      <c r="S91" s="1" t="e">
        <f>EndBalance</f>
        <v>#N/A</v>
      </c>
      <c r="V91" s="1" t="e">
        <f>Balance_Over</f>
        <v>#N/A</v>
      </c>
      <c r="W91" s="1" t="e">
        <f>Interest_Over</f>
        <v>#N/A</v>
      </c>
      <c r="X91" s="1" t="e">
        <f>YearlySavings_Over</f>
        <v>#N/A</v>
      </c>
      <c r="Y91" s="1" t="e">
        <f>DesiredRetirementIncome</f>
        <v>#N/A</v>
      </c>
      <c r="Z91" s="1" t="e">
        <f>PensionIncome_Over</f>
        <v>#N/A</v>
      </c>
      <c r="AA91" s="1" t="e">
        <f>EndBalance</f>
        <v>#N/A</v>
      </c>
      <c r="AD91" s="1" t="e">
        <f>IF(Calculations!B91&lt;DesiredRetirementAge,K91,NA())</f>
        <v>#N/A</v>
      </c>
      <c r="AE91" s="1" t="e">
        <f>IF(Calculations!B91&gt;=(DesiredRetirementAge-1),K91,NA())</f>
        <v>#N/A</v>
      </c>
      <c r="AF91" s="1"/>
      <c r="AH91" s="1" t="e">
        <f t="shared" si="1"/>
        <v>#N/A</v>
      </c>
    </row>
    <row r="92" spans="2:34">
      <c r="B92" t="e">
        <f>Age</f>
        <v>#N/A</v>
      </c>
      <c r="C92" s="1" t="e">
        <f>Salary</f>
        <v>#N/A</v>
      </c>
      <c r="D92" s="1"/>
      <c r="E92" s="1"/>
      <c r="F92" s="1" t="e">
        <f>Balance</f>
        <v>#N/A</v>
      </c>
      <c r="G92" s="1" t="e">
        <f>Interest</f>
        <v>#N/A</v>
      </c>
      <c r="H92" s="1" t="e">
        <f>YearlySavings</f>
        <v>#N/A</v>
      </c>
      <c r="I92" s="1" t="e">
        <f>DesiredRetirementIncome</f>
        <v>#N/A</v>
      </c>
      <c r="J92" s="1" t="e">
        <f>PensionIncome</f>
        <v>#N/A</v>
      </c>
      <c r="K92" s="1" t="e">
        <f>EndBalance</f>
        <v>#N/A</v>
      </c>
      <c r="N92" s="1" t="e">
        <f>Balance_Under</f>
        <v>#N/A</v>
      </c>
      <c r="O92" s="1" t="e">
        <f>Interest_Under</f>
        <v>#N/A</v>
      </c>
      <c r="P92" s="1" t="e">
        <f>YearlySavings_Under</f>
        <v>#N/A</v>
      </c>
      <c r="Q92" s="1" t="e">
        <f>DesiredRetirementIncome</f>
        <v>#N/A</v>
      </c>
      <c r="R92" s="1" t="e">
        <f>PensionIncome_Under</f>
        <v>#N/A</v>
      </c>
      <c r="S92" s="1" t="e">
        <f>EndBalance</f>
        <v>#N/A</v>
      </c>
      <c r="V92" s="1" t="e">
        <f>Balance_Over</f>
        <v>#N/A</v>
      </c>
      <c r="W92" s="1" t="e">
        <f>Interest_Over</f>
        <v>#N/A</v>
      </c>
      <c r="X92" s="1" t="e">
        <f>YearlySavings_Over</f>
        <v>#N/A</v>
      </c>
      <c r="Y92" s="1" t="e">
        <f>DesiredRetirementIncome</f>
        <v>#N/A</v>
      </c>
      <c r="Z92" s="1" t="e">
        <f>PensionIncome_Over</f>
        <v>#N/A</v>
      </c>
      <c r="AA92" s="1" t="e">
        <f>EndBalance</f>
        <v>#N/A</v>
      </c>
      <c r="AD92" s="1" t="e">
        <f>IF(Calculations!B92&lt;DesiredRetirementAge,K92,NA())</f>
        <v>#N/A</v>
      </c>
      <c r="AE92" s="1" t="e">
        <f>IF(Calculations!B92&gt;=(DesiredRetirementAge-1),K92,NA())</f>
        <v>#N/A</v>
      </c>
      <c r="AF92" s="1"/>
      <c r="AH92" s="1" t="e">
        <f t="shared" si="1"/>
        <v>#N/A</v>
      </c>
    </row>
    <row r="93" spans="2:34">
      <c r="B93" t="e">
        <f>Age</f>
        <v>#N/A</v>
      </c>
      <c r="C93" s="1" t="e">
        <f>Salary</f>
        <v>#N/A</v>
      </c>
      <c r="D93" s="1"/>
      <c r="E93" s="1"/>
      <c r="F93" s="1" t="e">
        <f>Balance</f>
        <v>#N/A</v>
      </c>
      <c r="G93" s="1" t="e">
        <f>Interest</f>
        <v>#N/A</v>
      </c>
      <c r="H93" s="1" t="e">
        <f>YearlySavings</f>
        <v>#N/A</v>
      </c>
      <c r="I93" s="1" t="e">
        <f>DesiredRetirementIncome</f>
        <v>#N/A</v>
      </c>
      <c r="J93" s="1" t="e">
        <f>PensionIncome</f>
        <v>#N/A</v>
      </c>
      <c r="K93" s="1" t="e">
        <f>EndBalance</f>
        <v>#N/A</v>
      </c>
      <c r="N93" s="1" t="e">
        <f>Balance_Under</f>
        <v>#N/A</v>
      </c>
      <c r="O93" s="1" t="e">
        <f>Interest_Under</f>
        <v>#N/A</v>
      </c>
      <c r="P93" s="1" t="e">
        <f>YearlySavings_Under</f>
        <v>#N/A</v>
      </c>
      <c r="Q93" s="1" t="e">
        <f>DesiredRetirementIncome</f>
        <v>#N/A</v>
      </c>
      <c r="R93" s="1" t="e">
        <f>PensionIncome_Under</f>
        <v>#N/A</v>
      </c>
      <c r="S93" s="1" t="e">
        <f>EndBalance</f>
        <v>#N/A</v>
      </c>
      <c r="V93" s="1" t="e">
        <f>Balance_Over</f>
        <v>#N/A</v>
      </c>
      <c r="W93" s="1" t="e">
        <f>Interest_Over</f>
        <v>#N/A</v>
      </c>
      <c r="X93" s="1" t="e">
        <f>YearlySavings_Over</f>
        <v>#N/A</v>
      </c>
      <c r="Y93" s="1" t="e">
        <f>DesiredRetirementIncome</f>
        <v>#N/A</v>
      </c>
      <c r="Z93" s="1" t="e">
        <f>PensionIncome_Over</f>
        <v>#N/A</v>
      </c>
      <c r="AA93" s="1" t="e">
        <f>EndBalance</f>
        <v>#N/A</v>
      </c>
      <c r="AD93" s="1" t="e">
        <f>IF(Calculations!B93&lt;DesiredRetirementAge,K93,NA())</f>
        <v>#N/A</v>
      </c>
      <c r="AE93" s="1" t="e">
        <f>IF(Calculations!B93&gt;=(DesiredRetirementAge-1),K93,NA())</f>
        <v>#N/A</v>
      </c>
      <c r="AF93" s="1"/>
      <c r="AH93" s="1" t="e">
        <f t="shared" si="1"/>
        <v>#N/A</v>
      </c>
    </row>
    <row r="94" spans="2:34">
      <c r="B94" t="e">
        <f>Age</f>
        <v>#N/A</v>
      </c>
      <c r="C94" s="1" t="e">
        <f>Salary</f>
        <v>#N/A</v>
      </c>
      <c r="D94" s="1"/>
      <c r="E94" s="1"/>
      <c r="F94" s="1" t="e">
        <f>Balance</f>
        <v>#N/A</v>
      </c>
      <c r="G94" s="1" t="e">
        <f>Interest</f>
        <v>#N/A</v>
      </c>
      <c r="H94" s="1" t="e">
        <f>YearlySavings</f>
        <v>#N/A</v>
      </c>
      <c r="I94" s="1" t="e">
        <f>DesiredRetirementIncome</f>
        <v>#N/A</v>
      </c>
      <c r="J94" s="1" t="e">
        <f>PensionIncome</f>
        <v>#N/A</v>
      </c>
      <c r="K94" s="1" t="e">
        <f>EndBalance</f>
        <v>#N/A</v>
      </c>
      <c r="N94" s="1" t="e">
        <f>Balance_Under</f>
        <v>#N/A</v>
      </c>
      <c r="O94" s="1" t="e">
        <f>Interest_Under</f>
        <v>#N/A</v>
      </c>
      <c r="P94" s="1" t="e">
        <f>YearlySavings_Under</f>
        <v>#N/A</v>
      </c>
      <c r="Q94" s="1" t="e">
        <f>DesiredRetirementIncome</f>
        <v>#N/A</v>
      </c>
      <c r="R94" s="1" t="e">
        <f>PensionIncome_Under</f>
        <v>#N/A</v>
      </c>
      <c r="S94" s="1" t="e">
        <f>EndBalance</f>
        <v>#N/A</v>
      </c>
      <c r="V94" s="1" t="e">
        <f>Balance_Over</f>
        <v>#N/A</v>
      </c>
      <c r="W94" s="1" t="e">
        <f>Interest_Over</f>
        <v>#N/A</v>
      </c>
      <c r="X94" s="1" t="e">
        <f>YearlySavings_Over</f>
        <v>#N/A</v>
      </c>
      <c r="Y94" s="1" t="e">
        <f>DesiredRetirementIncome</f>
        <v>#N/A</v>
      </c>
      <c r="Z94" s="1" t="e">
        <f>PensionIncome_Over</f>
        <v>#N/A</v>
      </c>
      <c r="AA94" s="1" t="e">
        <f>EndBalance</f>
        <v>#N/A</v>
      </c>
      <c r="AD94" s="1" t="e">
        <f>IF(Calculations!B94&lt;DesiredRetirementAge,K94,NA())</f>
        <v>#N/A</v>
      </c>
      <c r="AE94" s="1" t="e">
        <f>IF(Calculations!B94&gt;=(DesiredRetirementAge-1),K94,NA())</f>
        <v>#N/A</v>
      </c>
      <c r="AF94" s="1"/>
      <c r="AH94" s="1" t="e">
        <f t="shared" si="1"/>
        <v>#N/A</v>
      </c>
    </row>
    <row r="95" spans="2:34">
      <c r="B95" t="e">
        <f>Age</f>
        <v>#N/A</v>
      </c>
      <c r="C95" s="1" t="e">
        <f>Salary</f>
        <v>#N/A</v>
      </c>
      <c r="D95" s="1"/>
      <c r="E95" s="1"/>
      <c r="F95" s="1" t="e">
        <f>Balance</f>
        <v>#N/A</v>
      </c>
      <c r="G95" s="1" t="e">
        <f>Interest</f>
        <v>#N/A</v>
      </c>
      <c r="H95" s="1" t="e">
        <f>YearlySavings</f>
        <v>#N/A</v>
      </c>
      <c r="I95" s="1" t="e">
        <f>DesiredRetirementIncome</f>
        <v>#N/A</v>
      </c>
      <c r="J95" s="1" t="e">
        <f>PensionIncome</f>
        <v>#N/A</v>
      </c>
      <c r="K95" s="1" t="e">
        <f>EndBalance</f>
        <v>#N/A</v>
      </c>
      <c r="N95" s="1" t="e">
        <f>Balance_Under</f>
        <v>#N/A</v>
      </c>
      <c r="O95" s="1" t="e">
        <f>Interest_Under</f>
        <v>#N/A</v>
      </c>
      <c r="P95" s="1" t="e">
        <f>YearlySavings_Under</f>
        <v>#N/A</v>
      </c>
      <c r="Q95" s="1" t="e">
        <f>DesiredRetirementIncome</f>
        <v>#N/A</v>
      </c>
      <c r="R95" s="1" t="e">
        <f>PensionIncome_Under</f>
        <v>#N/A</v>
      </c>
      <c r="S95" s="1" t="e">
        <f>EndBalance</f>
        <v>#N/A</v>
      </c>
      <c r="V95" s="1" t="e">
        <f>Balance_Over</f>
        <v>#N/A</v>
      </c>
      <c r="W95" s="1" t="e">
        <f>Interest_Over</f>
        <v>#N/A</v>
      </c>
      <c r="X95" s="1" t="e">
        <f>YearlySavings_Over</f>
        <v>#N/A</v>
      </c>
      <c r="Y95" s="1" t="e">
        <f>DesiredRetirementIncome</f>
        <v>#N/A</v>
      </c>
      <c r="Z95" s="1" t="e">
        <f>PensionIncome_Over</f>
        <v>#N/A</v>
      </c>
      <c r="AA95" s="1" t="e">
        <f>EndBalance</f>
        <v>#N/A</v>
      </c>
      <c r="AD95" s="1" t="e">
        <f>IF(Calculations!B95&lt;DesiredRetirementAge,K95,NA())</f>
        <v>#N/A</v>
      </c>
      <c r="AE95" s="1" t="e">
        <f>IF(Calculations!B95&gt;=(DesiredRetirementAge-1),K95,NA())</f>
        <v>#N/A</v>
      </c>
      <c r="AF95" s="1"/>
      <c r="AH95" s="1" t="e">
        <f t="shared" si="1"/>
        <v>#N/A</v>
      </c>
    </row>
    <row r="96" spans="2:34">
      <c r="B96" t="e">
        <f>Age</f>
        <v>#N/A</v>
      </c>
      <c r="C96" s="1" t="e">
        <f>Salary</f>
        <v>#N/A</v>
      </c>
      <c r="D96" s="1"/>
      <c r="E96" s="1"/>
      <c r="F96" s="1" t="e">
        <f>Balance</f>
        <v>#N/A</v>
      </c>
      <c r="G96" s="1" t="e">
        <f>Interest</f>
        <v>#N/A</v>
      </c>
      <c r="H96" s="1" t="e">
        <f>YearlySavings</f>
        <v>#N/A</v>
      </c>
      <c r="I96" s="1" t="e">
        <f>DesiredRetirementIncome</f>
        <v>#N/A</v>
      </c>
      <c r="J96" s="1" t="e">
        <f>PensionIncome</f>
        <v>#N/A</v>
      </c>
      <c r="K96" s="1" t="e">
        <f>EndBalance</f>
        <v>#N/A</v>
      </c>
      <c r="N96" s="1" t="e">
        <f>Balance_Under</f>
        <v>#N/A</v>
      </c>
      <c r="O96" s="1" t="e">
        <f>Interest_Under</f>
        <v>#N/A</v>
      </c>
      <c r="P96" s="1" t="e">
        <f>YearlySavings_Under</f>
        <v>#N/A</v>
      </c>
      <c r="Q96" s="1" t="e">
        <f>DesiredRetirementIncome</f>
        <v>#N/A</v>
      </c>
      <c r="R96" s="1" t="e">
        <f>PensionIncome_Under</f>
        <v>#N/A</v>
      </c>
      <c r="S96" s="1" t="e">
        <f>EndBalance</f>
        <v>#N/A</v>
      </c>
      <c r="V96" s="1" t="e">
        <f>Balance_Over</f>
        <v>#N/A</v>
      </c>
      <c r="W96" s="1" t="e">
        <f>Interest_Over</f>
        <v>#N/A</v>
      </c>
      <c r="X96" s="1" t="e">
        <f>YearlySavings_Over</f>
        <v>#N/A</v>
      </c>
      <c r="Y96" s="1" t="e">
        <f>DesiredRetirementIncome</f>
        <v>#N/A</v>
      </c>
      <c r="Z96" s="1" t="e">
        <f>PensionIncome_Over</f>
        <v>#N/A</v>
      </c>
      <c r="AA96" s="1" t="e">
        <f>EndBalance</f>
        <v>#N/A</v>
      </c>
      <c r="AD96" s="1" t="e">
        <f>IF(Calculations!B96&lt;DesiredRetirementAge,K96,NA())</f>
        <v>#N/A</v>
      </c>
      <c r="AE96" s="1" t="e">
        <f>IF(Calculations!B96&gt;=(DesiredRetirementAge-1),K96,NA())</f>
        <v>#N/A</v>
      </c>
      <c r="AF96" s="1"/>
      <c r="AH96" s="1" t="e">
        <f t="shared" si="1"/>
        <v>#N/A</v>
      </c>
    </row>
    <row r="97" spans="2:34">
      <c r="B97" t="e">
        <f>Age</f>
        <v>#N/A</v>
      </c>
      <c r="C97" s="1" t="e">
        <f>Salary</f>
        <v>#N/A</v>
      </c>
      <c r="D97" s="1"/>
      <c r="E97" s="1"/>
      <c r="F97" s="1" t="e">
        <f>Balance</f>
        <v>#N/A</v>
      </c>
      <c r="G97" s="1" t="e">
        <f>Interest</f>
        <v>#N/A</v>
      </c>
      <c r="H97" s="1" t="e">
        <f>YearlySavings</f>
        <v>#N/A</v>
      </c>
      <c r="I97" s="1" t="e">
        <f>DesiredRetirementIncome</f>
        <v>#N/A</v>
      </c>
      <c r="J97" s="1" t="e">
        <f>PensionIncome</f>
        <v>#N/A</v>
      </c>
      <c r="K97" s="1" t="e">
        <f>EndBalance</f>
        <v>#N/A</v>
      </c>
      <c r="N97" s="1" t="e">
        <f>Balance_Under</f>
        <v>#N/A</v>
      </c>
      <c r="O97" s="1" t="e">
        <f>Interest_Under</f>
        <v>#N/A</v>
      </c>
      <c r="P97" s="1" t="e">
        <f>YearlySavings_Under</f>
        <v>#N/A</v>
      </c>
      <c r="Q97" s="1" t="e">
        <f>DesiredRetirementIncome</f>
        <v>#N/A</v>
      </c>
      <c r="R97" s="1" t="e">
        <f>PensionIncome_Under</f>
        <v>#N/A</v>
      </c>
      <c r="S97" s="1" t="e">
        <f>EndBalance</f>
        <v>#N/A</v>
      </c>
      <c r="V97" s="1" t="e">
        <f>Balance_Over</f>
        <v>#N/A</v>
      </c>
      <c r="W97" s="1" t="e">
        <f>Interest_Over</f>
        <v>#N/A</v>
      </c>
      <c r="X97" s="1" t="e">
        <f>YearlySavings_Over</f>
        <v>#N/A</v>
      </c>
      <c r="Y97" s="1" t="e">
        <f>DesiredRetirementIncome</f>
        <v>#N/A</v>
      </c>
      <c r="Z97" s="1" t="e">
        <f>PensionIncome_Over</f>
        <v>#N/A</v>
      </c>
      <c r="AA97" s="1" t="e">
        <f>EndBalance</f>
        <v>#N/A</v>
      </c>
      <c r="AD97" s="1" t="e">
        <f>IF(Calculations!B97&lt;DesiredRetirementAge,K97,NA())</f>
        <v>#N/A</v>
      </c>
      <c r="AE97" s="1" t="e">
        <f>IF(Calculations!B97&gt;=(DesiredRetirementAge-1),K97,NA())</f>
        <v>#N/A</v>
      </c>
      <c r="AF97" s="1"/>
      <c r="AH97" s="1" t="e">
        <f t="shared" si="1"/>
        <v>#N/A</v>
      </c>
    </row>
    <row r="98" spans="2:34">
      <c r="B98" t="e">
        <f>Age</f>
        <v>#N/A</v>
      </c>
      <c r="C98" s="1" t="e">
        <f>Salary</f>
        <v>#N/A</v>
      </c>
      <c r="D98" s="1"/>
      <c r="E98" s="1"/>
      <c r="F98" s="1" t="e">
        <f>Balance</f>
        <v>#N/A</v>
      </c>
      <c r="G98" s="1" t="e">
        <f>Interest</f>
        <v>#N/A</v>
      </c>
      <c r="H98" s="1" t="e">
        <f>YearlySavings</f>
        <v>#N/A</v>
      </c>
      <c r="I98" s="1" t="e">
        <f>DesiredRetirementIncome</f>
        <v>#N/A</v>
      </c>
      <c r="J98" s="1" t="e">
        <f>PensionIncome</f>
        <v>#N/A</v>
      </c>
      <c r="K98" s="1" t="e">
        <f>EndBalance</f>
        <v>#N/A</v>
      </c>
      <c r="N98" s="1" t="e">
        <f>Balance_Under</f>
        <v>#N/A</v>
      </c>
      <c r="O98" s="1" t="e">
        <f>Interest_Under</f>
        <v>#N/A</v>
      </c>
      <c r="P98" s="1" t="e">
        <f>YearlySavings_Under</f>
        <v>#N/A</v>
      </c>
      <c r="Q98" s="1" t="e">
        <f>DesiredRetirementIncome</f>
        <v>#N/A</v>
      </c>
      <c r="R98" s="1" t="e">
        <f>PensionIncome_Under</f>
        <v>#N/A</v>
      </c>
      <c r="S98" s="1" t="e">
        <f>EndBalance</f>
        <v>#N/A</v>
      </c>
      <c r="V98" s="1" t="e">
        <f>Balance_Over</f>
        <v>#N/A</v>
      </c>
      <c r="W98" s="1" t="e">
        <f>Interest_Over</f>
        <v>#N/A</v>
      </c>
      <c r="X98" s="1" t="e">
        <f>YearlySavings_Over</f>
        <v>#N/A</v>
      </c>
      <c r="Y98" s="1" t="e">
        <f>DesiredRetirementIncome</f>
        <v>#N/A</v>
      </c>
      <c r="Z98" s="1" t="e">
        <f>PensionIncome_Over</f>
        <v>#N/A</v>
      </c>
      <c r="AA98" s="1" t="e">
        <f>EndBalance</f>
        <v>#N/A</v>
      </c>
      <c r="AD98" s="1" t="e">
        <f>IF(Calculations!B98&lt;DesiredRetirementAge,K98,NA())</f>
        <v>#N/A</v>
      </c>
      <c r="AE98" s="1" t="e">
        <f>IF(Calculations!B98&gt;=(DesiredRetirementAge-1),K98,NA())</f>
        <v>#N/A</v>
      </c>
      <c r="AF98" s="1"/>
      <c r="AH98" s="1" t="e">
        <f t="shared" si="1"/>
        <v>#N/A</v>
      </c>
    </row>
    <row r="99" spans="2:34">
      <c r="B99" t="e">
        <f>Age</f>
        <v>#N/A</v>
      </c>
      <c r="C99" s="1" t="e">
        <f>Salary</f>
        <v>#N/A</v>
      </c>
      <c r="D99" s="1"/>
      <c r="E99" s="1"/>
      <c r="F99" s="1" t="e">
        <f>Balance</f>
        <v>#N/A</v>
      </c>
      <c r="G99" s="1" t="e">
        <f>Interest</f>
        <v>#N/A</v>
      </c>
      <c r="H99" s="1" t="e">
        <f>YearlySavings</f>
        <v>#N/A</v>
      </c>
      <c r="I99" s="1" t="e">
        <f>DesiredRetirementIncome</f>
        <v>#N/A</v>
      </c>
      <c r="J99" s="1" t="e">
        <f>PensionIncome</f>
        <v>#N/A</v>
      </c>
      <c r="K99" s="1" t="e">
        <f>EndBalance</f>
        <v>#N/A</v>
      </c>
      <c r="N99" s="1" t="e">
        <f>Balance_Under</f>
        <v>#N/A</v>
      </c>
      <c r="O99" s="1" t="e">
        <f>Interest_Under</f>
        <v>#N/A</v>
      </c>
      <c r="P99" s="1" t="e">
        <f>YearlySavings_Under</f>
        <v>#N/A</v>
      </c>
      <c r="Q99" s="1" t="e">
        <f>DesiredRetirementIncome</f>
        <v>#N/A</v>
      </c>
      <c r="R99" s="1" t="e">
        <f>PensionIncome_Under</f>
        <v>#N/A</v>
      </c>
      <c r="S99" s="1" t="e">
        <f>EndBalance</f>
        <v>#N/A</v>
      </c>
      <c r="V99" s="1" t="e">
        <f>Balance_Over</f>
        <v>#N/A</v>
      </c>
      <c r="W99" s="1" t="e">
        <f>Interest_Over</f>
        <v>#N/A</v>
      </c>
      <c r="X99" s="1" t="e">
        <f>YearlySavings_Over</f>
        <v>#N/A</v>
      </c>
      <c r="Y99" s="1" t="e">
        <f>DesiredRetirementIncome</f>
        <v>#N/A</v>
      </c>
      <c r="Z99" s="1" t="e">
        <f>PensionIncome_Over</f>
        <v>#N/A</v>
      </c>
      <c r="AA99" s="1" t="e">
        <f>EndBalance</f>
        <v>#N/A</v>
      </c>
      <c r="AD99" s="1" t="e">
        <f>IF(Calculations!B99&lt;DesiredRetirementAge,K99,NA())</f>
        <v>#N/A</v>
      </c>
      <c r="AE99" s="1" t="e">
        <f>IF(Calculations!B99&gt;=(DesiredRetirementAge-1),K99,NA())</f>
        <v>#N/A</v>
      </c>
      <c r="AF99" s="1"/>
      <c r="AH99" s="1" t="e">
        <f t="shared" si="1"/>
        <v>#N/A</v>
      </c>
    </row>
    <row r="100" spans="2:34">
      <c r="B100" t="e">
        <f>Age</f>
        <v>#N/A</v>
      </c>
      <c r="C100" s="1" t="e">
        <f>Salary</f>
        <v>#N/A</v>
      </c>
      <c r="D100" s="1"/>
      <c r="E100" s="1"/>
      <c r="F100" s="1" t="e">
        <f>Balance</f>
        <v>#N/A</v>
      </c>
      <c r="G100" s="1" t="e">
        <f>Interest</f>
        <v>#N/A</v>
      </c>
      <c r="H100" s="1" t="e">
        <f>YearlySavings</f>
        <v>#N/A</v>
      </c>
      <c r="I100" s="1" t="e">
        <f>DesiredRetirementIncome</f>
        <v>#N/A</v>
      </c>
      <c r="J100" s="1" t="e">
        <f>PensionIncome</f>
        <v>#N/A</v>
      </c>
      <c r="K100" s="1" t="e">
        <f>EndBalance</f>
        <v>#N/A</v>
      </c>
      <c r="N100" s="1" t="e">
        <f>Balance_Under</f>
        <v>#N/A</v>
      </c>
      <c r="O100" s="1" t="e">
        <f>Interest_Under</f>
        <v>#N/A</v>
      </c>
      <c r="P100" s="1" t="e">
        <f>YearlySavings_Under</f>
        <v>#N/A</v>
      </c>
      <c r="Q100" s="1" t="e">
        <f>DesiredRetirementIncome</f>
        <v>#N/A</v>
      </c>
      <c r="R100" s="1" t="e">
        <f>PensionIncome_Under</f>
        <v>#N/A</v>
      </c>
      <c r="S100" s="1" t="e">
        <f>EndBalance</f>
        <v>#N/A</v>
      </c>
      <c r="V100" s="1" t="e">
        <f>Balance_Over</f>
        <v>#N/A</v>
      </c>
      <c r="W100" s="1" t="e">
        <f>Interest_Over</f>
        <v>#N/A</v>
      </c>
      <c r="X100" s="1" t="e">
        <f>YearlySavings_Over</f>
        <v>#N/A</v>
      </c>
      <c r="Y100" s="1" t="e">
        <f>DesiredRetirementIncome</f>
        <v>#N/A</v>
      </c>
      <c r="Z100" s="1" t="e">
        <f>PensionIncome_Over</f>
        <v>#N/A</v>
      </c>
      <c r="AA100" s="1" t="e">
        <f>EndBalance</f>
        <v>#N/A</v>
      </c>
      <c r="AD100" s="1" t="e">
        <f>IF(Calculations!B100&lt;DesiredRetirementAge,K100,NA())</f>
        <v>#N/A</v>
      </c>
      <c r="AE100" s="1" t="e">
        <f>IF(Calculations!B100&gt;=(DesiredRetirementAge-1),K100,NA())</f>
        <v>#N/A</v>
      </c>
      <c r="AF100" s="1"/>
      <c r="AH100" s="1" t="e">
        <f t="shared" si="1"/>
        <v>#N/A</v>
      </c>
    </row>
    <row r="101" spans="2:34">
      <c r="B101" t="e">
        <f>Age</f>
        <v>#N/A</v>
      </c>
      <c r="C101" s="1" t="e">
        <f>Salary</f>
        <v>#N/A</v>
      </c>
      <c r="D101" s="1"/>
      <c r="E101" s="1"/>
      <c r="F101" s="1" t="e">
        <f>Balance</f>
        <v>#N/A</v>
      </c>
      <c r="G101" s="1" t="e">
        <f>Interest</f>
        <v>#N/A</v>
      </c>
      <c r="H101" s="1" t="e">
        <f>YearlySavings</f>
        <v>#N/A</v>
      </c>
      <c r="I101" s="1" t="e">
        <f>DesiredRetirementIncome</f>
        <v>#N/A</v>
      </c>
      <c r="J101" s="1" t="e">
        <f>PensionIncome</f>
        <v>#N/A</v>
      </c>
      <c r="K101" s="1" t="e">
        <f>EndBalance</f>
        <v>#N/A</v>
      </c>
      <c r="N101" s="1" t="e">
        <f>Balance_Under</f>
        <v>#N/A</v>
      </c>
      <c r="O101" s="1" t="e">
        <f>Interest_Under</f>
        <v>#N/A</v>
      </c>
      <c r="P101" s="1" t="e">
        <f>YearlySavings_Under</f>
        <v>#N/A</v>
      </c>
      <c r="Q101" s="1" t="e">
        <f>DesiredRetirementIncome</f>
        <v>#N/A</v>
      </c>
      <c r="R101" s="1" t="e">
        <f>PensionIncome_Under</f>
        <v>#N/A</v>
      </c>
      <c r="S101" s="1" t="e">
        <f>EndBalance</f>
        <v>#N/A</v>
      </c>
      <c r="V101" s="1" t="e">
        <f>Balance_Over</f>
        <v>#N/A</v>
      </c>
      <c r="W101" s="1" t="e">
        <f>Interest_Over</f>
        <v>#N/A</v>
      </c>
      <c r="X101" s="1" t="e">
        <f>YearlySavings_Over</f>
        <v>#N/A</v>
      </c>
      <c r="Y101" s="1" t="e">
        <f>DesiredRetirementIncome</f>
        <v>#N/A</v>
      </c>
      <c r="Z101" s="1" t="e">
        <f>PensionIncome_Over</f>
        <v>#N/A</v>
      </c>
      <c r="AA101" s="1" t="e">
        <f>EndBalance</f>
        <v>#N/A</v>
      </c>
      <c r="AD101" s="1" t="e">
        <f>IF(Calculations!B101&lt;DesiredRetirementAge,K101,NA())</f>
        <v>#N/A</v>
      </c>
      <c r="AE101" s="1" t="e">
        <f>IF(Calculations!B101&gt;=(DesiredRetirementAge-1),K101,NA())</f>
        <v>#N/A</v>
      </c>
      <c r="AF101" s="1"/>
      <c r="AH101" s="1" t="e">
        <f t="shared" si="1"/>
        <v>#N/A</v>
      </c>
    </row>
    <row r="102" spans="2:34">
      <c r="B102" t="e">
        <f>Age</f>
        <v>#N/A</v>
      </c>
      <c r="C102" s="1" t="e">
        <f>Salary</f>
        <v>#N/A</v>
      </c>
      <c r="D102" s="1"/>
      <c r="E102" s="1"/>
      <c r="F102" s="1" t="e">
        <f>Balance</f>
        <v>#N/A</v>
      </c>
      <c r="G102" s="1" t="e">
        <f>Interest</f>
        <v>#N/A</v>
      </c>
      <c r="H102" s="1" t="e">
        <f>YearlySavings</f>
        <v>#N/A</v>
      </c>
      <c r="I102" s="1" t="e">
        <f>DesiredRetirementIncome</f>
        <v>#N/A</v>
      </c>
      <c r="J102" s="1" t="e">
        <f>PensionIncome</f>
        <v>#N/A</v>
      </c>
      <c r="K102" s="1" t="e">
        <f>EndBalance</f>
        <v>#N/A</v>
      </c>
      <c r="N102" s="1" t="e">
        <f>Balance_Under</f>
        <v>#N/A</v>
      </c>
      <c r="O102" s="1" t="e">
        <f>Interest_Under</f>
        <v>#N/A</v>
      </c>
      <c r="P102" s="1" t="e">
        <f>YearlySavings_Under</f>
        <v>#N/A</v>
      </c>
      <c r="Q102" s="1" t="e">
        <f>DesiredRetirementIncome</f>
        <v>#N/A</v>
      </c>
      <c r="R102" s="1" t="e">
        <f>PensionIncome_Under</f>
        <v>#N/A</v>
      </c>
      <c r="S102" s="1" t="e">
        <f>EndBalance</f>
        <v>#N/A</v>
      </c>
      <c r="V102" s="1" t="e">
        <f>Balance_Over</f>
        <v>#N/A</v>
      </c>
      <c r="W102" s="1" t="e">
        <f>Interest_Over</f>
        <v>#N/A</v>
      </c>
      <c r="X102" s="1" t="e">
        <f>YearlySavings_Over</f>
        <v>#N/A</v>
      </c>
      <c r="Y102" s="1" t="e">
        <f>DesiredRetirementIncome</f>
        <v>#N/A</v>
      </c>
      <c r="Z102" s="1" t="e">
        <f>PensionIncome_Over</f>
        <v>#N/A</v>
      </c>
      <c r="AA102" s="1" t="e">
        <f>EndBalance</f>
        <v>#N/A</v>
      </c>
      <c r="AD102" s="1" t="e">
        <f>IF(Calculations!B102&lt;DesiredRetirementAge,K102,NA())</f>
        <v>#N/A</v>
      </c>
      <c r="AE102" s="1" t="e">
        <f>IF(Calculations!B102&gt;=(DesiredRetirementAge-1),K102,NA())</f>
        <v>#N/A</v>
      </c>
      <c r="AF102" s="1"/>
      <c r="AH102" s="1" t="e">
        <f t="shared" si="1"/>
        <v>#N/A</v>
      </c>
    </row>
    <row r="103" spans="2:34">
      <c r="B103" t="e">
        <f>Age</f>
        <v>#N/A</v>
      </c>
      <c r="C103" s="1" t="e">
        <f>Salary</f>
        <v>#N/A</v>
      </c>
      <c r="D103" s="1"/>
      <c r="E103" s="1"/>
      <c r="F103" s="1" t="e">
        <f>Balance</f>
        <v>#N/A</v>
      </c>
      <c r="G103" s="1" t="e">
        <f>Interest</f>
        <v>#N/A</v>
      </c>
      <c r="H103" s="1" t="e">
        <f>YearlySavings</f>
        <v>#N/A</v>
      </c>
      <c r="I103" s="1" t="e">
        <f>DesiredRetirementIncome</f>
        <v>#N/A</v>
      </c>
      <c r="J103" s="1" t="e">
        <f>PensionIncome</f>
        <v>#N/A</v>
      </c>
      <c r="K103" s="1" t="e">
        <f>EndBalance</f>
        <v>#N/A</v>
      </c>
      <c r="N103" s="1" t="e">
        <f>Balance_Under</f>
        <v>#N/A</v>
      </c>
      <c r="O103" s="1" t="e">
        <f>Interest_Under</f>
        <v>#N/A</v>
      </c>
      <c r="P103" s="1" t="e">
        <f>YearlySavings_Under</f>
        <v>#N/A</v>
      </c>
      <c r="Q103" s="1" t="e">
        <f>DesiredRetirementIncome</f>
        <v>#N/A</v>
      </c>
      <c r="R103" s="1" t="e">
        <f>PensionIncome_Under</f>
        <v>#N/A</v>
      </c>
      <c r="S103" s="1" t="e">
        <f>EndBalance</f>
        <v>#N/A</v>
      </c>
      <c r="V103" s="1" t="e">
        <f>Balance_Over</f>
        <v>#N/A</v>
      </c>
      <c r="W103" s="1" t="e">
        <f>Interest_Over</f>
        <v>#N/A</v>
      </c>
      <c r="X103" s="1" t="e">
        <f>YearlySavings_Over</f>
        <v>#N/A</v>
      </c>
      <c r="Y103" s="1" t="e">
        <f>DesiredRetirementIncome</f>
        <v>#N/A</v>
      </c>
      <c r="Z103" s="1" t="e">
        <f>PensionIncome_Over</f>
        <v>#N/A</v>
      </c>
      <c r="AA103" s="1" t="e">
        <f>EndBalance</f>
        <v>#N/A</v>
      </c>
      <c r="AD103" s="1" t="e">
        <f>IF(Calculations!B103&lt;DesiredRetirementAge,K103,NA())</f>
        <v>#N/A</v>
      </c>
      <c r="AE103" s="1" t="e">
        <f>IF(Calculations!B103&gt;=(DesiredRetirementAge-1),K103,NA())</f>
        <v>#N/A</v>
      </c>
      <c r="AF103" s="1"/>
      <c r="AH103" s="1" t="e">
        <f t="shared" si="1"/>
        <v>#N/A</v>
      </c>
    </row>
    <row r="104" spans="2:34">
      <c r="B104" t="e">
        <f>Age</f>
        <v>#N/A</v>
      </c>
      <c r="C104" s="1" t="e">
        <f>Salary</f>
        <v>#N/A</v>
      </c>
      <c r="D104" s="1"/>
      <c r="E104" s="1"/>
      <c r="F104" s="1" t="e">
        <f>Balance</f>
        <v>#N/A</v>
      </c>
      <c r="G104" s="1" t="e">
        <f>Interest</f>
        <v>#N/A</v>
      </c>
      <c r="H104" s="1" t="e">
        <f>YearlySavings</f>
        <v>#N/A</v>
      </c>
      <c r="I104" s="1" t="e">
        <f>DesiredRetirementIncome</f>
        <v>#N/A</v>
      </c>
      <c r="J104" s="1" t="e">
        <f>PensionIncome</f>
        <v>#N/A</v>
      </c>
      <c r="K104" s="1" t="e">
        <f>EndBalance</f>
        <v>#N/A</v>
      </c>
      <c r="N104" s="1" t="e">
        <f>Balance_Under</f>
        <v>#N/A</v>
      </c>
      <c r="O104" s="1" t="e">
        <f>Interest_Under</f>
        <v>#N/A</v>
      </c>
      <c r="P104" s="1" t="e">
        <f>YearlySavings_Under</f>
        <v>#N/A</v>
      </c>
      <c r="Q104" s="1" t="e">
        <f>DesiredRetirementIncome</f>
        <v>#N/A</v>
      </c>
      <c r="R104" s="1" t="e">
        <f>PensionIncome_Under</f>
        <v>#N/A</v>
      </c>
      <c r="S104" s="1" t="e">
        <f>EndBalance</f>
        <v>#N/A</v>
      </c>
      <c r="V104" s="1" t="e">
        <f>Balance_Over</f>
        <v>#N/A</v>
      </c>
      <c r="W104" s="1" t="e">
        <f>Interest_Over</f>
        <v>#N/A</v>
      </c>
      <c r="X104" s="1" t="e">
        <f>YearlySavings_Over</f>
        <v>#N/A</v>
      </c>
      <c r="Y104" s="1" t="e">
        <f>DesiredRetirementIncome</f>
        <v>#N/A</v>
      </c>
      <c r="Z104" s="1" t="e">
        <f>PensionIncome_Over</f>
        <v>#N/A</v>
      </c>
      <c r="AA104" s="1" t="e">
        <f>EndBalance</f>
        <v>#N/A</v>
      </c>
      <c r="AD104" s="1" t="e">
        <f>IF(Calculations!B104&lt;DesiredRetirementAge,K104,NA())</f>
        <v>#N/A</v>
      </c>
      <c r="AE104" s="1" t="e">
        <f>IF(Calculations!B104&gt;=(DesiredRetirementAge-1),K104,NA())</f>
        <v>#N/A</v>
      </c>
      <c r="AF104" s="1"/>
      <c r="AH104" s="1" t="e">
        <f t="shared" si="1"/>
        <v>#N/A</v>
      </c>
    </row>
    <row r="105" spans="2:34">
      <c r="B105" t="e">
        <f>Age</f>
        <v>#N/A</v>
      </c>
      <c r="C105" s="1" t="e">
        <f>Salary</f>
        <v>#N/A</v>
      </c>
      <c r="D105" s="1"/>
      <c r="E105" s="1"/>
      <c r="F105" s="1" t="e">
        <f>Balance</f>
        <v>#N/A</v>
      </c>
      <c r="G105" s="1" t="e">
        <f>Interest</f>
        <v>#N/A</v>
      </c>
      <c r="H105" s="1" t="e">
        <f>YearlySavings</f>
        <v>#N/A</v>
      </c>
      <c r="I105" s="1" t="e">
        <f>DesiredRetirementIncome</f>
        <v>#N/A</v>
      </c>
      <c r="J105" s="1" t="e">
        <f>PensionIncome</f>
        <v>#N/A</v>
      </c>
      <c r="K105" s="1" t="e">
        <f>EndBalance</f>
        <v>#N/A</v>
      </c>
      <c r="N105" s="1" t="e">
        <f>Balance_Under</f>
        <v>#N/A</v>
      </c>
      <c r="O105" s="1" t="e">
        <f>Interest_Under</f>
        <v>#N/A</v>
      </c>
      <c r="P105" s="1" t="e">
        <f>YearlySavings_Under</f>
        <v>#N/A</v>
      </c>
      <c r="Q105" s="1" t="e">
        <f>DesiredRetirementIncome</f>
        <v>#N/A</v>
      </c>
      <c r="R105" s="1" t="e">
        <f>PensionIncome_Under</f>
        <v>#N/A</v>
      </c>
      <c r="S105" s="1" t="e">
        <f>EndBalance</f>
        <v>#N/A</v>
      </c>
      <c r="V105" s="1" t="e">
        <f>Balance_Over</f>
        <v>#N/A</v>
      </c>
      <c r="W105" s="1" t="e">
        <f>Interest_Over</f>
        <v>#N/A</v>
      </c>
      <c r="X105" s="1" t="e">
        <f>YearlySavings_Over</f>
        <v>#N/A</v>
      </c>
      <c r="Y105" s="1" t="e">
        <f>DesiredRetirementIncome</f>
        <v>#N/A</v>
      </c>
      <c r="Z105" s="1" t="e">
        <f>PensionIncome_Over</f>
        <v>#N/A</v>
      </c>
      <c r="AA105" s="1" t="e">
        <f>EndBalance</f>
        <v>#N/A</v>
      </c>
      <c r="AD105" s="1" t="e">
        <f>IF(Calculations!B105&lt;DesiredRetirementAge,K105,NA())</f>
        <v>#N/A</v>
      </c>
      <c r="AE105" s="1" t="e">
        <f>IF(Calculations!B105&gt;=(DesiredRetirementAge-1),K105,NA())</f>
        <v>#N/A</v>
      </c>
      <c r="AF105" s="1"/>
      <c r="AH105" s="1" t="e">
        <f t="shared" si="1"/>
        <v>#N/A</v>
      </c>
    </row>
    <row r="106" spans="2:34">
      <c r="B106" t="e">
        <f>Age</f>
        <v>#N/A</v>
      </c>
      <c r="C106" s="1" t="e">
        <f>Salary</f>
        <v>#N/A</v>
      </c>
      <c r="D106" s="1"/>
      <c r="E106" s="1"/>
      <c r="F106" s="1" t="e">
        <f>Balance</f>
        <v>#N/A</v>
      </c>
      <c r="G106" s="1" t="e">
        <f>Interest</f>
        <v>#N/A</v>
      </c>
      <c r="H106" s="1" t="e">
        <f>YearlySavings</f>
        <v>#N/A</v>
      </c>
      <c r="I106" s="1" t="e">
        <f>DesiredRetirementIncome</f>
        <v>#N/A</v>
      </c>
      <c r="J106" s="1" t="e">
        <f>PensionIncome</f>
        <v>#N/A</v>
      </c>
      <c r="K106" s="1" t="e">
        <f>EndBalance</f>
        <v>#N/A</v>
      </c>
      <c r="N106" s="1" t="e">
        <f>Balance_Under</f>
        <v>#N/A</v>
      </c>
      <c r="O106" s="1" t="e">
        <f>Interest_Under</f>
        <v>#N/A</v>
      </c>
      <c r="P106" s="1" t="e">
        <f>YearlySavings_Under</f>
        <v>#N/A</v>
      </c>
      <c r="Q106" s="1" t="e">
        <f>DesiredRetirementIncome</f>
        <v>#N/A</v>
      </c>
      <c r="R106" s="1" t="e">
        <f>PensionIncome_Under</f>
        <v>#N/A</v>
      </c>
      <c r="S106" s="1" t="e">
        <f>EndBalance</f>
        <v>#N/A</v>
      </c>
      <c r="V106" s="1" t="e">
        <f>Balance_Over</f>
        <v>#N/A</v>
      </c>
      <c r="W106" s="1" t="e">
        <f>Interest_Over</f>
        <v>#N/A</v>
      </c>
      <c r="X106" s="1" t="e">
        <f>YearlySavings_Over</f>
        <v>#N/A</v>
      </c>
      <c r="Y106" s="1" t="e">
        <f>DesiredRetirementIncome</f>
        <v>#N/A</v>
      </c>
      <c r="Z106" s="1" t="e">
        <f>PensionIncome_Over</f>
        <v>#N/A</v>
      </c>
      <c r="AA106" s="1" t="e">
        <f>EndBalance</f>
        <v>#N/A</v>
      </c>
      <c r="AD106" s="1" t="e">
        <f>IF(Calculations!B106&lt;DesiredRetirementAge,K106,NA())</f>
        <v>#N/A</v>
      </c>
      <c r="AE106" s="1" t="e">
        <f>IF(Calculations!B106&gt;=(DesiredRetirementAge-1),K106,NA())</f>
        <v>#N/A</v>
      </c>
      <c r="AF106" s="1"/>
      <c r="AH106" s="1" t="e">
        <f t="shared" si="1"/>
        <v>#N/A</v>
      </c>
    </row>
    <row r="107" spans="2:34">
      <c r="B107" t="e">
        <f>Age</f>
        <v>#N/A</v>
      </c>
      <c r="C107" s="1" t="e">
        <f>Salary</f>
        <v>#N/A</v>
      </c>
      <c r="D107" s="1"/>
      <c r="E107" s="1"/>
      <c r="F107" s="1" t="e">
        <f>Balance</f>
        <v>#N/A</v>
      </c>
      <c r="G107" s="1" t="e">
        <f>Interest</f>
        <v>#N/A</v>
      </c>
      <c r="H107" s="1" t="e">
        <f>YearlySavings</f>
        <v>#N/A</v>
      </c>
      <c r="I107" s="1" t="e">
        <f>DesiredRetirementIncome</f>
        <v>#N/A</v>
      </c>
      <c r="J107" s="1" t="e">
        <f>PensionIncome</f>
        <v>#N/A</v>
      </c>
      <c r="K107" s="1" t="e">
        <f>EndBalance</f>
        <v>#N/A</v>
      </c>
      <c r="N107" s="1" t="e">
        <f>Balance_Under</f>
        <v>#N/A</v>
      </c>
      <c r="O107" s="1" t="e">
        <f>Interest_Under</f>
        <v>#N/A</v>
      </c>
      <c r="P107" s="1" t="e">
        <f>YearlySavings_Under</f>
        <v>#N/A</v>
      </c>
      <c r="Q107" s="1" t="e">
        <f>DesiredRetirementIncome</f>
        <v>#N/A</v>
      </c>
      <c r="R107" s="1" t="e">
        <f>PensionIncome_Under</f>
        <v>#N/A</v>
      </c>
      <c r="S107" s="1" t="e">
        <f>EndBalance</f>
        <v>#N/A</v>
      </c>
      <c r="V107" s="1" t="e">
        <f>Balance_Over</f>
        <v>#N/A</v>
      </c>
      <c r="W107" s="1" t="e">
        <f>Interest_Over</f>
        <v>#N/A</v>
      </c>
      <c r="X107" s="1" t="e">
        <f>YearlySavings_Over</f>
        <v>#N/A</v>
      </c>
      <c r="Y107" s="1" t="e">
        <f>DesiredRetirementIncome</f>
        <v>#N/A</v>
      </c>
      <c r="Z107" s="1" t="e">
        <f>PensionIncome_Over</f>
        <v>#N/A</v>
      </c>
      <c r="AA107" s="1" t="e">
        <f>EndBalance</f>
        <v>#N/A</v>
      </c>
      <c r="AD107" s="1" t="e">
        <f>IF(Calculations!B107&lt;DesiredRetirementAge,K107,NA())</f>
        <v>#N/A</v>
      </c>
      <c r="AE107" s="1" t="e">
        <f>IF(Calculations!B107&gt;=(DesiredRetirementAge-1),K107,NA())</f>
        <v>#N/A</v>
      </c>
      <c r="AF107" s="1"/>
      <c r="AH107" s="1" t="e">
        <f t="shared" si="1"/>
        <v>#N/A</v>
      </c>
    </row>
    <row r="108" spans="2:34">
      <c r="B108" t="e">
        <f>Age</f>
        <v>#N/A</v>
      </c>
      <c r="C108" s="1" t="e">
        <f>Salary</f>
        <v>#N/A</v>
      </c>
      <c r="D108" s="1"/>
      <c r="E108" s="1"/>
      <c r="F108" s="1" t="e">
        <f>Balance</f>
        <v>#N/A</v>
      </c>
      <c r="G108" s="1" t="e">
        <f>Interest</f>
        <v>#N/A</v>
      </c>
      <c r="H108" s="1" t="e">
        <f>YearlySavings</f>
        <v>#N/A</v>
      </c>
      <c r="I108" s="1" t="e">
        <f>DesiredRetirementIncome</f>
        <v>#N/A</v>
      </c>
      <c r="J108" s="1" t="e">
        <f>PensionIncome</f>
        <v>#N/A</v>
      </c>
      <c r="K108" s="1" t="e">
        <f>EndBalance</f>
        <v>#N/A</v>
      </c>
      <c r="N108" s="1" t="e">
        <f>Balance_Under</f>
        <v>#N/A</v>
      </c>
      <c r="O108" s="1" t="e">
        <f>Interest_Under</f>
        <v>#N/A</v>
      </c>
      <c r="P108" s="1" t="e">
        <f>YearlySavings_Under</f>
        <v>#N/A</v>
      </c>
      <c r="Q108" s="1" t="e">
        <f>DesiredRetirementIncome</f>
        <v>#N/A</v>
      </c>
      <c r="R108" s="1" t="e">
        <f>PensionIncome_Under</f>
        <v>#N/A</v>
      </c>
      <c r="S108" s="1" t="e">
        <f>EndBalance</f>
        <v>#N/A</v>
      </c>
      <c r="V108" s="1" t="e">
        <f>Balance_Over</f>
        <v>#N/A</v>
      </c>
      <c r="W108" s="1" t="e">
        <f>Interest_Over</f>
        <v>#N/A</v>
      </c>
      <c r="X108" s="1" t="e">
        <f>YearlySavings_Over</f>
        <v>#N/A</v>
      </c>
      <c r="Y108" s="1" t="e">
        <f>DesiredRetirementIncome</f>
        <v>#N/A</v>
      </c>
      <c r="Z108" s="1" t="e">
        <f>PensionIncome_Over</f>
        <v>#N/A</v>
      </c>
      <c r="AA108" s="1" t="e">
        <f>EndBalance</f>
        <v>#N/A</v>
      </c>
      <c r="AD108" s="1" t="e">
        <f>IF(Calculations!B108&lt;DesiredRetirementAge,K108,NA())</f>
        <v>#N/A</v>
      </c>
      <c r="AE108" s="1" t="e">
        <f>IF(Calculations!B108&gt;=(DesiredRetirementAge-1),K108,NA())</f>
        <v>#N/A</v>
      </c>
      <c r="AF108" s="1"/>
      <c r="AH108" s="1" t="e">
        <f t="shared" si="1"/>
        <v>#N/A</v>
      </c>
    </row>
    <row r="109" spans="2:34">
      <c r="B109" t="e">
        <f>Age</f>
        <v>#N/A</v>
      </c>
      <c r="C109" s="1" t="e">
        <f>Salary</f>
        <v>#N/A</v>
      </c>
      <c r="D109" s="1"/>
      <c r="E109" s="1"/>
      <c r="F109" s="1" t="e">
        <f>Balance</f>
        <v>#N/A</v>
      </c>
      <c r="G109" s="1" t="e">
        <f>Interest</f>
        <v>#N/A</v>
      </c>
      <c r="H109" s="1" t="e">
        <f>YearlySavings</f>
        <v>#N/A</v>
      </c>
      <c r="I109" s="1" t="e">
        <f>DesiredRetirementIncome</f>
        <v>#N/A</v>
      </c>
      <c r="J109" s="1" t="e">
        <f>PensionIncome</f>
        <v>#N/A</v>
      </c>
      <c r="K109" s="1" t="e">
        <f>EndBalance</f>
        <v>#N/A</v>
      </c>
      <c r="N109" s="1" t="e">
        <f>Balance_Under</f>
        <v>#N/A</v>
      </c>
      <c r="O109" s="1" t="e">
        <f>Interest_Under</f>
        <v>#N/A</v>
      </c>
      <c r="P109" s="1" t="e">
        <f>YearlySavings_Under</f>
        <v>#N/A</v>
      </c>
      <c r="Q109" s="1" t="e">
        <f>DesiredRetirementIncome</f>
        <v>#N/A</v>
      </c>
      <c r="R109" s="1" t="e">
        <f>PensionIncome_Under</f>
        <v>#N/A</v>
      </c>
      <c r="S109" s="1" t="e">
        <f>EndBalance</f>
        <v>#N/A</v>
      </c>
      <c r="V109" s="1" t="e">
        <f>Balance_Over</f>
        <v>#N/A</v>
      </c>
      <c r="W109" s="1" t="e">
        <f>Interest_Over</f>
        <v>#N/A</v>
      </c>
      <c r="X109" s="1" t="e">
        <f>YearlySavings_Over</f>
        <v>#N/A</v>
      </c>
      <c r="Y109" s="1" t="e">
        <f>DesiredRetirementIncome</f>
        <v>#N/A</v>
      </c>
      <c r="Z109" s="1" t="e">
        <f>PensionIncome_Over</f>
        <v>#N/A</v>
      </c>
      <c r="AA109" s="1" t="e">
        <f>EndBalance</f>
        <v>#N/A</v>
      </c>
      <c r="AD109" s="1" t="e">
        <f>IF(Calculations!B109&lt;DesiredRetirementAge,K109,NA())</f>
        <v>#N/A</v>
      </c>
      <c r="AE109" s="1" t="e">
        <f>IF(Calculations!B109&gt;=(DesiredRetirementAge-1),K109,NA())</f>
        <v>#N/A</v>
      </c>
      <c r="AF109" s="1"/>
      <c r="AH109" s="1" t="e">
        <f t="shared" si="1"/>
        <v>#N/A</v>
      </c>
    </row>
    <row r="110" spans="2:34">
      <c r="B110" t="e">
        <f>Age</f>
        <v>#N/A</v>
      </c>
      <c r="C110" s="1" t="e">
        <f>Salary</f>
        <v>#N/A</v>
      </c>
      <c r="D110" s="1"/>
      <c r="E110" s="1"/>
      <c r="F110" s="1" t="e">
        <f>Balance</f>
        <v>#N/A</v>
      </c>
      <c r="G110" s="1" t="e">
        <f>Interest</f>
        <v>#N/A</v>
      </c>
      <c r="H110" s="1" t="e">
        <f>YearlySavings</f>
        <v>#N/A</v>
      </c>
      <c r="I110" s="1" t="e">
        <f>DesiredRetirementIncome</f>
        <v>#N/A</v>
      </c>
      <c r="J110" s="1" t="e">
        <f>PensionIncome</f>
        <v>#N/A</v>
      </c>
      <c r="K110" s="1" t="e">
        <f>EndBalance</f>
        <v>#N/A</v>
      </c>
      <c r="N110" s="1" t="e">
        <f>Balance_Under</f>
        <v>#N/A</v>
      </c>
      <c r="O110" s="1" t="e">
        <f>Interest_Under</f>
        <v>#N/A</v>
      </c>
      <c r="P110" s="1" t="e">
        <f>YearlySavings_Under</f>
        <v>#N/A</v>
      </c>
      <c r="Q110" s="1" t="e">
        <f>DesiredRetirementIncome</f>
        <v>#N/A</v>
      </c>
      <c r="R110" s="1" t="e">
        <f>PensionIncome_Under</f>
        <v>#N/A</v>
      </c>
      <c r="S110" s="1" t="e">
        <f>EndBalance</f>
        <v>#N/A</v>
      </c>
      <c r="V110" s="1" t="e">
        <f>Balance_Over</f>
        <v>#N/A</v>
      </c>
      <c r="W110" s="1" t="e">
        <f>Interest_Over</f>
        <v>#N/A</v>
      </c>
      <c r="X110" s="1" t="e">
        <f>YearlySavings_Over</f>
        <v>#N/A</v>
      </c>
      <c r="Y110" s="1" t="e">
        <f>DesiredRetirementIncome</f>
        <v>#N/A</v>
      </c>
      <c r="Z110" s="1" t="e">
        <f>PensionIncome_Over</f>
        <v>#N/A</v>
      </c>
      <c r="AA110" s="1" t="e">
        <f>EndBalance</f>
        <v>#N/A</v>
      </c>
      <c r="AD110" s="1" t="e">
        <f>IF(Calculations!B110&lt;DesiredRetirementAge,K110,NA())</f>
        <v>#N/A</v>
      </c>
      <c r="AE110" s="1" t="e">
        <f>IF(Calculations!B110&gt;=(DesiredRetirementAge-1),K110,NA())</f>
        <v>#N/A</v>
      </c>
      <c r="AF110" s="1"/>
      <c r="AH110" s="1" t="e">
        <f t="shared" si="1"/>
        <v>#N/A</v>
      </c>
    </row>
    <row r="111" spans="2:34">
      <c r="B111" t="e">
        <f>Age</f>
        <v>#N/A</v>
      </c>
      <c r="C111" s="1" t="e">
        <f>Salary</f>
        <v>#N/A</v>
      </c>
      <c r="D111" s="1"/>
      <c r="E111" s="1"/>
      <c r="F111" s="1" t="e">
        <f>Balance</f>
        <v>#N/A</v>
      </c>
      <c r="G111" s="1" t="e">
        <f>Interest</f>
        <v>#N/A</v>
      </c>
      <c r="H111" s="1" t="e">
        <f>YearlySavings</f>
        <v>#N/A</v>
      </c>
      <c r="I111" s="1" t="e">
        <f>DesiredRetirementIncome</f>
        <v>#N/A</v>
      </c>
      <c r="J111" s="1" t="e">
        <f>PensionIncome</f>
        <v>#N/A</v>
      </c>
      <c r="K111" s="1" t="e">
        <f>EndBalance</f>
        <v>#N/A</v>
      </c>
      <c r="N111" s="1" t="e">
        <f>Balance_Under</f>
        <v>#N/A</v>
      </c>
      <c r="O111" s="1" t="e">
        <f>Interest_Under</f>
        <v>#N/A</v>
      </c>
      <c r="P111" s="1" t="e">
        <f>YearlySavings_Under</f>
        <v>#N/A</v>
      </c>
      <c r="Q111" s="1" t="e">
        <f>DesiredRetirementIncome</f>
        <v>#N/A</v>
      </c>
      <c r="R111" s="1" t="e">
        <f>PensionIncome_Under</f>
        <v>#N/A</v>
      </c>
      <c r="S111" s="1" t="e">
        <f>EndBalance</f>
        <v>#N/A</v>
      </c>
      <c r="V111" s="1" t="e">
        <f>Balance_Over</f>
        <v>#N/A</v>
      </c>
      <c r="W111" s="1" t="e">
        <f>Interest_Over</f>
        <v>#N/A</v>
      </c>
      <c r="X111" s="1" t="e">
        <f>YearlySavings_Over</f>
        <v>#N/A</v>
      </c>
      <c r="Y111" s="1" t="e">
        <f>DesiredRetirementIncome</f>
        <v>#N/A</v>
      </c>
      <c r="Z111" s="1" t="e">
        <f>PensionIncome_Over</f>
        <v>#N/A</v>
      </c>
      <c r="AA111" s="1" t="e">
        <f>EndBalance</f>
        <v>#N/A</v>
      </c>
      <c r="AD111" s="1" t="e">
        <f>IF(Calculations!B111&lt;DesiredRetirementAge,K111,NA())</f>
        <v>#N/A</v>
      </c>
      <c r="AE111" s="1" t="e">
        <f>IF(Calculations!B111&gt;=(DesiredRetirementAge-1),K111,NA())</f>
        <v>#N/A</v>
      </c>
      <c r="AF111" s="1"/>
      <c r="AH111" s="1" t="e">
        <f t="shared" si="1"/>
        <v>#N/A</v>
      </c>
    </row>
    <row r="112" spans="2:34">
      <c r="B112" t="e">
        <f>Age</f>
        <v>#N/A</v>
      </c>
      <c r="C112" s="1" t="e">
        <f>Salary</f>
        <v>#N/A</v>
      </c>
      <c r="D112" s="1"/>
      <c r="E112" s="1"/>
      <c r="F112" s="1" t="e">
        <f>Balance</f>
        <v>#N/A</v>
      </c>
      <c r="G112" s="1" t="e">
        <f>Interest</f>
        <v>#N/A</v>
      </c>
      <c r="H112" s="1" t="e">
        <f>YearlySavings</f>
        <v>#N/A</v>
      </c>
      <c r="I112" s="1" t="e">
        <f>DesiredRetirementIncome</f>
        <v>#N/A</v>
      </c>
      <c r="J112" s="1" t="e">
        <f>PensionIncome</f>
        <v>#N/A</v>
      </c>
      <c r="K112" s="1" t="e">
        <f>EndBalance</f>
        <v>#N/A</v>
      </c>
      <c r="N112" s="1" t="e">
        <f>Balance_Under</f>
        <v>#N/A</v>
      </c>
      <c r="O112" s="1" t="e">
        <f>Interest_Under</f>
        <v>#N/A</v>
      </c>
      <c r="P112" s="1" t="e">
        <f>YearlySavings_Under</f>
        <v>#N/A</v>
      </c>
      <c r="Q112" s="1" t="e">
        <f>DesiredRetirementIncome</f>
        <v>#N/A</v>
      </c>
      <c r="R112" s="1" t="e">
        <f>PensionIncome_Under</f>
        <v>#N/A</v>
      </c>
      <c r="S112" s="1" t="e">
        <f>EndBalance</f>
        <v>#N/A</v>
      </c>
      <c r="V112" s="1" t="e">
        <f>Balance_Over</f>
        <v>#N/A</v>
      </c>
      <c r="W112" s="1" t="e">
        <f>Interest_Over</f>
        <v>#N/A</v>
      </c>
      <c r="X112" s="1" t="e">
        <f>YearlySavings_Over</f>
        <v>#N/A</v>
      </c>
      <c r="Y112" s="1" t="e">
        <f>DesiredRetirementIncome</f>
        <v>#N/A</v>
      </c>
      <c r="Z112" s="1" t="e">
        <f>PensionIncome_Over</f>
        <v>#N/A</v>
      </c>
      <c r="AA112" s="1" t="e">
        <f>EndBalance</f>
        <v>#N/A</v>
      </c>
      <c r="AD112" s="1" t="e">
        <f>IF(Calculations!B112&lt;DesiredRetirementAge,K112,NA())</f>
        <v>#N/A</v>
      </c>
      <c r="AE112" s="1" t="e">
        <f>IF(Calculations!B112&gt;=(DesiredRetirementAge-1),K112,NA())</f>
        <v>#N/A</v>
      </c>
      <c r="AF112" s="1"/>
      <c r="AH112" s="1" t="e">
        <f t="shared" si="1"/>
        <v>#N/A</v>
      </c>
    </row>
    <row r="113" spans="2:34">
      <c r="B113" t="e">
        <f>Age</f>
        <v>#N/A</v>
      </c>
      <c r="C113" s="1" t="e">
        <f>Salary</f>
        <v>#N/A</v>
      </c>
      <c r="D113" s="1"/>
      <c r="E113" s="1"/>
      <c r="F113" s="1" t="e">
        <f>Balance</f>
        <v>#N/A</v>
      </c>
      <c r="G113" s="1" t="e">
        <f>Interest</f>
        <v>#N/A</v>
      </c>
      <c r="H113" s="1" t="e">
        <f>YearlySavings</f>
        <v>#N/A</v>
      </c>
      <c r="I113" s="1" t="e">
        <f>DesiredRetirementIncome</f>
        <v>#N/A</v>
      </c>
      <c r="J113" s="1" t="e">
        <f>PensionIncome</f>
        <v>#N/A</v>
      </c>
      <c r="K113" s="1" t="e">
        <f>EndBalance</f>
        <v>#N/A</v>
      </c>
      <c r="N113" s="1" t="e">
        <f>Balance_Under</f>
        <v>#N/A</v>
      </c>
      <c r="O113" s="1" t="e">
        <f>Interest_Under</f>
        <v>#N/A</v>
      </c>
      <c r="P113" s="1" t="e">
        <f>YearlySavings_Under</f>
        <v>#N/A</v>
      </c>
      <c r="Q113" s="1" t="e">
        <f>DesiredRetirementIncome</f>
        <v>#N/A</v>
      </c>
      <c r="R113" s="1" t="e">
        <f>PensionIncome_Under</f>
        <v>#N/A</v>
      </c>
      <c r="S113" s="1" t="e">
        <f>EndBalance</f>
        <v>#N/A</v>
      </c>
      <c r="V113" s="1" t="e">
        <f>Balance_Over</f>
        <v>#N/A</v>
      </c>
      <c r="W113" s="1" t="e">
        <f>Interest_Over</f>
        <v>#N/A</v>
      </c>
      <c r="X113" s="1" t="e">
        <f>YearlySavings_Over</f>
        <v>#N/A</v>
      </c>
      <c r="Y113" s="1" t="e">
        <f>DesiredRetirementIncome</f>
        <v>#N/A</v>
      </c>
      <c r="Z113" s="1" t="e">
        <f>PensionIncome_Over</f>
        <v>#N/A</v>
      </c>
      <c r="AA113" s="1" t="e">
        <f>EndBalance</f>
        <v>#N/A</v>
      </c>
      <c r="AD113" s="1" t="e">
        <f>IF(Calculations!B113&lt;DesiredRetirementAge,K113,NA())</f>
        <v>#N/A</v>
      </c>
      <c r="AE113" s="1" t="e">
        <f>IF(Calculations!B113&gt;=(DesiredRetirementAge-1),K113,NA())</f>
        <v>#N/A</v>
      </c>
      <c r="AF113" s="1"/>
      <c r="AH113" s="1" t="e">
        <f t="shared" si="1"/>
        <v>#N/A</v>
      </c>
    </row>
    <row r="114" spans="2:34">
      <c r="B114" t="e">
        <f>Age</f>
        <v>#N/A</v>
      </c>
      <c r="C114" s="1" t="e">
        <f>Salary</f>
        <v>#N/A</v>
      </c>
      <c r="D114" s="1"/>
      <c r="E114" s="1"/>
      <c r="F114" s="1" t="e">
        <f>Balance</f>
        <v>#N/A</v>
      </c>
      <c r="G114" s="1" t="e">
        <f>Interest</f>
        <v>#N/A</v>
      </c>
      <c r="H114" s="1" t="e">
        <f>YearlySavings</f>
        <v>#N/A</v>
      </c>
      <c r="I114" s="1" t="e">
        <f>DesiredRetirementIncome</f>
        <v>#N/A</v>
      </c>
      <c r="J114" s="1" t="e">
        <f>PensionIncome</f>
        <v>#N/A</v>
      </c>
      <c r="K114" s="1" t="e">
        <f>EndBalance</f>
        <v>#N/A</v>
      </c>
      <c r="N114" s="1" t="e">
        <f>Balance_Under</f>
        <v>#N/A</v>
      </c>
      <c r="O114" s="1" t="e">
        <f>Interest_Under</f>
        <v>#N/A</v>
      </c>
      <c r="P114" s="1" t="e">
        <f>YearlySavings_Under</f>
        <v>#N/A</v>
      </c>
      <c r="Q114" s="1" t="e">
        <f>DesiredRetirementIncome</f>
        <v>#N/A</v>
      </c>
      <c r="R114" s="1" t="e">
        <f>PensionIncome_Under</f>
        <v>#N/A</v>
      </c>
      <c r="S114" s="1" t="e">
        <f>EndBalance</f>
        <v>#N/A</v>
      </c>
      <c r="V114" s="1" t="e">
        <f>Balance_Over</f>
        <v>#N/A</v>
      </c>
      <c r="W114" s="1" t="e">
        <f>Interest_Over</f>
        <v>#N/A</v>
      </c>
      <c r="X114" s="1" t="e">
        <f>YearlySavings_Over</f>
        <v>#N/A</v>
      </c>
      <c r="Y114" s="1" t="e">
        <f>DesiredRetirementIncome</f>
        <v>#N/A</v>
      </c>
      <c r="Z114" s="1" t="e">
        <f>PensionIncome_Over</f>
        <v>#N/A</v>
      </c>
      <c r="AA114" s="1" t="e">
        <f>EndBalance</f>
        <v>#N/A</v>
      </c>
      <c r="AD114" s="1" t="e">
        <f>IF(Calculations!B114&lt;DesiredRetirementAge,K114,NA())</f>
        <v>#N/A</v>
      </c>
      <c r="AE114" s="1" t="e">
        <f>IF(Calculations!B114&gt;=(DesiredRetirementAge-1),K114,NA())</f>
        <v>#N/A</v>
      </c>
      <c r="AF114" s="1"/>
      <c r="AH114" s="1" t="e">
        <f t="shared" si="1"/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  <Status xmlns="71af3243-3dd4-4a8d-8c0d-dd76da1f02a5">Not started</Statu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a754d229f0057affa62b555f2ac55d44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c067517bd06b16cb9c9e315ad40fb255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7666F0-22FC-4FA6-B9DF-BDB6878F92F1}">
  <ds:schemaRefs>
    <ds:schemaRef ds:uri="http://schemas.microsoft.com/office/2006/documentManagement/types"/>
    <ds:schemaRef ds:uri="71af3243-3dd4-4a8d-8c0d-dd76da1f02a5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16c05727-aa75-4e4a-9b5f-8a80a116589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1342B1B-7502-48BA-A4E8-7F213DC889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B34143D-CCB3-460E-B109-2FC2C94453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36</vt:i4>
      </vt:variant>
    </vt:vector>
  </HeadingPairs>
  <TitlesOfParts>
    <vt:vector size="43" baseType="lpstr">
      <vt:lpstr>Introduction_DD</vt:lpstr>
      <vt:lpstr>HomePage</vt:lpstr>
      <vt:lpstr>HomeScreen</vt:lpstr>
      <vt:lpstr>Meeting Screen</vt:lpstr>
      <vt:lpstr>Invite Screen</vt:lpstr>
      <vt:lpstr>HomeScreen (2)</vt:lpstr>
      <vt:lpstr>Calculations</vt:lpstr>
      <vt:lpstr>AnnualPenionsBenefitsAtRetirement</vt:lpstr>
      <vt:lpstr>AnnualPensionBenefitAfterRetirementIncreasesPercentage</vt:lpstr>
      <vt:lpstr>AnnualPensionBenefitAmountUncertaintyPercentage</vt:lpstr>
      <vt:lpstr>AnnualPensionCenefitIncreasesUncertaintyPercentage</vt:lpstr>
      <vt:lpstr>AnnualSavingsAmountUncertaintyPercentage</vt:lpstr>
      <vt:lpstr>AnnualSavingsIncreasesUncertaintyPercentage</vt:lpstr>
      <vt:lpstr>ColumnTitleRegion1..I114.1</vt:lpstr>
      <vt:lpstr>CurrentAnnualIncome</vt:lpstr>
      <vt:lpstr>CurrentAnnualIncomeIncreasesPercentage</vt:lpstr>
      <vt:lpstr>CurrentAnnualSavingsAmount</vt:lpstr>
      <vt:lpstr>CurrentAnnualSavingsIncreasesPercentage</vt:lpstr>
      <vt:lpstr>CurrentRetirementSavingsBalance</vt:lpstr>
      <vt:lpstr>DesiredRetirementAge</vt:lpstr>
      <vt:lpstr>IncomeReplacementAtRetirementPercentage</vt:lpstr>
      <vt:lpstr>InvestmentReturnPostRetirementPercentage</vt:lpstr>
      <vt:lpstr>InvestmentReturnPreRetirementPercentage</vt:lpstr>
      <vt:lpstr>InvestmentReturnUncertaintyPercentage</vt:lpstr>
      <vt:lpstr>HomePage!Print_Area</vt:lpstr>
      <vt:lpstr>Introduction_DD!Print_Titles</vt:lpstr>
      <vt:lpstr>ResultsDisplay_Failure</vt:lpstr>
      <vt:lpstr>ResultsDisplay_Failure_1</vt:lpstr>
      <vt:lpstr>ResultsDisplay_Failure_2</vt:lpstr>
      <vt:lpstr>ResultsDisplay_Failure_3</vt:lpstr>
      <vt:lpstr>ResultsDisplay_Failure_4</vt:lpstr>
      <vt:lpstr>ResultsDisplay_Success</vt:lpstr>
      <vt:lpstr>ResultsDisplay_Success_1</vt:lpstr>
      <vt:lpstr>ResultsDisplay_Success_2</vt:lpstr>
      <vt:lpstr>ResultsDisplay_Success_3</vt:lpstr>
      <vt:lpstr>ResultsDisplay_Success_4</vt:lpstr>
      <vt:lpstr>ResultsDisplay_Success_5</vt:lpstr>
      <vt:lpstr>RowTitleRegion1..D12</vt:lpstr>
      <vt:lpstr>RowTitleRegion2..G11</vt:lpstr>
      <vt:lpstr>RowTitleRegion3..J10</vt:lpstr>
      <vt:lpstr>Success</vt:lpstr>
      <vt:lpstr>YearsOfRetirementIncome</vt:lpstr>
      <vt:lpstr>YourCurrentAge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2019-06-20T12:23:07Z</dcterms:created>
  <dcterms:modified xsi:type="dcterms:W3CDTF">2020-11-20T12:19:09Z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