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Google Drive\@Freelancing\股票投資\交易日誌\"/>
    </mc:Choice>
  </mc:AlternateContent>
  <xr:revisionPtr revIDLastSave="0" documentId="13_ncr:1_{C2341CC7-865C-4E9A-A259-3851590D612C}" xr6:coauthVersionLast="40" xr6:coauthVersionMax="40" xr10:uidLastSave="{00000000-0000-0000-0000-000000000000}"/>
  <bookViews>
    <workbookView xWindow="0" yWindow="0" windowWidth="23040" windowHeight="8988" tabRatio="859" activeTab="1" xr2:uid="{00000000-000D-0000-FFFF-FFFF00000000}"/>
  </bookViews>
  <sheets>
    <sheet name="參數" sheetId="13" r:id="rId1"/>
    <sheet name="2019" sheetId="33" r:id="rId2"/>
  </sheets>
  <definedNames>
    <definedName name="_xlnm._FilterDatabase" localSheetId="1" hidden="1">'2019'!#REF!</definedName>
    <definedName name="Tax">參數!$B$7</definedName>
    <definedName name="手續費率">參數!$B$3</definedName>
    <definedName name="多空類型">參數!$B$9:$B$10</definedName>
    <definedName name="借券費率">參數!$B$5</definedName>
  </definedNames>
  <calcPr calcId="181029"/>
  <fileRecoveryPr autoRecover="0"/>
</workbook>
</file>

<file path=xl/calcChain.xml><?xml version="1.0" encoding="utf-8"?>
<calcChain xmlns="http://schemas.openxmlformats.org/spreadsheetml/2006/main">
  <c r="J3" i="33" l="1"/>
  <c r="J5" i="33"/>
  <c r="J7" i="33"/>
  <c r="J9" i="33"/>
  <c r="C3" i="33"/>
  <c r="C9" i="33"/>
  <c r="C7" i="33"/>
  <c r="C5" i="33"/>
  <c r="U9" i="33" l="1"/>
  <c r="Q9" i="33" s="1"/>
  <c r="O9" i="33"/>
  <c r="R9" i="33" s="1"/>
  <c r="H9" i="33"/>
  <c r="I9" i="33" l="1"/>
  <c r="P9" i="33"/>
  <c r="U7" i="33"/>
  <c r="Q7" i="33" s="1"/>
  <c r="O7" i="33"/>
  <c r="P7" i="33" s="1"/>
  <c r="H7" i="33"/>
  <c r="S9" i="33" l="1"/>
  <c r="T9" i="33" s="1"/>
  <c r="R7" i="33"/>
  <c r="S7" i="33" s="1"/>
  <c r="T7" i="33" s="1"/>
  <c r="I7" i="33"/>
  <c r="U5" i="33" l="1"/>
  <c r="Q5" i="33" s="1"/>
  <c r="O5" i="33"/>
  <c r="H5" i="33"/>
  <c r="I5" i="33" l="1"/>
  <c r="P5" i="33"/>
  <c r="R5" i="33"/>
  <c r="S5" i="33" s="1"/>
  <c r="T5" i="33" s="1"/>
  <c r="U3" i="33" l="1"/>
  <c r="Q3" i="33" s="1"/>
  <c r="H3" i="33" l="1"/>
  <c r="H14" i="33" s="1"/>
  <c r="O3" i="33" l="1"/>
  <c r="T3" i="33" s="1"/>
  <c r="I3" i="33"/>
  <c r="R3" i="33" l="1"/>
  <c r="P3" i="33"/>
  <c r="S3" i="33"/>
  <c r="Q12" i="33" l="1"/>
  <c r="G12" i="33"/>
  <c r="R12" i="33" l="1"/>
  <c r="P12" i="33"/>
  <c r="J12" i="33"/>
  <c r="I12" i="33"/>
  <c r="S12" i="33" l="1"/>
  <c r="T12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  <author>User</author>
  </authors>
  <commentList>
    <comment ref="F2" authorId="0" shapeId="0" xr:uid="{00000000-0006-0000-0100-000001000000}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做多還是放空</t>
        </r>
      </text>
    </comment>
    <comment ref="Q2" authorId="0" shapeId="0" xr:uid="{00000000-0006-0000-0100-000003000000}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當沖時，如果資買券賣，就會有一筆借券費。
</t>
        </r>
      </text>
    </comment>
    <comment ref="B17" authorId="1" shapeId="0" xr:uid="{1F1DD219-131B-4D1C-A3BF-B2868A96DC2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期末時，如果還有股票尚未賣出，則以買進價位計算。</t>
        </r>
      </text>
    </comment>
  </commentList>
</comments>
</file>

<file path=xl/sharedStrings.xml><?xml version="1.0" encoding="utf-8"?>
<sst xmlns="http://schemas.openxmlformats.org/spreadsheetml/2006/main" count="44" uniqueCount="35">
  <si>
    <t>名稱</t>
    <phoneticPr fontId="1" type="noConversion"/>
  </si>
  <si>
    <t>金額</t>
    <phoneticPr fontId="1" type="noConversion"/>
  </si>
  <si>
    <t>手續費</t>
    <phoneticPr fontId="1" type="noConversion"/>
  </si>
  <si>
    <t>交易稅</t>
    <phoneticPr fontId="1" type="noConversion"/>
  </si>
  <si>
    <t>日期</t>
    <phoneticPr fontId="1" type="noConversion"/>
  </si>
  <si>
    <t>進場</t>
    <phoneticPr fontId="1" type="noConversion"/>
  </si>
  <si>
    <t>張數</t>
    <phoneticPr fontId="1" type="noConversion"/>
  </si>
  <si>
    <t>出場</t>
    <phoneticPr fontId="1" type="noConversion"/>
  </si>
  <si>
    <t>價格</t>
    <phoneticPr fontId="1" type="noConversion"/>
  </si>
  <si>
    <t>賺賠</t>
    <phoneticPr fontId="1" type="noConversion"/>
  </si>
  <si>
    <t>序號</t>
    <phoneticPr fontId="1" type="noConversion"/>
  </si>
  <si>
    <t>多空</t>
    <phoneticPr fontId="1" type="noConversion"/>
  </si>
  <si>
    <t>借券費</t>
    <phoneticPr fontId="1" type="noConversion"/>
  </si>
  <si>
    <t>淨利</t>
    <phoneticPr fontId="1" type="noConversion"/>
  </si>
  <si>
    <t>參數</t>
    <phoneticPr fontId="1" type="noConversion"/>
  </si>
  <si>
    <t>總計</t>
    <phoneticPr fontId="1" type="noConversion"/>
  </si>
  <si>
    <t>期間</t>
    <phoneticPr fontId="1" type="noConversion"/>
  </si>
  <si>
    <t>（網路下單二八折：0.001425 * 0.28，每筆不滿 20 元則以 20 元計算）</t>
    <phoneticPr fontId="1" type="noConversion"/>
  </si>
  <si>
    <t>新光</t>
    <phoneticPr fontId="1" type="noConversion"/>
  </si>
  <si>
    <t>手續費率</t>
    <phoneticPr fontId="1" type="noConversion"/>
  </si>
  <si>
    <t>手續
費率</t>
    <phoneticPr fontId="1" type="noConversion"/>
  </si>
  <si>
    <t>借券手續費率</t>
    <phoneticPr fontId="1" type="noConversion"/>
  </si>
  <si>
    <t>多</t>
  </si>
  <si>
    <t>單次交易最高金額</t>
    <phoneticPr fontId="1" type="noConversion"/>
  </si>
  <si>
    <t>獲利率</t>
    <phoneticPr fontId="1" type="noConversion"/>
  </si>
  <si>
    <t>資產成長</t>
    <phoneticPr fontId="1" type="noConversion"/>
  </si>
  <si>
    <t>期初資產</t>
    <phoneticPr fontId="1" type="noConversion"/>
  </si>
  <si>
    <t>期末資產</t>
    <phoneticPr fontId="1" type="noConversion"/>
  </si>
  <si>
    <t>成長率</t>
    <phoneticPr fontId="1" type="noConversion"/>
  </si>
  <si>
    <t>停損價</t>
    <phoneticPr fontId="1" type="noConversion"/>
  </si>
  <si>
    <t>目標價</t>
    <phoneticPr fontId="1" type="noConversion"/>
  </si>
  <si>
    <t>多</t>
    <phoneticPr fontId="1" type="noConversion"/>
  </si>
  <si>
    <t>空</t>
    <phoneticPr fontId="1" type="noConversion"/>
  </si>
  <si>
    <t>多空類型</t>
    <phoneticPr fontId="1" type="noConversion"/>
  </si>
  <si>
    <t>台積電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</si>
</sst>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yyyy/mm/dd"/>
    <numFmt numFmtId="177" formatCode="#,##0_ "/>
    <numFmt numFmtId="178" formatCode="0.00_ "/>
    <numFmt numFmtId="179" formatCode="0_ "/>
    <numFmt numFmtId="180" formatCode="&quot;$&quot;#,##0"/>
    <numFmt numFmtId="181" formatCode="0.0000000_ "/>
    <numFmt numFmtId="182" formatCode="0_)&quot;天&quot;"/>
    <numFmt numFmtId="183" formatCode="0.000_ "/>
    <numFmt numFmtId="184" formatCode="0.0000%"/>
    <numFmt numFmtId="185" formatCode="0.0_)&quot;天&quot;"/>
  </numFmts>
  <fonts count="17" x14ac:knownFonts="1">
    <font>
      <sz val="11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1"/>
      <name val="新細明體"/>
      <family val="1"/>
      <charset val="136"/>
    </font>
    <font>
      <b/>
      <sz val="1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10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12"/>
      <name val="新細明體"/>
      <family val="1"/>
      <charset val="136"/>
    </font>
    <font>
      <sz val="11"/>
      <color rgb="FFC00000"/>
      <name val="新細明體"/>
      <family val="1"/>
      <charset val="136"/>
    </font>
    <font>
      <b/>
      <sz val="14"/>
      <name val="新細明體"/>
      <family val="1"/>
      <charset val="136"/>
    </font>
    <font>
      <b/>
      <sz val="11"/>
      <color rgb="FFC00000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4"/>
      <name val="新細明體"/>
      <family val="1"/>
      <charset val="136"/>
    </font>
    <font>
      <b/>
      <sz val="14"/>
      <color theme="1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4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right" vertical="center"/>
    </xf>
    <xf numFmtId="177" fontId="3" fillId="0" borderId="8" xfId="0" applyNumberFormat="1" applyFont="1" applyBorder="1" applyAlignment="1">
      <alignment horizontal="right" vertical="center"/>
    </xf>
    <xf numFmtId="179" fontId="3" fillId="0" borderId="8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right" vertical="center"/>
    </xf>
    <xf numFmtId="182" fontId="0" fillId="0" borderId="9" xfId="0" applyNumberFormat="1" applyBorder="1">
      <alignment vertical="center"/>
    </xf>
    <xf numFmtId="179" fontId="3" fillId="0" borderId="7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183" fontId="8" fillId="0" borderId="0" xfId="0" applyNumberFormat="1" applyFont="1">
      <alignment vertical="center"/>
    </xf>
    <xf numFmtId="3" fontId="3" fillId="0" borderId="8" xfId="0" applyNumberFormat="1" applyFont="1" applyBorder="1" applyAlignment="1">
      <alignment horizontal="right" vertical="center"/>
    </xf>
    <xf numFmtId="181" fontId="8" fillId="0" borderId="0" xfId="0" applyNumberFormat="1" applyFont="1" applyAlignment="1">
      <alignment vertical="center"/>
    </xf>
    <xf numFmtId="179" fontId="3" fillId="0" borderId="9" xfId="0" applyNumberFormat="1" applyFont="1" applyBorder="1" applyAlignment="1">
      <alignment horizontal="right" vertical="center"/>
    </xf>
    <xf numFmtId="179" fontId="0" fillId="0" borderId="9" xfId="0" applyNumberFormat="1" applyBorder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179" fontId="0" fillId="0" borderId="8" xfId="0" applyNumberForma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185" fontId="0" fillId="0" borderId="9" xfId="0" applyNumberFormat="1" applyBorder="1">
      <alignment vertical="center"/>
    </xf>
    <xf numFmtId="177" fontId="3" fillId="0" borderId="0" xfId="0" applyNumberFormat="1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177" fontId="15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6" fillId="7" borderId="0" xfId="0" applyFont="1" applyFill="1" applyAlignment="1">
      <alignment horizontal="right" vertical="center"/>
    </xf>
    <xf numFmtId="0" fontId="3" fillId="8" borderId="2" xfId="0" applyFont="1" applyFill="1" applyBorder="1">
      <alignment vertical="center"/>
    </xf>
    <xf numFmtId="180" fontId="4" fillId="8" borderId="2" xfId="0" applyNumberFormat="1" applyFont="1" applyFill="1" applyBorder="1" applyAlignment="1">
      <alignment horizontal="right" vertical="center"/>
    </xf>
    <xf numFmtId="10" fontId="4" fillId="8" borderId="2" xfId="0" applyNumberFormat="1" applyFont="1" applyFill="1" applyBorder="1" applyAlignment="1">
      <alignment horizontal="right" vertical="center"/>
    </xf>
    <xf numFmtId="0" fontId="0" fillId="8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83" fontId="8" fillId="0" borderId="0" xfId="0" applyNumberFormat="1" applyFont="1" applyAlignment="1">
      <alignment horizontal="center" vertical="center"/>
    </xf>
    <xf numFmtId="176" fontId="6" fillId="0" borderId="11" xfId="0" applyNumberFormat="1" applyFont="1" applyBorder="1" applyAlignment="1">
      <alignment horizontal="left" vertical="top" wrapText="1"/>
    </xf>
    <xf numFmtId="0" fontId="0" fillId="0" borderId="15" xfId="0" applyBorder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184" fontId="0" fillId="0" borderId="12" xfId="0" applyNumberFormat="1" applyBorder="1" applyAlignment="1">
      <alignment horizontal="center" vertical="center" wrapText="1"/>
    </xf>
    <xf numFmtId="184" fontId="0" fillId="0" borderId="13" xfId="0" applyNumberForma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left" vertical="top" wrapText="1"/>
    </xf>
    <xf numFmtId="176" fontId="6" fillId="0" borderId="5" xfId="0" applyNumberFormat="1" applyFont="1" applyBorder="1" applyAlignment="1">
      <alignment horizontal="left" vertical="top" wrapTex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177" fontId="10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180" fontId="4" fillId="8" borderId="2" xfId="0" applyNumberFormat="1" applyFont="1" applyFill="1" applyBorder="1" applyAlignment="1">
      <alignment horizontal="right" vertical="center"/>
    </xf>
    <xf numFmtId="177" fontId="0" fillId="0" borderId="0" xfId="0" applyNumberFormat="1" applyAlignment="1">
      <alignment vertical="center"/>
    </xf>
    <xf numFmtId="10" fontId="10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</cellXfs>
  <cellStyles count="1">
    <cellStyle name="一般" xfId="0" builtinId="0"/>
  </cellStyles>
  <dxfs count="15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b/>
        <i val="0"/>
        <color rgb="FFFF0000"/>
      </font>
    </dxf>
    <dxf>
      <font>
        <b/>
        <i val="0"/>
        <color rgb="FF08A42D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8A42D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393"/>
      <color rgb="FF66FF66"/>
      <color rgb="FF08A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workbookViewId="0">
      <selection activeCell="C11" sqref="C11"/>
    </sheetView>
  </sheetViews>
  <sheetFormatPr defaultRowHeight="15" x14ac:dyDescent="0.3"/>
  <cols>
    <col min="1" max="1" width="15.25" customWidth="1"/>
    <col min="2" max="2" width="10.375" customWidth="1"/>
    <col min="3" max="3" width="55.375" customWidth="1"/>
  </cols>
  <sheetData>
    <row r="1" spans="1:21" ht="40.5" customHeight="1" x14ac:dyDescent="0.3">
      <c r="A1" s="19" t="s">
        <v>14</v>
      </c>
    </row>
    <row r="2" spans="1:21" ht="19.5" customHeight="1" x14ac:dyDescent="0.3">
      <c r="A2" s="18" t="s">
        <v>19</v>
      </c>
    </row>
    <row r="3" spans="1:21" x14ac:dyDescent="0.3">
      <c r="A3" s="20" t="s">
        <v>18</v>
      </c>
      <c r="B3" s="15">
        <v>3.9899999999999999E-4</v>
      </c>
      <c r="C3" s="15" t="s">
        <v>17</v>
      </c>
      <c r="D3" s="12"/>
      <c r="E3" s="12"/>
      <c r="F3" s="12"/>
      <c r="G3" s="12"/>
      <c r="H3" s="12"/>
      <c r="I3" s="12"/>
      <c r="L3" s="12"/>
      <c r="O3" s="12"/>
      <c r="P3" s="12"/>
      <c r="Q3" s="12"/>
      <c r="R3" s="12"/>
      <c r="S3" s="12"/>
      <c r="T3" s="12"/>
      <c r="U3" s="12"/>
    </row>
    <row r="4" spans="1:21" ht="27" customHeight="1" x14ac:dyDescent="0.3">
      <c r="A4" s="18" t="s">
        <v>21</v>
      </c>
      <c r="B4" s="15"/>
      <c r="C4" s="15"/>
      <c r="D4" s="12"/>
      <c r="E4" s="12"/>
      <c r="F4" s="12"/>
      <c r="G4" s="12"/>
      <c r="H4" s="12"/>
      <c r="I4" s="12"/>
      <c r="L4" s="12"/>
      <c r="O4" s="12"/>
      <c r="P4" s="12"/>
      <c r="Q4" s="12"/>
      <c r="R4" s="12"/>
      <c r="S4" s="12"/>
      <c r="T4" s="12"/>
      <c r="U4" s="12"/>
    </row>
    <row r="5" spans="1:21" x14ac:dyDescent="0.3">
      <c r="A5" s="20"/>
      <c r="B5" s="15">
        <v>5.0000000000000001E-4</v>
      </c>
    </row>
    <row r="6" spans="1:21" x14ac:dyDescent="0.3">
      <c r="A6" s="18" t="s">
        <v>3</v>
      </c>
      <c r="B6" s="15"/>
      <c r="C6" s="15"/>
      <c r="D6" s="12"/>
      <c r="E6" s="12"/>
      <c r="F6" s="12"/>
      <c r="G6" s="12"/>
      <c r="H6" s="12"/>
      <c r="I6" s="12"/>
      <c r="L6" s="12"/>
      <c r="O6" s="12"/>
      <c r="P6" s="12"/>
      <c r="Q6" s="12"/>
      <c r="R6" s="12"/>
      <c r="S6" s="12"/>
      <c r="T6" s="12"/>
      <c r="U6" s="12"/>
    </row>
    <row r="7" spans="1:21" x14ac:dyDescent="0.3">
      <c r="A7" s="20"/>
      <c r="B7" s="13">
        <v>3.0000000000000001E-3</v>
      </c>
    </row>
    <row r="8" spans="1:21" ht="19.8" customHeight="1" x14ac:dyDescent="0.3">
      <c r="A8" s="18" t="s">
        <v>33</v>
      </c>
    </row>
    <row r="9" spans="1:21" x14ac:dyDescent="0.3">
      <c r="B9" s="37" t="s">
        <v>31</v>
      </c>
    </row>
    <row r="10" spans="1:21" x14ac:dyDescent="0.3">
      <c r="B10" s="37" t="s">
        <v>32</v>
      </c>
    </row>
  </sheetData>
  <phoneticPr fontId="1" type="noConversion"/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"/>
  <sheetViews>
    <sheetView tabSelected="1" zoomScale="80" zoomScaleNormal="80" workbookViewId="0">
      <pane xSplit="20" ySplit="2" topLeftCell="U3" activePane="bottomRight" state="frozen"/>
      <selection pane="topRight" activeCell="W1" sqref="W1"/>
      <selection pane="bottomLeft" activeCell="A3" sqref="A3"/>
      <selection pane="bottomRight" activeCell="E6" sqref="E6:L6"/>
    </sheetView>
  </sheetViews>
  <sheetFormatPr defaultRowHeight="15" x14ac:dyDescent="0.3"/>
  <cols>
    <col min="1" max="1" width="5.75" customWidth="1"/>
    <col min="2" max="2" width="15.875" customWidth="1"/>
    <col min="3" max="3" width="9.625" customWidth="1"/>
    <col min="4" max="4" width="5.25" customWidth="1"/>
    <col min="5" max="5" width="11.75" customWidth="1"/>
    <col min="6" max="6" width="6.125" customWidth="1"/>
    <col min="7" max="7" width="7.25" customWidth="1"/>
    <col min="8" max="8" width="9.625" customWidth="1"/>
    <col min="9" max="10" width="7.75" customWidth="1"/>
    <col min="11" max="11" width="8.5" customWidth="1"/>
    <col min="12" max="12" width="8.25" customWidth="1"/>
    <col min="13" max="13" width="11.875" customWidth="1"/>
    <col min="14" max="14" width="7.125" customWidth="1"/>
    <col min="15" max="15" width="9.625" customWidth="1"/>
    <col min="16" max="16" width="7.375" customWidth="1"/>
    <col min="17" max="17" width="7.625" customWidth="1"/>
    <col min="18" max="18" width="8.5" customWidth="1"/>
    <col min="19" max="19" width="12.375" customWidth="1"/>
    <col min="20" max="20" width="9" customWidth="1"/>
    <col min="21" max="21" width="9.25" customWidth="1"/>
  </cols>
  <sheetData>
    <row r="1" spans="1:21" s="1" customFormat="1" ht="16.5" customHeight="1" x14ac:dyDescent="0.3">
      <c r="A1" s="59" t="s">
        <v>10</v>
      </c>
      <c r="B1" s="59" t="s">
        <v>0</v>
      </c>
      <c r="C1" s="64" t="s">
        <v>20</v>
      </c>
      <c r="D1" s="65" t="s">
        <v>6</v>
      </c>
      <c r="E1" s="69" t="s">
        <v>5</v>
      </c>
      <c r="F1" s="70"/>
      <c r="G1" s="70"/>
      <c r="H1" s="70"/>
      <c r="I1" s="70"/>
      <c r="J1" s="70"/>
      <c r="K1" s="70"/>
      <c r="L1" s="70"/>
      <c r="M1" s="71" t="s">
        <v>7</v>
      </c>
      <c r="N1" s="72"/>
      <c r="O1" s="72"/>
      <c r="P1" s="72"/>
      <c r="Q1" s="23"/>
      <c r="R1" s="67" t="s">
        <v>9</v>
      </c>
      <c r="S1" s="68"/>
      <c r="T1" s="68"/>
      <c r="U1" s="68"/>
    </row>
    <row r="2" spans="1:21" s="1" customFormat="1" ht="16.2" x14ac:dyDescent="0.3">
      <c r="A2" s="60"/>
      <c r="B2" s="60"/>
      <c r="C2" s="60"/>
      <c r="D2" s="66"/>
      <c r="E2" s="3" t="s">
        <v>4</v>
      </c>
      <c r="F2" s="22" t="s">
        <v>11</v>
      </c>
      <c r="G2" s="22" t="s">
        <v>8</v>
      </c>
      <c r="H2" s="22" t="s">
        <v>1</v>
      </c>
      <c r="I2" s="22" t="s">
        <v>2</v>
      </c>
      <c r="J2" s="22" t="s">
        <v>12</v>
      </c>
      <c r="K2" s="22" t="s">
        <v>29</v>
      </c>
      <c r="L2" s="22" t="s">
        <v>30</v>
      </c>
      <c r="M2" s="3" t="s">
        <v>4</v>
      </c>
      <c r="N2" s="22" t="s">
        <v>8</v>
      </c>
      <c r="O2" s="22" t="s">
        <v>1</v>
      </c>
      <c r="P2" s="22" t="s">
        <v>2</v>
      </c>
      <c r="Q2" s="22" t="s">
        <v>12</v>
      </c>
      <c r="R2" s="3" t="s">
        <v>3</v>
      </c>
      <c r="S2" s="22" t="s">
        <v>13</v>
      </c>
      <c r="T2" s="22" t="s">
        <v>24</v>
      </c>
      <c r="U2" s="8" t="s">
        <v>16</v>
      </c>
    </row>
    <row r="3" spans="1:21" ht="20.25" customHeight="1" x14ac:dyDescent="0.3">
      <c r="A3" s="40">
        <v>0</v>
      </c>
      <c r="B3" s="61"/>
      <c r="C3" s="44">
        <f>手續費率</f>
        <v>3.9899999999999999E-4</v>
      </c>
      <c r="D3" s="63"/>
      <c r="E3" s="4"/>
      <c r="F3" s="24" t="s">
        <v>22</v>
      </c>
      <c r="G3" s="5"/>
      <c r="H3" s="6">
        <f>D3*1000*G3</f>
        <v>0</v>
      </c>
      <c r="I3" s="7">
        <f>IF(H3&lt;=0, 0, IF(ROUNDUP(H3*C3, 0)&lt;20,20,ROUNDUP(H3*C3, 0)))</f>
        <v>0</v>
      </c>
      <c r="J3" s="16">
        <f>IF(F3="空", ROUND(H3*借券費率,0), 0)</f>
        <v>0</v>
      </c>
      <c r="K3" s="5"/>
      <c r="L3" s="5"/>
      <c r="M3" s="4"/>
      <c r="N3" s="5"/>
      <c r="O3" s="6">
        <f>D3*1000*N3</f>
        <v>0</v>
      </c>
      <c r="P3" s="21">
        <f>IF(O3&lt;=0, 0, IF(ROUNDUP(O3*C3,0)&lt;20,20,ROUNDUP(O3*C3, 0)))</f>
        <v>0</v>
      </c>
      <c r="Q3" s="16">
        <f ca="1">IF(AND(F3="多", M3 &gt; 0, VALUE(U3)=1), ROUND(H3*借券費率,0), 0)</f>
        <v>0</v>
      </c>
      <c r="R3" s="11">
        <f>IF(F3="多", IF(O3&lt;&gt;0,INT(O3*Tax), 0), IF(H3&lt;&gt;0,INT(H3*Tax),0))</f>
        <v>0</v>
      </c>
      <c r="S3" s="14">
        <f>IF(O3&lt;&gt;0, IF(F3="多", O3-H3-I3-P3-Q3-R3, H3-O3-I3-J3-P3-R3), 0)</f>
        <v>0</v>
      </c>
      <c r="T3" s="9">
        <f>IF(AND(O3&lt;&gt;0, G3 &lt;&gt; 0), IF(F3="多", S3/H3, S3/O3), 0)</f>
        <v>0</v>
      </c>
      <c r="U3" s="10">
        <f ca="1">IF(M3&gt;0,M3-E3+1,IF(E3&gt;0,TODAY()-E3+1,0))</f>
        <v>0</v>
      </c>
    </row>
    <row r="4" spans="1:21" ht="25.5" customHeight="1" x14ac:dyDescent="0.3">
      <c r="A4" s="41"/>
      <c r="B4" s="62"/>
      <c r="C4" s="45"/>
      <c r="D4" s="62"/>
      <c r="E4" s="48"/>
      <c r="F4" s="49"/>
      <c r="G4" s="49"/>
      <c r="H4" s="49"/>
      <c r="I4" s="49"/>
      <c r="J4" s="49"/>
      <c r="K4" s="49"/>
      <c r="L4" s="49"/>
      <c r="M4" s="38"/>
      <c r="N4" s="50"/>
      <c r="O4" s="50"/>
      <c r="P4" s="50"/>
      <c r="Q4" s="51"/>
      <c r="R4" s="38"/>
      <c r="S4" s="39"/>
      <c r="T4" s="39"/>
      <c r="U4" s="39"/>
    </row>
    <row r="5" spans="1:21" ht="20.25" customHeight="1" x14ac:dyDescent="0.3">
      <c r="A5" s="40">
        <v>1</v>
      </c>
      <c r="B5" s="42" t="s">
        <v>34</v>
      </c>
      <c r="C5" s="44">
        <f>手續費率</f>
        <v>3.9899999999999999E-4</v>
      </c>
      <c r="D5" s="46">
        <v>1</v>
      </c>
      <c r="E5" s="4"/>
      <c r="F5" s="24" t="s">
        <v>22</v>
      </c>
      <c r="G5" s="5"/>
      <c r="H5" s="6">
        <f>D5*1000*G5</f>
        <v>0</v>
      </c>
      <c r="I5" s="16">
        <f>IF(H5&lt;=0, 0, IF(ROUNDUP(H5*C5, 0)&lt;20,20,ROUNDUP(H5*C5, 0)))</f>
        <v>0</v>
      </c>
      <c r="J5" s="16">
        <f>IF(F5="空", ROUND(H5*借券費率,0), 0)</f>
        <v>0</v>
      </c>
      <c r="K5" s="5"/>
      <c r="L5" s="5"/>
      <c r="M5" s="4"/>
      <c r="N5" s="5"/>
      <c r="O5" s="6">
        <f>D5*1000*N5</f>
        <v>0</v>
      </c>
      <c r="P5" s="17">
        <f>IF(O5&lt;=0, 0, IF(ROUNDUP(O5*C5,0)&lt;20,20,ROUNDUP(O5*C5, 0)))</f>
        <v>0</v>
      </c>
      <c r="Q5" s="16">
        <f ca="1">IF(AND(F5="多", M5 &gt; 0, VALUE(U5)=1), ROUND(H5*借券費率,0), 0)</f>
        <v>0</v>
      </c>
      <c r="R5" s="11">
        <f>IF(F5="多", IF(O5&lt;&gt;0,INT(O5*Tax), 0), IF(H5&lt;&gt;0,INT(H5*Tax),0))</f>
        <v>0</v>
      </c>
      <c r="S5" s="14">
        <f>IF(O5&lt;&gt;0, IF(F5="多", O5-H5-I5-P5-Q5-R5, H5-O5-I5-J5-P5-R5), 0)</f>
        <v>0</v>
      </c>
      <c r="T5" s="9" t="str">
        <f>IF(AND(O5&lt;&gt;0, G5 &lt;&gt; 0), IF(F5="多", S5/H5, S5/O5), "")</f>
        <v/>
      </c>
      <c r="U5" s="10">
        <f ca="1">IF(M5&gt;0,M5-E5+1,IF(E5&gt;0,TODAY()-E5+1,0))</f>
        <v>0</v>
      </c>
    </row>
    <row r="6" spans="1:21" ht="40.5" customHeight="1" x14ac:dyDescent="0.3">
      <c r="A6" s="41"/>
      <c r="B6" s="43"/>
      <c r="C6" s="45"/>
      <c r="D6" s="47"/>
      <c r="E6" s="48"/>
      <c r="F6" s="49"/>
      <c r="G6" s="49"/>
      <c r="H6" s="49"/>
      <c r="I6" s="49"/>
      <c r="J6" s="49"/>
      <c r="K6" s="49"/>
      <c r="L6" s="49"/>
      <c r="M6" s="38"/>
      <c r="N6" s="50"/>
      <c r="O6" s="50"/>
      <c r="P6" s="50"/>
      <c r="Q6" s="51"/>
      <c r="R6" s="38"/>
      <c r="S6" s="39"/>
      <c r="T6" s="39"/>
      <c r="U6" s="39"/>
    </row>
    <row r="7" spans="1:21" ht="20.25" customHeight="1" x14ac:dyDescent="0.3">
      <c r="A7" s="40">
        <v>2</v>
      </c>
      <c r="B7" s="42"/>
      <c r="C7" s="44">
        <f>手續費率</f>
        <v>3.9899999999999999E-4</v>
      </c>
      <c r="D7" s="46">
        <v>1</v>
      </c>
      <c r="E7" s="4"/>
      <c r="F7" s="24" t="s">
        <v>22</v>
      </c>
      <c r="G7" s="5"/>
      <c r="H7" s="6">
        <f>D7*1000*G7</f>
        <v>0</v>
      </c>
      <c r="I7" s="16">
        <f>IF(H7&lt;=0, 0, IF(ROUNDUP(H7*C7, 0)&lt;20,20,ROUNDUP(H7*C7, 0)))</f>
        <v>0</v>
      </c>
      <c r="J7" s="16">
        <f>IF(F7="空", ROUND(H7*借券費率,0), 0)</f>
        <v>0</v>
      </c>
      <c r="K7" s="5"/>
      <c r="L7" s="5"/>
      <c r="M7" s="4"/>
      <c r="N7" s="5"/>
      <c r="O7" s="6">
        <f>D7*1000*N7</f>
        <v>0</v>
      </c>
      <c r="P7" s="17">
        <f>IF(O7&lt;=0, 0, IF(ROUNDUP(O7*C7,0)&lt;20,20,ROUNDUP(O7*C7, 0)))</f>
        <v>0</v>
      </c>
      <c r="Q7" s="16">
        <f ca="1">IF(AND(F7="多", M7 &gt; 0, VALUE(U7)=1), ROUND(H7*借券費率,0), 0)</f>
        <v>0</v>
      </c>
      <c r="R7" s="11">
        <f>IF(F7="多", IF(O7&lt;&gt;0,INT(O7*Tax), 0), IF(H7&lt;&gt;0,INT(H7*Tax),0))</f>
        <v>0</v>
      </c>
      <c r="S7" s="14">
        <f>IF(O7&lt;&gt;0, IF(F7="多", O7-H7-I7-P7-Q7-R7, H7-O7-I7-J7-P7-R7), 0)</f>
        <v>0</v>
      </c>
      <c r="T7" s="9" t="str">
        <f>IF(AND(O7&lt;&gt;0, G7 &lt;&gt; 0), IF(F7="多", S7/H7, S7/O7), "")</f>
        <v/>
      </c>
      <c r="U7" s="10">
        <f ca="1">IF(M7&gt;0,M7-E7+1,IF(E7&gt;0,TODAY()-E7+1,0))</f>
        <v>0</v>
      </c>
    </row>
    <row r="8" spans="1:21" ht="40.5" customHeight="1" x14ac:dyDescent="0.3">
      <c r="A8" s="41"/>
      <c r="B8" s="43"/>
      <c r="C8" s="45"/>
      <c r="D8" s="47"/>
      <c r="E8" s="48"/>
      <c r="F8" s="49"/>
      <c r="G8" s="49"/>
      <c r="H8" s="49"/>
      <c r="I8" s="49"/>
      <c r="J8" s="49"/>
      <c r="K8" s="49"/>
      <c r="L8" s="49"/>
      <c r="M8" s="38"/>
      <c r="N8" s="50"/>
      <c r="O8" s="50"/>
      <c r="P8" s="50"/>
      <c r="Q8" s="51"/>
      <c r="R8" s="38"/>
      <c r="S8" s="39"/>
      <c r="T8" s="39"/>
      <c r="U8" s="39"/>
    </row>
    <row r="9" spans="1:21" ht="20.25" customHeight="1" x14ac:dyDescent="0.3">
      <c r="A9" s="40">
        <v>3</v>
      </c>
      <c r="B9" s="42"/>
      <c r="C9" s="44">
        <f>手續費率</f>
        <v>3.9899999999999999E-4</v>
      </c>
      <c r="D9" s="46">
        <v>1</v>
      </c>
      <c r="E9" s="4"/>
      <c r="F9" s="24" t="s">
        <v>22</v>
      </c>
      <c r="G9" s="5"/>
      <c r="H9" s="6">
        <f>D9*1000*G9</f>
        <v>0</v>
      </c>
      <c r="I9" s="16">
        <f>IF(H9&lt;=0, 0, IF(ROUNDUP(H9*C9, 0)&lt;20,20,ROUNDUP(H9*C9, 0)))</f>
        <v>0</v>
      </c>
      <c r="J9" s="16">
        <f>IF(F9="空", ROUND(H9*借券費率,0), 0)</f>
        <v>0</v>
      </c>
      <c r="K9" s="5"/>
      <c r="L9" s="5"/>
      <c r="M9" s="4"/>
      <c r="N9" s="5"/>
      <c r="O9" s="6">
        <f>D9*1000*N9</f>
        <v>0</v>
      </c>
      <c r="P9" s="17">
        <f>IF(O9&lt;=0, 0, IF(ROUNDUP(O9*C9,0)&lt;20,20,ROUNDUP(O9*C9, 0)))</f>
        <v>0</v>
      </c>
      <c r="Q9" s="16">
        <f ca="1">IF(AND(F9="多", M9 &gt; 0, VALUE(U9)=1), ROUND(H9*借券費率,0), 0)</f>
        <v>0</v>
      </c>
      <c r="R9" s="11">
        <f>IF(F9="多", IF(O9&lt;&gt;0,INT(O9*Tax), 0), IF(H9&lt;&gt;0,INT(H9*Tax),0))</f>
        <v>0</v>
      </c>
      <c r="S9" s="14">
        <f>IF(O9&lt;&gt;0, IF(F9="多", O9-H9-I9-P9-Q9-R9, H9-O9-I9-J9-P9-R9), 0)</f>
        <v>0</v>
      </c>
      <c r="T9" s="9" t="str">
        <f>IF(AND(O9&lt;&gt;0, G9 &lt;&gt; 0), IF(F9="多", S9/H9, S9/O9), "")</f>
        <v/>
      </c>
      <c r="U9" s="10">
        <f ca="1">IF(M9&gt;0,M9-E9+1,IF(E9&gt;0,TODAY()-E9+1,0))</f>
        <v>0</v>
      </c>
    </row>
    <row r="10" spans="1:21" ht="40.5" customHeight="1" x14ac:dyDescent="0.3">
      <c r="A10" s="41"/>
      <c r="B10" s="43"/>
      <c r="C10" s="45"/>
      <c r="D10" s="47"/>
      <c r="E10" s="48"/>
      <c r="F10" s="49"/>
      <c r="G10" s="49"/>
      <c r="H10" s="49"/>
      <c r="I10" s="49"/>
      <c r="J10" s="49"/>
      <c r="K10" s="49"/>
      <c r="L10" s="49"/>
      <c r="M10" s="38"/>
      <c r="N10" s="50"/>
      <c r="O10" s="50"/>
      <c r="P10" s="50"/>
      <c r="Q10" s="51"/>
      <c r="R10" s="38"/>
      <c r="S10" s="39"/>
      <c r="T10" s="39"/>
      <c r="U10" s="39"/>
    </row>
    <row r="11" spans="1:21" ht="15.6" thickBo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1" ht="32.4" customHeight="1" thickBot="1" x14ac:dyDescent="0.35">
      <c r="A12" s="35" t="s">
        <v>15</v>
      </c>
      <c r="B12" s="32"/>
      <c r="C12" s="32"/>
      <c r="D12" s="32"/>
      <c r="E12" s="32"/>
      <c r="F12" s="32"/>
      <c r="G12" s="55">
        <f>SUM(H5:H11)</f>
        <v>0</v>
      </c>
      <c r="H12" s="55"/>
      <c r="I12" s="33">
        <f>SUM(I5:I11)</f>
        <v>0</v>
      </c>
      <c r="J12" s="33">
        <f>SUM(J5:J11)</f>
        <v>0</v>
      </c>
      <c r="K12" s="32"/>
      <c r="L12" s="32"/>
      <c r="M12" s="32"/>
      <c r="N12" s="32"/>
      <c r="O12" s="32"/>
      <c r="P12" s="33">
        <f>SUM(P5:P11)</f>
        <v>0</v>
      </c>
      <c r="Q12" s="33">
        <f ca="1">SUM(Q5:Q11)</f>
        <v>0</v>
      </c>
      <c r="R12" s="33">
        <f>SUM(R5:R11)</f>
        <v>0</v>
      </c>
      <c r="S12" s="33">
        <f>SUM(S5:S11)</f>
        <v>0</v>
      </c>
      <c r="T12" s="34">
        <f>IF(G12 &gt; 0, S12/G12, 0)</f>
        <v>0</v>
      </c>
      <c r="U12" s="25"/>
    </row>
    <row r="13" spans="1:2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1" ht="16.2" x14ac:dyDescent="0.3">
      <c r="A14" s="2"/>
      <c r="B14" s="2"/>
      <c r="C14" s="2"/>
      <c r="D14" s="2"/>
      <c r="E14" s="58" t="s">
        <v>23</v>
      </c>
      <c r="F14" s="58"/>
      <c r="G14" s="58"/>
      <c r="H14" s="26">
        <f xml:space="preserve"> MAX(H2:H10)</f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1" ht="16.2" x14ac:dyDescent="0.3">
      <c r="A15" s="2"/>
      <c r="B15" s="2"/>
      <c r="C15" s="2"/>
      <c r="D15" s="2"/>
      <c r="E15" s="30"/>
      <c r="F15" s="30"/>
      <c r="G15" s="30"/>
      <c r="H15" s="2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1" s="27" customFormat="1" ht="22.95" customHeight="1" x14ac:dyDescent="0.3">
      <c r="B16" s="31" t="s">
        <v>26</v>
      </c>
      <c r="C16" s="52"/>
      <c r="D16" s="53"/>
    </row>
    <row r="17" spans="1:20" s="27" customFormat="1" ht="22.95" customHeight="1" x14ac:dyDescent="0.3">
      <c r="A17" s="28"/>
      <c r="B17" s="31" t="s">
        <v>27</v>
      </c>
      <c r="C17" s="52"/>
      <c r="D17" s="53"/>
      <c r="E17" s="28"/>
      <c r="F17" s="28"/>
      <c r="G17" s="29"/>
      <c r="H17" s="29"/>
    </row>
    <row r="18" spans="1:20" s="27" customFormat="1" ht="22.95" customHeight="1" x14ac:dyDescent="0.3">
      <c r="A18" s="28"/>
      <c r="B18" s="31" t="s">
        <v>25</v>
      </c>
      <c r="C18" s="52"/>
      <c r="D18" s="56"/>
      <c r="E18" s="28"/>
      <c r="F18" s="28"/>
      <c r="G18" s="29"/>
      <c r="H18" s="29"/>
    </row>
    <row r="19" spans="1:20" s="27" customFormat="1" ht="22.95" customHeight="1" x14ac:dyDescent="0.3">
      <c r="A19" s="28"/>
      <c r="B19" s="31" t="s">
        <v>28</v>
      </c>
      <c r="C19" s="57"/>
      <c r="D19" s="53"/>
      <c r="E19" s="28"/>
      <c r="F19" s="28"/>
      <c r="G19" s="29"/>
      <c r="H19" s="29"/>
    </row>
    <row r="20" spans="1:20" x14ac:dyDescent="0.3">
      <c r="A20" s="54"/>
      <c r="B20" s="54"/>
      <c r="C20" s="36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</sheetData>
  <mergeCells count="42">
    <mergeCell ref="D5:D6"/>
    <mergeCell ref="E6:L6"/>
    <mergeCell ref="M6:Q6"/>
    <mergeCell ref="D9:D10"/>
    <mergeCell ref="D7:D8"/>
    <mergeCell ref="E10:L10"/>
    <mergeCell ref="M10:Q10"/>
    <mergeCell ref="R1:U1"/>
    <mergeCell ref="E1:L1"/>
    <mergeCell ref="R4:U4"/>
    <mergeCell ref="R6:U6"/>
    <mergeCell ref="R8:U8"/>
    <mergeCell ref="E8:L8"/>
    <mergeCell ref="M8:Q8"/>
    <mergeCell ref="M1:P1"/>
    <mergeCell ref="C5:C6"/>
    <mergeCell ref="A5:A6"/>
    <mergeCell ref="A7:A8"/>
    <mergeCell ref="B7:B8"/>
    <mergeCell ref="C7:C8"/>
    <mergeCell ref="A9:A10"/>
    <mergeCell ref="B9:B10"/>
    <mergeCell ref="B5:B6"/>
    <mergeCell ref="C9:C10"/>
    <mergeCell ref="A1:A2"/>
    <mergeCell ref="B1:B2"/>
    <mergeCell ref="A3:A4"/>
    <mergeCell ref="E4:L4"/>
    <mergeCell ref="M4:Q4"/>
    <mergeCell ref="B3:B4"/>
    <mergeCell ref="C3:C4"/>
    <mergeCell ref="D3:D4"/>
    <mergeCell ref="C1:C2"/>
    <mergeCell ref="D1:D2"/>
    <mergeCell ref="A20:B20"/>
    <mergeCell ref="G12:H12"/>
    <mergeCell ref="C17:D17"/>
    <mergeCell ref="C18:D18"/>
    <mergeCell ref="C19:D19"/>
    <mergeCell ref="E14:G14"/>
    <mergeCell ref="C16:D16"/>
    <mergeCell ref="R10:U10"/>
  </mergeCells>
  <phoneticPr fontId="1" type="noConversion"/>
  <conditionalFormatting sqref="I12:J12 P12:S12">
    <cfRule type="expression" dxfId="155" priority="1172" stopIfTrue="1">
      <formula>#REF! = 0</formula>
    </cfRule>
    <cfRule type="cellIs" dxfId="154" priority="1173" stopIfTrue="1" operator="lessThan">
      <formula>0</formula>
    </cfRule>
    <cfRule type="cellIs" dxfId="153" priority="1174" stopIfTrue="1" operator="greaterThan">
      <formula>0</formula>
    </cfRule>
  </conditionalFormatting>
  <conditionalFormatting sqref="G12">
    <cfRule type="expression" dxfId="152" priority="1136" stopIfTrue="1">
      <formula>#REF! = 0</formula>
    </cfRule>
    <cfRule type="cellIs" dxfId="151" priority="1137" stopIfTrue="1" operator="lessThan">
      <formula>0</formula>
    </cfRule>
    <cfRule type="cellIs" dxfId="150" priority="1138" stopIfTrue="1" operator="greaterThan">
      <formula>0</formula>
    </cfRule>
  </conditionalFormatting>
  <conditionalFormatting sqref="S3">
    <cfRule type="cellIs" dxfId="149" priority="1133" stopIfTrue="1" operator="lessThan">
      <formula>0</formula>
    </cfRule>
    <cfRule type="cellIs" dxfId="148" priority="1134" stopIfTrue="1" operator="greaterThan">
      <formula>0</formula>
    </cfRule>
  </conditionalFormatting>
  <conditionalFormatting sqref="T3">
    <cfRule type="cellIs" dxfId="147" priority="1131" stopIfTrue="1" operator="lessThan">
      <formula>0</formula>
    </cfRule>
    <cfRule type="cellIs" dxfId="146" priority="1132" stopIfTrue="1" operator="greaterThan">
      <formula>0</formula>
    </cfRule>
  </conditionalFormatting>
  <conditionalFormatting sqref="F3">
    <cfRule type="cellIs" dxfId="145" priority="1125" stopIfTrue="1" operator="equal">
      <formula>"空"</formula>
    </cfRule>
  </conditionalFormatting>
  <conditionalFormatting sqref="F3">
    <cfRule type="cellIs" dxfId="144" priority="1124" stopIfTrue="1" operator="equal">
      <formula>"空"</formula>
    </cfRule>
  </conditionalFormatting>
  <conditionalFormatting sqref="F3">
    <cfRule type="cellIs" dxfId="143" priority="1123" stopIfTrue="1" operator="equal">
      <formula>"空"</formula>
    </cfRule>
  </conditionalFormatting>
  <conditionalFormatting sqref="F3">
    <cfRule type="cellIs" dxfId="142" priority="1122" stopIfTrue="1" operator="equal">
      <formula>"空"</formula>
    </cfRule>
  </conditionalFormatting>
  <conditionalFormatting sqref="F3">
    <cfRule type="cellIs" dxfId="141" priority="1121" stopIfTrue="1" operator="equal">
      <formula>"空"</formula>
    </cfRule>
  </conditionalFormatting>
  <conditionalFormatting sqref="T12">
    <cfRule type="expression" dxfId="140" priority="1014" stopIfTrue="1">
      <formula>#REF! = 0</formula>
    </cfRule>
    <cfRule type="cellIs" dxfId="139" priority="1015" stopIfTrue="1" operator="lessThan">
      <formula>0</formula>
    </cfRule>
    <cfRule type="cellIs" dxfId="138" priority="1016" stopIfTrue="1" operator="greaterThan">
      <formula>0</formula>
    </cfRule>
  </conditionalFormatting>
  <conditionalFormatting sqref="S5">
    <cfRule type="cellIs" dxfId="137" priority="162" stopIfTrue="1" operator="lessThan">
      <formula>0</formula>
    </cfRule>
    <cfRule type="cellIs" dxfId="136" priority="163" stopIfTrue="1" operator="greaterThan">
      <formula>0</formula>
    </cfRule>
  </conditionalFormatting>
  <conditionalFormatting sqref="T5">
    <cfRule type="cellIs" dxfId="135" priority="160" stopIfTrue="1" operator="lessThan">
      <formula>0</formula>
    </cfRule>
    <cfRule type="cellIs" dxfId="134" priority="161" stopIfTrue="1" operator="greaterThan">
      <formula>0</formula>
    </cfRule>
  </conditionalFormatting>
  <conditionalFormatting sqref="D5:D6">
    <cfRule type="cellIs" dxfId="133" priority="159" operator="greaterThan">
      <formula>1</formula>
    </cfRule>
  </conditionalFormatting>
  <conditionalFormatting sqref="F5">
    <cfRule type="cellIs" dxfId="132" priority="158" stopIfTrue="1" operator="equal">
      <formula>"空"</formula>
    </cfRule>
  </conditionalFormatting>
  <conditionalFormatting sqref="F5">
    <cfRule type="cellIs" dxfId="131" priority="157" stopIfTrue="1" operator="equal">
      <formula>"空"</formula>
    </cfRule>
  </conditionalFormatting>
  <conditionalFormatting sqref="F5">
    <cfRule type="cellIs" dxfId="130" priority="156" stopIfTrue="1" operator="equal">
      <formula>"空"</formula>
    </cfRule>
  </conditionalFormatting>
  <conditionalFormatting sqref="F5">
    <cfRule type="cellIs" dxfId="129" priority="155" stopIfTrue="1" operator="equal">
      <formula>"空"</formula>
    </cfRule>
  </conditionalFormatting>
  <conditionalFormatting sqref="F5">
    <cfRule type="cellIs" dxfId="128" priority="154" stopIfTrue="1" operator="equal">
      <formula>"空"</formula>
    </cfRule>
  </conditionalFormatting>
  <conditionalFormatting sqref="S7">
    <cfRule type="cellIs" dxfId="126" priority="78" stopIfTrue="1" operator="lessThan">
      <formula>0</formula>
    </cfRule>
    <cfRule type="cellIs" dxfId="125" priority="79" stopIfTrue="1" operator="greaterThan">
      <formula>0</formula>
    </cfRule>
  </conditionalFormatting>
  <conditionalFormatting sqref="T7">
    <cfRule type="cellIs" dxfId="124" priority="76" stopIfTrue="1" operator="lessThan">
      <formula>0</formula>
    </cfRule>
    <cfRule type="cellIs" dxfId="123" priority="77" stopIfTrue="1" operator="greaterThan">
      <formula>0</formula>
    </cfRule>
  </conditionalFormatting>
  <conditionalFormatting sqref="D7:D8">
    <cfRule type="cellIs" dxfId="122" priority="75" operator="greaterThan">
      <formula>1</formula>
    </cfRule>
  </conditionalFormatting>
  <conditionalFormatting sqref="F7">
    <cfRule type="cellIs" dxfId="121" priority="74" stopIfTrue="1" operator="equal">
      <formula>"空"</formula>
    </cfRule>
  </conditionalFormatting>
  <conditionalFormatting sqref="F7">
    <cfRule type="cellIs" dxfId="120" priority="73" stopIfTrue="1" operator="equal">
      <formula>"空"</formula>
    </cfRule>
  </conditionalFormatting>
  <conditionalFormatting sqref="F7">
    <cfRule type="cellIs" dxfId="119" priority="72" stopIfTrue="1" operator="equal">
      <formula>"空"</formula>
    </cfRule>
  </conditionalFormatting>
  <conditionalFormatting sqref="F7">
    <cfRule type="cellIs" dxfId="118" priority="71" stopIfTrue="1" operator="equal">
      <formula>"空"</formula>
    </cfRule>
  </conditionalFormatting>
  <conditionalFormatting sqref="F7">
    <cfRule type="cellIs" dxfId="117" priority="70" stopIfTrue="1" operator="equal">
      <formula>"空"</formula>
    </cfRule>
  </conditionalFormatting>
  <conditionalFormatting sqref="B7:B8">
    <cfRule type="expression" dxfId="101" priority="68">
      <formula>AND(H7 &gt; 0, N7 &lt; 1)</formula>
    </cfRule>
  </conditionalFormatting>
  <conditionalFormatting sqref="S9">
    <cfRule type="cellIs" dxfId="116" priority="66" stopIfTrue="1" operator="lessThan">
      <formula>0</formula>
    </cfRule>
    <cfRule type="cellIs" dxfId="115" priority="67" stopIfTrue="1" operator="greaterThan">
      <formula>0</formula>
    </cfRule>
  </conditionalFormatting>
  <conditionalFormatting sqref="T9">
    <cfRule type="cellIs" dxfId="114" priority="64" stopIfTrue="1" operator="lessThan">
      <formula>0</formula>
    </cfRule>
    <cfRule type="cellIs" dxfId="113" priority="65" stopIfTrue="1" operator="greaterThan">
      <formula>0</formula>
    </cfRule>
  </conditionalFormatting>
  <conditionalFormatting sqref="D9:D10">
    <cfRule type="cellIs" dxfId="112" priority="63" operator="greaterThan">
      <formula>1</formula>
    </cfRule>
  </conditionalFormatting>
  <conditionalFormatting sqref="F9">
    <cfRule type="cellIs" dxfId="111" priority="62" stopIfTrue="1" operator="equal">
      <formula>"空"</formula>
    </cfRule>
  </conditionalFormatting>
  <conditionalFormatting sqref="F9">
    <cfRule type="cellIs" dxfId="110" priority="61" stopIfTrue="1" operator="equal">
      <formula>"空"</formula>
    </cfRule>
  </conditionalFormatting>
  <conditionalFormatting sqref="F9">
    <cfRule type="cellIs" dxfId="109" priority="60" stopIfTrue="1" operator="equal">
      <formula>"空"</formula>
    </cfRule>
  </conditionalFormatting>
  <conditionalFormatting sqref="F9">
    <cfRule type="cellIs" dxfId="108" priority="59" stopIfTrue="1" operator="equal">
      <formula>"空"</formula>
    </cfRule>
  </conditionalFormatting>
  <conditionalFormatting sqref="F9">
    <cfRule type="cellIs" dxfId="107" priority="58" stopIfTrue="1" operator="equal">
      <formula>"空"</formula>
    </cfRule>
  </conditionalFormatting>
  <conditionalFormatting sqref="G17:H18">
    <cfRule type="cellIs" dxfId="105" priority="19" stopIfTrue="1" operator="greaterThanOrEqual">
      <formula>#REF!</formula>
    </cfRule>
  </conditionalFormatting>
  <conditionalFormatting sqref="G19:H19">
    <cfRule type="cellIs" dxfId="104" priority="18" stopIfTrue="1" operator="greaterThanOrEqual">
      <formula>#REF!</formula>
    </cfRule>
  </conditionalFormatting>
  <conditionalFormatting sqref="C18:C19">
    <cfRule type="cellIs" dxfId="103" priority="16" operator="lessThan">
      <formula>0</formula>
    </cfRule>
    <cfRule type="cellIs" dxfId="102" priority="17" operator="greaterThan">
      <formula>0</formula>
    </cfRule>
  </conditionalFormatting>
  <conditionalFormatting sqref="B9:B10">
    <cfRule type="expression" dxfId="1" priority="2">
      <formula>AND(H9 &gt; 0, N9 &lt; 1)</formula>
    </cfRule>
  </conditionalFormatting>
  <conditionalFormatting sqref="B5:B6">
    <cfRule type="expression" dxfId="0" priority="1">
      <formula>AND(H5 &gt; 0, N5 &lt; 1)</formula>
    </cfRule>
  </conditionalFormatting>
  <dataValidations count="2">
    <dataValidation type="list" allowBlank="1" showInputMessage="1" showErrorMessage="1" sqref="B3:B4" xr:uid="{00000000-0002-0000-0100-000000000000}">
      <formula1>口袋名單</formula1>
    </dataValidation>
    <dataValidation type="list" allowBlank="1" showInputMessage="1" showErrorMessage="1" sqref="F3 F5 F7 F9" xr:uid="{00000000-0002-0000-0100-000001000000}">
      <formula1>多空類型</formula1>
    </dataValidation>
  </dataValidations>
  <pageMargins left="0.75" right="0.75" top="1" bottom="1" header="0.5" footer="0.5"/>
  <pageSetup paperSize="8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4</vt:i4>
      </vt:variant>
    </vt:vector>
  </HeadingPairs>
  <TitlesOfParts>
    <vt:vector size="6" baseType="lpstr">
      <vt:lpstr>參數</vt:lpstr>
      <vt:lpstr>2019</vt:lpstr>
      <vt:lpstr>Tax</vt:lpstr>
      <vt:lpstr>手續費率</vt:lpstr>
      <vt:lpstr>多空類型</vt:lpstr>
      <vt:lpstr>借券費率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User</cp:lastModifiedBy>
  <cp:lastPrinted>2011-02-10T21:29:29Z</cp:lastPrinted>
  <dcterms:created xsi:type="dcterms:W3CDTF">2006-12-26T14:34:25Z</dcterms:created>
  <dcterms:modified xsi:type="dcterms:W3CDTF">2019-01-25T14:46:09Z</dcterms:modified>
</cp:coreProperties>
</file>