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e\Desktop\Data Visualzation Class\Homework\Homework Assignment #1\"/>
    </mc:Choice>
  </mc:AlternateContent>
  <bookViews>
    <workbookView xWindow="0" yWindow="0" windowWidth="15345" windowHeight="4650" activeTab="4"/>
  </bookViews>
  <sheets>
    <sheet name="Unit 1 | Kickstart" sheetId="1" r:id="rId1"/>
    <sheet name="Sheet1" sheetId="2" r:id="rId2"/>
    <sheet name="Sheet2" sheetId="3" r:id="rId3"/>
    <sheet name="Sheet3" sheetId="11" r:id="rId4"/>
    <sheet name="Bonus" sheetId="12" r:id="rId5"/>
  </sheet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C9" i="12"/>
  <c r="C8" i="12"/>
  <c r="C5" i="12"/>
  <c r="B13" i="12"/>
  <c r="C13" i="12"/>
  <c r="C12" i="12"/>
  <c r="B12" i="12"/>
  <c r="C11" i="12"/>
  <c r="B11" i="12"/>
  <c r="C10" i="12"/>
  <c r="B10" i="12"/>
  <c r="B9" i="12"/>
  <c r="B8" i="12"/>
  <c r="C7" i="12"/>
  <c r="B7" i="12"/>
  <c r="C6" i="12"/>
  <c r="B6" i="12"/>
  <c r="C4" i="12"/>
  <c r="B5" i="12"/>
  <c r="B4" i="12"/>
  <c r="B3" i="12"/>
  <c r="B2" i="12"/>
  <c r="C3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<sst xmlns="http://schemas.openxmlformats.org/spreadsheetml/2006/main" count="33049" uniqueCount="8400">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</sst>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Yes&quot;;&quot;Yes&quot;;&quot;No&quot;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1">
    <dxf>
      <font>
        <b val="0"/>
        <i val="0"/>
      </font>
      <fill>
        <patternFill>
          <bgColor rgb="FFFF0000"/>
        </patternFill>
      </fill>
    </dxf>
    <dxf>
      <font>
        <b val="0"/>
        <i val="0"/>
        <strike val="0"/>
      </font>
      <fill>
        <patternFill>
          <bgColor rgb="FF00B050"/>
        </patternFill>
      </fill>
    </dxf>
    <dxf>
      <font>
        <b val="0"/>
        <i val="0"/>
        <strike val="0"/>
      </font>
      <fill>
        <patternFill>
          <bgColor theme="6" tint="-0.24994659260841701"/>
        </patternFill>
      </fill>
    </dxf>
    <dxf>
      <font>
        <b val="0"/>
        <i val="0"/>
        <strike val="0"/>
      </font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A0101"/>
        <name val="Arial"/>
        <scheme val="none"/>
      </font>
      <numFmt numFmtId="165" formatCode="[$-409]mmmm\ d\,\ yyyy;@"/>
    </dxf>
    <dxf>
      <numFmt numFmtId="165" formatCode="[$-409]mmmm\ d\,\ 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FF5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38392"/>
        <c:axId val="198259496"/>
      </c:barChart>
      <c:catAx>
        <c:axId val="113238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9496"/>
        <c:crosses val="autoZero"/>
        <c:auto val="1"/>
        <c:lblAlgn val="ctr"/>
        <c:lblOffset val="100"/>
        <c:noMultiLvlLbl val="0"/>
      </c:catAx>
      <c:valAx>
        <c:axId val="19825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531576"/>
        <c:axId val="147777440"/>
      </c:barChart>
      <c:catAx>
        <c:axId val="19453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7440"/>
        <c:crosses val="autoZero"/>
        <c:auto val="1"/>
        <c:lblAlgn val="ctr"/>
        <c:lblOffset val="100"/>
        <c:noMultiLvlLbl val="0"/>
      </c:catAx>
      <c:valAx>
        <c:axId val="1477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3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73912"/>
        <c:axId val="147775872"/>
      </c:lineChart>
      <c:catAx>
        <c:axId val="14777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5872"/>
        <c:crosses val="autoZero"/>
        <c:auto val="1"/>
        <c:lblAlgn val="ctr"/>
        <c:lblOffset val="100"/>
        <c:noMultiLvlLbl val="0"/>
      </c:catAx>
      <c:valAx>
        <c:axId val="1477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Goal Outcome</a:t>
            </a:r>
            <a:endParaRPr lang="en-US"/>
          </a:p>
        </c:rich>
      </c:tx>
      <c:layout>
        <c:manualLayout>
          <c:xMode val="edge"/>
          <c:yMode val="edge"/>
          <c:x val="0.34083686968302351"/>
          <c:y val="2.53542175272080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732056"/>
        <c:axId val="511732840"/>
      </c:lineChart>
      <c:catAx>
        <c:axId val="511732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Goal Amount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32840"/>
        <c:crosses val="autoZero"/>
        <c:auto val="1"/>
        <c:lblAlgn val="ctr"/>
        <c:lblOffset val="100"/>
        <c:noMultiLvlLbl val="0"/>
      </c:catAx>
      <c:valAx>
        <c:axId val="51173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3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100012</xdr:rowOff>
    </xdr:from>
    <xdr:to>
      <xdr:col>14</xdr:col>
      <xdr:colOff>238125</xdr:colOff>
      <xdr:row>18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4</xdr:row>
      <xdr:rowOff>109537</xdr:rowOff>
    </xdr:from>
    <xdr:to>
      <xdr:col>14</xdr:col>
      <xdr:colOff>142875</xdr:colOff>
      <xdr:row>18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176212</xdr:rowOff>
    </xdr:from>
    <xdr:to>
      <xdr:col>14</xdr:col>
      <xdr:colOff>190500</xdr:colOff>
      <xdr:row>18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694765</xdr:colOff>
      <xdr:row>15</xdr:row>
      <xdr:rowOff>112060</xdr:rowOff>
    </xdr:from>
    <xdr:to>
      <xdr:col>9</xdr:col>
      <xdr:colOff>459440</xdr:colOff>
      <xdr:row>33</xdr:row>
      <xdr:rowOff>189380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e/Downloads/StarterBook%20060118%20(Homework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" refreshedDate="43253.887763773149" createdVersion="5" refreshedVersion="5" minRefreshableVersion="3" recordCount="4114">
  <cacheSource type="worksheet">
    <worksheetSource ref="A1:R4115" sheet="Unit 1 | 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3253.930998379627" createdVersion="6" refreshedVersion="6" minRefreshableVersion="3" recordCount="4114">
  <cacheSource type="worksheet">
    <worksheetSource name="Table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10">
  <autoFilter ref="A1:T4115"/>
  <tableColumns count="20">
    <tableColumn id="1" name="id"/>
    <tableColumn id="2" name="name" dataDxfId="9"/>
    <tableColumn id="3" name="blurb" dataDxfId="8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7" dataCellStyle="Percent">
      <calculatedColumnFormula>E2/D2</calculatedColumnFormula>
    </tableColumn>
    <tableColumn id="16" name="Average Donation" dataDxfId="6" dataCellStyle="Currency">
      <calculatedColumnFormula>IF(L2=0,0,E2/L2)</calculatedColumnFormula>
    </tableColumn>
    <tableColumn id="17" name="Category"/>
    <tableColumn id="18" name="Sub-Category"/>
    <tableColumn id="19" name="Date Created Conversion" dataDxfId="5">
      <calculatedColumnFormula>(((J2/60)/60)/24)+DATE(1970,1,1)+(-5/24)</calculatedColumnFormula>
    </tableColumn>
    <tableColumn id="20" name="Date Ended Conversion" dataDxfId="4">
      <calculatedColumnFormula>(((I2/60)/60)/24)+DATE(1970,1,1)+(-5/24)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selection activeCell="E1" sqref="E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1.85546875" customWidth="1"/>
    <col min="16" max="16" width="24.7109375" customWidth="1"/>
    <col min="17" max="17" width="14.5703125" customWidth="1"/>
    <col min="18" max="18" width="20" customWidth="1"/>
    <col min="19" max="19" width="33.7109375" bestFit="1" customWidth="1"/>
    <col min="20" max="20" width="3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IF(L2=0,0,E2/L2)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IF(L3=0,0,E3/L3)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1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1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1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1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1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1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1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1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1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1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IF(L67=0,0,E67/L67)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1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1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1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1">
        <f t="shared" si="7"/>
        <v>42503.791666666664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1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1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IF(L131=0,0,E131/L131)</f>
        <v>0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41778.707083333327</v>
      </c>
      <c r="T132" s="11">
        <f t="shared" si="11"/>
        <v>41806.636111111111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42558.855810185189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1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42171.704756944448</v>
      </c>
      <c r="T162" s="11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1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1">
        <f t="shared" si="11"/>
        <v>42741.803611111107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1">
        <f t="shared" si="11"/>
        <v>41882.957638888889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1">
        <f t="shared" si="11"/>
        <v>42616.482372685183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IF(L195=0,0,E195/L195)</f>
        <v>0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1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1">
        <f t="shared" si="15"/>
        <v>42043.610289351847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1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1">
        <f t="shared" si="15"/>
        <v>42116.708761574067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1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1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42341.750590277778</v>
      </c>
      <c r="T233" s="11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42320.876145833325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42713.754166666658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1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IF(L259=0,0,E259/L259)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1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1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1">
        <f t="shared" si="19"/>
        <v>41353.587187500001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1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IF(L323=0,0,E323/L323)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1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1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IF(L387=0,0,E387/L387)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1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1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1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1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1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42285.700694444437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1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42228.42155092593</v>
      </c>
      <c r="T435" s="11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41919.553449074068</v>
      </c>
      <c r="T441" s="11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1">
        <f t="shared" si="27"/>
        <v>41580.585601851846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IF(L451=0,0,E451/L451)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1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40704.918298611112</v>
      </c>
      <c r="T464" s="11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1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41040.959293981476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1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1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1">
        <f t="shared" si="31"/>
        <v>40913.272916666661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41113.760243055556</v>
      </c>
      <c r="T492" s="11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42366.774293981485</v>
      </c>
      <c r="T493" s="11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42114.517800925918</v>
      </c>
      <c r="T495" s="11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1">
        <f t="shared" si="31"/>
        <v>41680.723078703704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IF(L515=0,0,E515/L515)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1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1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42692.18072916667</v>
      </c>
      <c r="T564" s="11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42165.576956018522</v>
      </c>
      <c r="T567" s="11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1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42282.507962962954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IF(L579=0,0,E579/L579)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1">
        <f t="shared" si="39"/>
        <v>42691.602847222217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1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1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42584.823449074065</v>
      </c>
      <c r="T614" s="11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42761.167905092596</v>
      </c>
      <c r="T618" s="11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1">
        <f t="shared" si="39"/>
        <v>42791.75277777778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IF(L643=0,0,E643/L643)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1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1">
        <f t="shared" si="43"/>
        <v>42211.541666666664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1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1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1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1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1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IF(L707=0,0,E707/L707)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1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1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1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1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IF(L771=0,0,E771/L771)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41289.791307870371</v>
      </c>
      <c r="T772" s="11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1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1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1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1">
        <f t="shared" si="51"/>
        <v>40929.134027777778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IF(L835=0,0,E835/L835)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1">
        <f t="shared" si="55"/>
        <v>41047.916666666664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1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1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1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1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1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1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1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IF(L899=0,0,E899/L899)</f>
        <v>0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1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41116.554942129631</v>
      </c>
      <c r="T916" s="11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1">
        <f t="shared" si="59"/>
        <v>41974.749548611107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41562.463217592594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1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1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1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1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1">
        <f t="shared" si="59"/>
        <v>42386.54237268518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1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1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IF(L963=0,0,E963/L963)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1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1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1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1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IF(L1027=0,0,E1027/L1027)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1">
        <f t="shared" si="67"/>
        <v>42354.555671296293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1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41830.851759259262</v>
      </c>
      <c r="T1043" s="11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1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1">
        <f t="shared" si="67"/>
        <v>42637.844780092586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1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42678.662997685176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1">
        <f t="shared" si="67"/>
        <v>42088.791666666664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1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1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1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1">
        <f t="shared" si="67"/>
        <v>41853.451192129629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1">
        <f t="shared" si="67"/>
        <v>42443.421006944445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41775.505636574075</v>
      </c>
      <c r="T1089" s="11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IF(L1091=0,0,E1091/L1091)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1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1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1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1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1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1">
        <f t="shared" si="71"/>
        <v>41957.687499999993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1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1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1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1">
        <f t="shared" si="71"/>
        <v>42222.253715277773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42021.797766203708</v>
      </c>
      <c r="T1144" s="11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1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42223.894247685181</v>
      </c>
      <c r="T1153" s="11">
        <f t="shared" si="71"/>
        <v>42253.894247685181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IF(L1155=0,0,E1155/L1155)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1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1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1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41841.473981481482</v>
      </c>
      <c r="T1174" s="11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1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1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IF(L1219=0,0,E1219/L1219)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1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1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1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1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1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IF(L1283=0,0,E1283/L1283)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1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1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1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1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1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1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1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IF(L1347=0,0,E1347/L1347)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1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1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1">
        <f t="shared" si="87"/>
        <v>42079.483240740738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1">
        <f t="shared" si="87"/>
        <v>42768.96597222222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1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1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1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IF(L1411=0,0,E1411/L1411)</f>
        <v>0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1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42073.852337962955</v>
      </c>
      <c r="T1431" s="11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1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1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1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IF(L1475=0,0,E1475/L1475)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1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1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1">
        <f t="shared" si="95"/>
        <v>42572.984664351847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41411.658275462964</v>
      </c>
      <c r="T1495" s="11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1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1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1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1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IF(L1539=0,0,E1539/L1539)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1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1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1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1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1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1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1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40989.841736111113</v>
      </c>
      <c r="T1582" s="11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42068.896087962967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1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1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IF(L1603=0,0,E1603/L1603)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1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1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1">
        <f t="shared" si="103"/>
        <v>41258.716550925921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1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1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1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1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1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1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IF(L1667=0,0,E1667/L1667)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1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1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1">
        <f t="shared" si="107"/>
        <v>42480.958333333336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IF(L1731=0,0,E1731/L1731)</f>
        <v>0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42271.879432870373</v>
      </c>
      <c r="T1732" s="11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1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1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42171.60905092593</v>
      </c>
      <c r="T1742" s="11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1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1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1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1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IF(L1795=0,0,E1795/L1795)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1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42172.698344907411</v>
      </c>
      <c r="T1817" s="11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1">
        <f t="shared" si="115"/>
        <v>41206.47657407407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IF(L1859=0,0,E1859/L1859)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1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1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41776.076446759253</v>
      </c>
      <c r="T1878" s="11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1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1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IF(L1923=0,0,E1923/L1923)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1">
        <f t="shared" si="123"/>
        <v>40483.80972222222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1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1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1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1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1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1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IF(L1987=0,0,E1987/L1987)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42329.380057870374</v>
      </c>
      <c r="T1995" s="11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1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1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1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1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IF(L2051=0,0,E2051/L2051)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1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1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1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1">
        <f t="shared" si="131"/>
        <v>40975.905497685184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IF(L2115=0,0,E2115/L2115)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1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1">
        <f t="shared" si="135"/>
        <v>42411.471180555549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1">
        <f t="shared" si="135"/>
        <v>40389.791666666664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1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1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1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1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IF(L2179=0,0,E2179/L2179)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1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1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1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1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1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1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IF(L2243=0,0,E2243/L2243)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1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1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1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1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1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IF(L2307=0,0,E2307/L2307)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1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1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1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1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1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1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1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42264.411782407398</v>
      </c>
      <c r="T2359" s="11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1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IF(L2371=0,0,E2371/L2371)</f>
        <v>0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1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1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1">
        <f t="shared" si="151"/>
        <v>41861.675775462958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41993.529965277768</v>
      </c>
      <c r="T2421" s="11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42163.961712962955</v>
      </c>
      <c r="T2428" s="11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IF(L2435=0,0,E2435/L2435)</f>
        <v>0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1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1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1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1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1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1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1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1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1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IF(L2499=0,0,E2499/L2499)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1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1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1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1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1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1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1">
        <f t="shared" si="159"/>
        <v>40179.041666666664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1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1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IF(L2563=0,0,E2563/L2563)</f>
        <v>0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41985.90039351851</v>
      </c>
      <c r="T2577" s="11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42237.814571759263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42139.964918981481</v>
      </c>
      <c r="T2586" s="11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42089.636875000004</v>
      </c>
      <c r="T2595" s="11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1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1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1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IF(L2627=0,0,E2627/L2627)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1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1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1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1">
        <f t="shared" si="167"/>
        <v>42115.350995370369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1">
        <f t="shared" si="167"/>
        <v>42581.675856481481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1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1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1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1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1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IF(L2691=0,0,E2691/L2691)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1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1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41078.69149305555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41747.678726851853</v>
      </c>
      <c r="T2753" s="11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IF(L2755=0,0,E2755/L2755)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41863.427673611113</v>
      </c>
      <c r="T2756" s="11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1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1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1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1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IF(L2819=0,0,E2819/L2819)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1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1">
        <f t="shared" si="179"/>
        <v>41966.708333333336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41784.744155092587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1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1">
        <f t="shared" si="179"/>
        <v>41891.46670138889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IF(L2883=0,0,E2883/L2883)</f>
        <v>0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1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1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1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IF(L2947=0,0,E2947/L2947)</f>
        <v>0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1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1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1">
        <f t="shared" si="187"/>
        <v>42541.153715277782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1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1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IF(L3011=0,0,E3011/L3011)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1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1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1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IF(L3075=0,0,E3075/L3075)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1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1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1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1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1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IF(L3139=0,0,E3139/L3139)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1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1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1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IF(L3203=0,0,E3203/L3203)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1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IF(L3267=0,0,E3267/L3267)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1">
        <f t="shared" si="207"/>
        <v>42398.040972222218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1">
        <f t="shared" si="207"/>
        <v>42583.082638888889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1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1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1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IF(L3331=0,0,E3331/L3331)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1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1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1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1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IF(L3395=0,0,E3395/L3395)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1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1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1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1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IF(L3459=0,0,E3459/L3459)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1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1">
        <f t="shared" si="219"/>
        <v>42479.769097222219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1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1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IF(L3523=0,0,E3523/L3523)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1">
        <f t="shared" si="223"/>
        <v>42470.624999999993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1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1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1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IF(L3587=0,0,E3587/L3587)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1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1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42226.486446759263</v>
      </c>
      <c r="T3638" s="11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41899.418738425928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IF(L3651=0,0,E3651/L3651)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1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1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1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IF(L3715=0,0,E3715/L3715)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1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1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1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IF(L3779=0,0,E3779/L3779)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1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1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1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1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1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IF(L3843=0,0,E3843/L3843)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1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1">
        <f t="shared" si="243"/>
        <v>41863.452662037031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1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1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41867.44394675926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1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1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IF(L3907=0,0,E3907/L3907)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1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1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1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41829.117164351846</v>
      </c>
      <c r="T3950" s="11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1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IF(L3971=0,0,E3971/L3971)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1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1">
        <f t="shared" si="251"/>
        <v>42050.379016203697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1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1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42408.791238425918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42321.816782407412</v>
      </c>
      <c r="T4031" s="11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1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IF(L4035=0,0,E4035/L4035)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1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1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41761.601817129631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41905.587372685186</v>
      </c>
      <c r="T4078" s="11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1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1">
        <f t="shared" si="255"/>
        <v>42328.958333333336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1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1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1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IF(L4099=0,0,E4099/L4099)</f>
        <v>0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1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8" stopIfTrue="1" operator="containsText" text="live">
      <formula>NOT(ISERROR(SEARCH("live",F1)))</formula>
    </cfRule>
    <cfRule type="containsText" dxfId="2" priority="9" stopIfTrue="1" operator="containsText" text="canceled">
      <formula>NOT(ISERROR(SEARCH("canceled",F1)))</formula>
    </cfRule>
    <cfRule type="containsText" dxfId="1" priority="10" stopIfTrue="1" operator="containsText" text="successful">
      <formula>NOT(ISERROR(SEARCH("successful",F1)))</formula>
    </cfRule>
    <cfRule type="containsText" dxfId="0" priority="11" stopIfTrue="1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2060"/>
      </colorScale>
    </cfRule>
  </conditionalFormatting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/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8360</v>
      </c>
    </row>
    <row r="4" spans="1:6" x14ac:dyDescent="0.25">
      <c r="A4" s="7" t="s">
        <v>8361</v>
      </c>
      <c r="B4" s="7" t="s">
        <v>8364</v>
      </c>
    </row>
    <row r="5" spans="1:6" x14ac:dyDescent="0.2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9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9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9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9" t="s">
        <v>8331</v>
      </c>
      <c r="B9" s="8">
        <v>24</v>
      </c>
      <c r="C9" s="8"/>
      <c r="D9" s="8"/>
      <c r="E9" s="8"/>
      <c r="F9" s="8">
        <v>24</v>
      </c>
    </row>
    <row r="10" spans="1:6" x14ac:dyDescent="0.25">
      <c r="A10" s="9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9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9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9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9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9" t="s">
        <v>8363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8361</v>
      </c>
      <c r="B4" s="7" t="s">
        <v>8364</v>
      </c>
    </row>
    <row r="5" spans="1:6" x14ac:dyDescent="0.2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9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9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9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9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9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9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9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9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9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9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9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9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9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9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9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9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9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9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9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9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9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9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9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9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9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9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9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7" sqref="G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8308</v>
      </c>
      <c r="B1" t="s">
        <v>8360</v>
      </c>
    </row>
    <row r="2" spans="1:6" x14ac:dyDescent="0.25">
      <c r="A2" t="s">
        <v>8367</v>
      </c>
      <c r="B2" t="s">
        <v>8360</v>
      </c>
    </row>
    <row r="4" spans="1:6" x14ac:dyDescent="0.25">
      <c r="A4" t="s">
        <v>8361</v>
      </c>
      <c r="B4" t="s">
        <v>8364</v>
      </c>
    </row>
    <row r="5" spans="1:6" x14ac:dyDescent="0.25">
      <c r="A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2" t="s">
        <v>8368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2" t="s">
        <v>8369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2" t="s">
        <v>8370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2" t="s">
        <v>8371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2" t="s">
        <v>8372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2" t="s">
        <v>8373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2" t="s">
        <v>8374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2" t="s">
        <v>8375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2" t="s">
        <v>8376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2" t="s">
        <v>8377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2" t="s">
        <v>8378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2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2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="85" zoomScaleNormal="85" workbookViewId="0">
      <selection activeCell="D8" sqref="D8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7109375" bestFit="1" customWidth="1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8399</v>
      </c>
    </row>
    <row r="2" spans="1:8" x14ac:dyDescent="0.25">
      <c r="A2" t="s">
        <v>8387</v>
      </c>
      <c r="B2">
        <f>COUNTIFS('Unit 1 | Kickstart'!$D$2:$D$4115,"&lt;1000",'Unit 1 | Kickstart'!$F$2:$F$4115,"successful")</f>
        <v>322</v>
      </c>
      <c r="C2">
        <f>COUNTIFS('Unit 1 | Kickstart'!$D$2:$D$4115,"&lt;1000",'Unit 1 | Kickstart'!$F$2:$F$4115,"failed")</f>
        <v>113</v>
      </c>
      <c r="D2">
        <f>COUNTIFS('Unit 1 | Kickstart'!$D$2:$D$4115,"&lt;1000",'Unit 1 | Kickstart'!$F$2:$F$4115,"canceled")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8388</v>
      </c>
      <c r="B3">
        <f>COUNTIFS('Unit 1 | Kickstart'!$D$2:$D$4115,"&gt;=1000",'Unit 1 | Kickstart'!$D$2:$D$4115,"&lt;4999",'Unit 1 | Kickstart'!$F$2:$F$4115,"successful")</f>
        <v>931</v>
      </c>
      <c r="C3">
        <f>COUNTIFS('Unit 1 | Kickstart'!$D$2:$D$4115,"&gt;=1000",'Unit 1 | Kickstart'!$D$2:$D$4115,"&lt;4999",'Unit 1 | Kickstart'!$F$2:$F$4115,"failed")</f>
        <v>420</v>
      </c>
      <c r="D3">
        <f>COUNTIFS('Unit 1 | Kickstart'!$D$2:$D$4115,"&gt;=1000",'Unit 1 | Kickstart'!$D$2:$D$4115,"&lt;4999",'Unit 1 | Kickstart'!$F$2:$F$4115,"canceled")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t="s">
        <v>8389</v>
      </c>
      <c r="B4">
        <f>COUNTIFS('Unit 1 | Kickstart'!$D$2:$D$4115,"&gt;=5000",'Unit 1 | Kickstart'!$D$2:$D$4115,"&lt;9999",'Unit 1 | Kickstart'!$F$2:$F$4115,"successful")</f>
        <v>380</v>
      </c>
      <c r="C4">
        <f>COUNTIFS('Unit 1 | Kickstart'!$D$2:$D$4115,"&gt;=5000",'Unit 1 | Kickstart'!$D$2:$D$4115,"&lt;9999",'Unit 1 | Kickstart'!$F$2:$F$4115,"failed")</f>
        <v>282</v>
      </c>
      <c r="D4">
        <f>COUNTIFS('Unit 1 | Kickstart'!$D$2:$D$4115,"&gt;=5000",'Unit 1 | Kickstart'!$D$2:$D$4115,"&lt;9999",'Unit 1 | Kickstart'!$F$2:$F$4115,"canceled")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8390</v>
      </c>
      <c r="B5">
        <f>COUNTIFS('Unit 1 | Kickstart'!$D$2:$D$4115,"&gt;=10000",'Unit 1 | Kickstart'!$D$2:$D$4115,"&lt;14999",'Unit 1 | Kickstart'!$F$2:$F$4115,"successful")</f>
        <v>168</v>
      </c>
      <c r="C5">
        <f>COUNTIFS('Unit 1 | Kickstart'!$D$2:$D$4115,"&gt;=10000",'Unit 1 | Kickstart'!$D$2:$D$4115,"&lt;14999",'Unit 1 | Kickstart'!$F$2:$F$4115,"failed")</f>
        <v>144</v>
      </c>
      <c r="D5">
        <f>COUNTIFS('Unit 1 | Kickstart'!$D$2:$D$4115,"&gt;=10000",'Unit 1 | Kickstart'!$D$2:$D$4115,"&lt;14999",'Unit 1 | Kickstart'!$F$2:$F$4115,"canceled")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8391</v>
      </c>
      <c r="B6">
        <f>COUNTIFS('Unit 1 | Kickstart'!$D$2:$D$4115,"&gt;=15000",'Unit 1 | Kickstart'!$D$2:$D$4115,"&lt;19999",'Unit 1 | Kickstart'!$F$2:$F$4115,"successful")</f>
        <v>94</v>
      </c>
      <c r="C6">
        <f>COUNTIFS('Unit 1 | Kickstart'!$D$2:$D$4115,"&gt;=15000",'Unit 1 | Kickstart'!$D$2:$D$4115,"&lt;19999",'Unit 1 | Kickstart'!$F$2:$F$4115,"failed")</f>
        <v>90</v>
      </c>
      <c r="D6">
        <f>COUNTIFS('Unit 1 | Kickstart'!$D$2:$D$4115,"&gt;=15000",'Unit 1 | Kickstart'!$D$2:$D$4115,"&lt;19999",'Unit 1 | Kickstart'!$F$2:$F$4115,"canceled")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8392</v>
      </c>
      <c r="B7">
        <f>COUNTIFS('Unit 1 | Kickstart'!$D$2:$D$4115,"&gt;=20000",'Unit 1 | Kickstart'!$D$2:$D$4115,"&lt;24999",'Unit 1 | Kickstart'!$F$2:$F$4115,"successful")</f>
        <v>62</v>
      </c>
      <c r="C7">
        <f>COUNTIFS('Unit 1 | Kickstart'!$D$2:$D$4115,"&gt;=20000",'Unit 1 | Kickstart'!$D$2:$D$4115,"&lt;24999",'Unit 1 | Kickstart'!$F$2:$F$4115,"failed")</f>
        <v>72</v>
      </c>
      <c r="D7">
        <f>COUNTIFS('Unit 1 | Kickstart'!$D$2:$D$4115,"&gt;=20000",'Unit 1 | Kickstart'!$D$2:$D$4115,"&lt;24999",'Unit 1 | Kickstart'!$F$2:$F$4115,"canceled")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8393</v>
      </c>
      <c r="B8">
        <f>COUNTIFS('Unit 1 | Kickstart'!$D$2:$D$4115,"&gt;=25000",'Unit 1 | Kickstart'!$D$2:$D$4115,"&lt;29999",'Unit 1 | Kickstart'!$F$2:$F$4115,"successful")</f>
        <v>55</v>
      </c>
      <c r="C8">
        <f>COUNTIFS('Unit 1 | Kickstart'!$D$2:$D$4115,"&gt;=25000",'Unit 1 | Kickstart'!$D$2:$D$4115,"&lt;29999",'Unit 1 | Kickstart'!$F$2:$F$4115,"failed")</f>
        <v>64</v>
      </c>
      <c r="D8">
        <f>COUNTIFS('Unit 1 | Kickstart'!$D$2:$D$4115,"&gt;=25000",'Unit 1 | Kickstart'!$D$2:$D$4115,"&lt;29999",'Unit 1 | Kickstart'!$F$2:$F$4115,"canceled")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8394</v>
      </c>
      <c r="B9">
        <f>COUNTIFS('Unit 1 | Kickstart'!$D$2:$D$4115,"&gt;=30000",'Unit 1 | Kickstart'!$D$2:$D$4115,"&lt;34999",'Unit 1 | Kickstart'!$F$2:$F$4115,"successful")</f>
        <v>32</v>
      </c>
      <c r="C9">
        <f>COUNTIFS('Unit 1 | Kickstart'!$D$2:$D$4115,"&gt;=30000",'Unit 1 | Kickstart'!$D$2:$D$4115,"&lt;34999",'Unit 1 | Kickstart'!$F$2:$F$4115,"failed")</f>
        <v>37</v>
      </c>
      <c r="D9">
        <f>COUNTIFS('Unit 1 | Kickstart'!$D$2:$D$4115,"&gt;=30000",'Unit 1 | Kickstart'!$D$2:$D$4115,"&lt;34999",'Unit 1 | Kickstart'!$F$2:$F$4115,"canceled")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8395</v>
      </c>
      <c r="B10">
        <f>COUNTIFS('Unit 1 | Kickstart'!$D$2:$D$4115,"&gt;=35000",'Unit 1 | Kickstart'!$D$2:$D$4115,"&lt;39999",'Unit 1 | Kickstart'!$F$2:$F$4115,"successful")</f>
        <v>26</v>
      </c>
      <c r="C10">
        <f>COUNTIFS('Unit 1 | Kickstart'!$D$2:$D$4115,"&gt;=35000",'Unit 1 | Kickstart'!$D$2:$D$4115,"&lt;39999",'Unit 1 | Kickstart'!$F$2:$F$4115,"failed")</f>
        <v>22</v>
      </c>
      <c r="D10">
        <f>COUNTIFS('Unit 1 | Kickstart'!$D$2:$D$4115,"&gt;=35000",'Unit 1 | Kickstart'!$D$2:$D$4115,"&lt;39999",'Unit 1 | Kickstart'!$F$2:$F$4115,"canceled")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8396</v>
      </c>
      <c r="B11">
        <f>COUNTIFS('Unit 1 | Kickstart'!$D$2:$D$4115,"&gt;=40000",'Unit 1 | Kickstart'!$D$2:$D$4115,"&lt;44999",'Unit 1 | Kickstart'!$F$2:$F$4115,"successful")</f>
        <v>21</v>
      </c>
      <c r="C11">
        <f>COUNTIFS('Unit 1 | Kickstart'!$D$2:$D$4115,"&gt;=40000",'Unit 1 | Kickstart'!$D$2:$D$4115,"&lt;44999",'Unit 1 | Kickstart'!$F$2:$F$4115,"failed")</f>
        <v>16</v>
      </c>
      <c r="D11">
        <f>COUNTIFS('Unit 1 | Kickstart'!$D$2:$D$4115,"&gt;=40000",'Unit 1 | Kickstart'!$D$2:$D$4115,"&lt;44999",'Unit 1 | Kickstart'!$F$2:$F$4115,"canceled")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8397</v>
      </c>
      <c r="B12">
        <f>COUNTIFS('Unit 1 | Kickstart'!$D$2:$D$4115,"&gt;=45000",'Unit 1 | Kickstart'!$D$2:$D$4115,"&lt;49999",'Unit 1 | Kickstart'!$F$2:$F$4115,"successful")</f>
        <v>6</v>
      </c>
      <c r="C12">
        <f>COUNTIFS('Unit 1 | Kickstart'!$D$2:$D$4115,"&gt;=45000",'Unit 1 | Kickstart'!$D$2:$D$4115,"&lt;49999",'Unit 1 | Kickstart'!$F$2:$F$4115,"failed")</f>
        <v>11</v>
      </c>
      <c r="D12">
        <f>COUNTIFS('Unit 1 | Kickstart'!$D$2:$D$4115,"&gt;=45000",'Unit 1 | Kickstart'!$D$2:$D$4115,"&lt;49999",'Unit 1 | Kickstart'!$F$2:$F$4115,"canceled")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8398</v>
      </c>
      <c r="B13">
        <f>COUNTIFS('Unit 1 | Kickstart'!$D$2:$D$4115,"&gt;=50000",'Unit 1 | Kickstart'!$F$2:$F$4115,"successful")</f>
        <v>86</v>
      </c>
      <c r="C13">
        <f>COUNTIFS('Unit 1 | Kickstart'!$D$2:$D$4115,"&gt;=50000",'Unit 1 | Kickstart'!$F$2:$F$4115,"failed")</f>
        <v>258</v>
      </c>
      <c r="D13">
        <f>COUNTIFS('Unit 1 | Kickstart'!$D$2:$D$4115,"&gt;=50000",'Unit 1 | Kickstart'!$F$2:$F$4115,"canceled")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Unit 1 | Kickstart</vt:lpstr>
      <vt:lpstr>Sheet1</vt:lpstr>
      <vt:lpstr>Sheet2</vt:lpstr>
      <vt:lpstr>Sheet3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</cp:lastModifiedBy>
  <dcterms:created xsi:type="dcterms:W3CDTF">2017-04-20T15:17:24Z</dcterms:created>
  <dcterms:modified xsi:type="dcterms:W3CDTF">2018-06-04T16:22:01Z</dcterms:modified>
</cp:coreProperties>
</file>