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D5C7157D-D2C0-44C1-A778-71E910CE760C}" xr6:coauthVersionLast="47" xr6:coauthVersionMax="47" xr10:uidLastSave="{00000000-0000-0000-0000-000000000000}"/>
  <bookViews>
    <workbookView xWindow="11424" yWindow="0" windowWidth="11712" windowHeight="12336" tabRatio="808" firstSheet="9" activeTab="12"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5"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20" i="27" l="1"/>
  <c r="B18"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<sst xmlns="http://schemas.openxmlformats.org/spreadsheetml/2006/main" count="562" uniqueCount="280">
  <si>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</si>
  <si>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</si>
  <si>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</si>
  <si>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</si>
  <si>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</si>
  <si>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</si>
  <si>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</si>
  <si>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</si>
  <si>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</si>
  <si>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</si>
  <si>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</si>
  <si>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</si>
  <si>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</si>
  <si>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</si>
  <si>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</si>
  <si>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</si>
  <si>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</si>
  <si>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</si>
  <si>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</si>
  <si>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</si>
  <si>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</si>
  <si>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</si>
  <si>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</si>
  <si>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</si>
  <si>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</si>
  <si>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</si>
  <si>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</si>
  <si>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</si>
  <si>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</si>
  <si>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</si>
  <si>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</si>
  <si>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</si>
  <si>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</si>
  <si>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</si>
  <si>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</si>
  <si>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</si>
  <si>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</si>
  <si>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</si>
  <si>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</si>
  <si>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</si>
  <si>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</si>
  <si>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</si>
  <si>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</si>
  <si>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</si>
  <si>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</si>
  <si>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</si>
  <si>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</si>
  <si>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</si>
  <si>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</si>
  <si>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</si>
  <si>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</si>
  <si>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</si>
  <si>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</si>
  <si>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</si>
  <si>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</si>
  <si>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</si>
  <si>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</si>
  <si>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</si>
  <si>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</si>
  <si>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</si>
  <si>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</si>
  <si>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</si>
  <si>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</si>
  <si>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</si>
  <si>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</si>
  <si>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</si>
  <si>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</si>
  <si>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</si>
  <si>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</si>
  <si>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</si>
  <si>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</si>
  <si>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</si>
  <si>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</si>
  <si>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</si>
  <si>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</si>
  <si>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</si>
  <si>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</si>
  <si>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</si>
  <si>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</si>
  <si>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</si>
  <si>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</si>
  <si>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</si>
  <si>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</si>
  <si>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</si>
  <si>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</si>
  <si>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</si>
  <si>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</si>
  <si>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</si>
  <si>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</si>
  <si>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</si>
  <si>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</si>
  <si>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</si>
  <si>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</si>
  <si>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</si>
  <si>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</si>
  <si>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</si>
  <si>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</si>
  <si>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</si>
  <si>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</si>
  <si>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</si>
  <si>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</si>
  <si>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</si>
  <si>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</si>
  <si>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</si>
  <si>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</si>
  <si>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</si>
  <si>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</si>
  <si>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</si>
  <si>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</si>
  <si>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</si>
  <si>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</si>
  <si>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</si>
  <si>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</si>
  <si>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</si>
  <si>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</si>
  <si>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</si>
  <si>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</si>
  <si>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</si>
  <si>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</si>
  <si>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</si>
  <si>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</si>
  <si>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</si>
  <si>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</si>
  <si>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</si>
  <si>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</si>
  <si>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</si>
  <si>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</si>
  <si>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</si>
  <si>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</si>
  <si>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</si>
  <si>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</si>
  <si>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</si>
  <si>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</si>
  <si>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</si>
  <si>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</si>
  <si>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</si>
  <si>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</si>
  <si>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</si>
  <si>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</si>
  <si>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</si>
  <si>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</si>
  <si>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</si>
  <si>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</si>
  <si>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</si>
  <si>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</si>
  <si>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</si>
  <si>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</si>
  <si>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</si>
  <si>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</si>
  <si>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</si>
  <si>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</si>
  <si>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</si>
  <si>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</si>
  <si>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</si>
  <si>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</si>
  <si>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</si>
  <si>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</si>
  <si>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</si>
  <si>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</si>
  <si>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</si>
  <si>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</si>
  <si>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</si>
  <si>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</si>
  <si>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</si>
  <si>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</si>
  <si>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</si>
  <si>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</si>
  <si>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</si>
  <si>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</si>
  <si>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</si>
  <si>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</si>
  <si>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</si>
  <si>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</si>
  <si>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</si>
  <si>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</si>
  <si>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</si>
  <si>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</si>
  <si>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</si>
  <si>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</si>
  <si>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</si>
  <si>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</si>
  <si>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</si>
  <si>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</si>
  <si>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</si>
  <si>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</si>
  <si>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</si>
  <si>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</si>
  <si>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</si>
  <si>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</si>
  <si>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</si>
  <si>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</si>
  <si>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</si>
  <si>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</si>
  <si>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</si>
  <si>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</si>
  <si>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</si>
  <si>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</si>
  <si>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</si>
  <si>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</si>
  <si>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</si>
  <si>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</si>
  <si>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</si>
  <si>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</si>
  <si>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</si>
  <si>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</si>
  <si>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</si>
  <si>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</si>
  <si>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</si>
  <si>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</si>
  <si>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</si>
  <si>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</si>
  <si>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</si>
  <si>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</si>
  <si>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</si>
  <si>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</si>
  <si>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</si>
  <si>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</si>
  <si>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</si>
  <si>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</si>
  <si>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</si>
  <si>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</si>
  <si>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</si>
  <si>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</si>
  <si>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</si>
  <si>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</si>
  <si>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</si>
  <si>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</si>
  <si>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</si>
  <si>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</si>
  <si>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</si>
  <si>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</si>
  <si>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</si>
  <si>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</si>
  <si>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</si>
  <si>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</si>
  <si>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</si>
  <si>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</si>
  <si>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</si>
  <si>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</si>
  <si>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</si>
  <si>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</si>
  <si>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</si>
  <si>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</si>
  <si>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</si>
  <si>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</si>
  <si>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</si>
  <si>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</si>
  <si>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</si>
  <si>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</si>
  <si>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</si>
  <si>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</si>
  <si>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</si>
  <si>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</si>
  <si>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</si>
  <si>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</si>
  <si>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</si>
  <si>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</si>
  <si>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</si>
  <si>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</si>
  <si>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</si>
  <si>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</si>
  <si>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</si>
  <si>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</si>
  <si>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</si>
  <si>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</si>
  <si>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</si>
  <si>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</si>
  <si>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</si>
  <si>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</si>
  <si>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</si>
  <si>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</si>
  <si>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</si>
  <si>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</si>
  <si>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</si>
  <si>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</si>
  <si>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granule</t>
  </si>
  <si>
    <t>Density granule</t>
  </si>
  <si>
    <t>Density reactor</t>
  </si>
  <si>
    <t>dT analyse</t>
  </si>
  <si>
    <t>Time (in simulation) between analysing balances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</si>
</sst>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D23" sqref="D2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270</v>
      </c>
      <c r="B1" s="121">
        <f>Influent!B1/2</f>
        <v>3.3333333333333332E-4</v>
      </c>
      <c r="C1" s="90" t="s">
        <v>81</v>
      </c>
      <c r="D1" s="270" t="s">
        <v>209</v>
      </c>
      <c r="E1" s="69"/>
      <c r="F1" s="69"/>
      <c r="G1" s="69"/>
    </row>
    <row r="2" spans="1:9" ht="15" customHeight="1" x14ac:dyDescent="0.25">
      <c r="A2" s="77" t="s">
        <v>271</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D6" sqref="D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270</v>
      </c>
      <c r="B2" s="151" t="s">
        <v>85</v>
      </c>
      <c r="C2" s="151">
        <v>10</v>
      </c>
      <c r="D2" s="151" t="s">
        <v>85</v>
      </c>
      <c r="E2" s="151" t="s">
        <v>85</v>
      </c>
      <c r="F2" s="151" t="s">
        <v>85</v>
      </c>
      <c r="G2" s="148">
        <v>3</v>
      </c>
      <c r="H2" s="144" t="s">
        <v>82</v>
      </c>
      <c r="I2" s="270" t="s">
        <v>227</v>
      </c>
    </row>
    <row r="3" spans="1:9" ht="13.2" x14ac:dyDescent="0.25">
      <c r="A3" s="77" t="s">
        <v>271</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270</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271</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270</v>
      </c>
      <c r="B24" s="152" t="s">
        <v>86</v>
      </c>
      <c r="C24" s="152">
        <v>0</v>
      </c>
      <c r="D24" s="152" t="s">
        <v>86</v>
      </c>
      <c r="E24" s="152" t="s">
        <v>86</v>
      </c>
      <c r="F24" s="152" t="s">
        <v>86</v>
      </c>
      <c r="I24" s="274" t="s">
        <v>229</v>
      </c>
    </row>
    <row r="25" spans="1:9" ht="13.2" x14ac:dyDescent="0.25">
      <c r="A25" s="77" t="s">
        <v>271</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22" sqref="F2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270</v>
      </c>
      <c r="C1" s="136" t="s">
        <v>271</v>
      </c>
      <c r="D1" s="136" t="s">
        <v>17</v>
      </c>
      <c r="E1" s="136" t="s">
        <v>76</v>
      </c>
      <c r="F1" s="275" t="s">
        <v>274</v>
      </c>
    </row>
    <row r="2" spans="1:6" ht="13.2" customHeight="1" x14ac:dyDescent="0.25">
      <c r="A2" s="76" t="s">
        <v>267</v>
      </c>
      <c r="B2" s="100">
        <v>1.0000000000000001E-5</v>
      </c>
      <c r="C2" s="100">
        <v>0</v>
      </c>
      <c r="D2" s="100">
        <v>0</v>
      </c>
      <c r="E2" s="100">
        <v>0</v>
      </c>
      <c r="F2" s="275"/>
    </row>
    <row r="3" spans="1:6" ht="13.2" customHeight="1" x14ac:dyDescent="0.25">
      <c r="A3" s="77" t="s">
        <v>268</v>
      </c>
      <c r="B3" s="100">
        <v>0</v>
      </c>
      <c r="C3" s="100">
        <v>1.0000000000000001E-5</v>
      </c>
      <c r="D3" s="100">
        <v>0</v>
      </c>
      <c r="E3" s="100">
        <v>0</v>
      </c>
      <c r="F3" s="275"/>
    </row>
    <row r="4" spans="1:6" ht="13.95" customHeight="1" thickBot="1" x14ac:dyDescent="0.3">
      <c r="A4" s="89" t="s">
        <v>269</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tabSelected="1" topLeftCell="B1" workbookViewId="0">
      <selection activeCell="E15" sqref="E15"/>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270</v>
      </c>
      <c r="C1" s="136" t="s">
        <v>271</v>
      </c>
      <c r="D1" s="136" t="s">
        <v>17</v>
      </c>
      <c r="E1" s="275" t="s">
        <v>273</v>
      </c>
    </row>
    <row r="2" spans="1:5" ht="13.2" customHeight="1" x14ac:dyDescent="0.25">
      <c r="A2" s="76" t="s">
        <v>267</v>
      </c>
      <c r="B2" s="100">
        <v>0</v>
      </c>
      <c r="C2" s="100">
        <v>0</v>
      </c>
      <c r="D2" s="100">
        <v>0</v>
      </c>
      <c r="E2" s="275"/>
    </row>
    <row r="3" spans="1:5" ht="13.2" customHeight="1" x14ac:dyDescent="0.25">
      <c r="A3" s="77" t="s">
        <v>268</v>
      </c>
      <c r="B3" s="100">
        <v>0</v>
      </c>
      <c r="C3" s="100">
        <v>0</v>
      </c>
      <c r="D3" s="100">
        <v>0</v>
      </c>
      <c r="E3" s="275"/>
    </row>
    <row r="4" spans="1:5" ht="13.2" customHeight="1" thickBot="1" x14ac:dyDescent="0.3">
      <c r="A4" s="89" t="s">
        <v>269</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272</v>
      </c>
    </row>
    <row r="2" spans="1:6" ht="13.2" customHeight="1" x14ac:dyDescent="0.25">
      <c r="A2" s="76" t="s">
        <v>267</v>
      </c>
      <c r="B2" s="100">
        <v>0.01</v>
      </c>
      <c r="C2" s="137" t="s">
        <v>270</v>
      </c>
      <c r="D2" s="138">
        <f>0.25/24</f>
        <v>1.0416666666666666E-2</v>
      </c>
      <c r="E2" s="138">
        <f>1/24</f>
        <v>4.1666666666666664E-2</v>
      </c>
      <c r="F2" s="270"/>
    </row>
    <row r="3" spans="1:6" ht="13.2" customHeight="1" x14ac:dyDescent="0.25">
      <c r="A3" s="77" t="s">
        <v>268</v>
      </c>
      <c r="B3" s="100">
        <v>0.01</v>
      </c>
      <c r="C3" s="137" t="s">
        <v>271</v>
      </c>
      <c r="D3" s="138">
        <f>0.25/24</f>
        <v>1.0416666666666666E-2</v>
      </c>
      <c r="E3" s="138">
        <f>1/24</f>
        <v>4.1666666666666664E-2</v>
      </c>
      <c r="F3" s="270"/>
    </row>
    <row r="4" spans="1:6" ht="13.2" customHeight="1" thickBot="1" x14ac:dyDescent="0.3">
      <c r="A4" s="89" t="s">
        <v>269</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267</v>
      </c>
      <c r="C1" s="277"/>
      <c r="D1" s="278"/>
      <c r="E1" s="276" t="s">
        <v>268</v>
      </c>
      <c r="F1" s="277"/>
      <c r="G1" s="278"/>
      <c r="H1" s="277" t="s">
        <v>269</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270</v>
      </c>
      <c r="B3" s="164">
        <v>-1</v>
      </c>
      <c r="C3" s="102">
        <v>0</v>
      </c>
      <c r="D3" s="165">
        <v>0</v>
      </c>
      <c r="E3" s="164">
        <v>0</v>
      </c>
      <c r="F3" s="102">
        <v>0</v>
      </c>
      <c r="G3" s="165">
        <v>0</v>
      </c>
      <c r="H3" s="164">
        <v>0</v>
      </c>
      <c r="I3" s="102">
        <v>0</v>
      </c>
      <c r="J3" s="165">
        <v>0</v>
      </c>
    </row>
    <row r="4" spans="1:10" x14ac:dyDescent="0.25">
      <c r="A4" s="77" t="s">
        <v>271</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Discretization!A16</f>
        <v>Dynamic dT</v>
      </c>
      <c r="B1" s="247" t="b">
        <f>Discretization!B16</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1</v>
      </c>
      <c r="C6" s="262"/>
    </row>
    <row r="7" spans="1:3" ht="14.4" x14ac:dyDescent="0.25">
      <c r="A7" s="77" t="str">
        <f>Solver!A2</f>
        <v>pH solving included</v>
      </c>
      <c r="B7" s="248" t="b">
        <f>Solver!B2</f>
        <v>1</v>
      </c>
      <c r="C7" s="262"/>
    </row>
    <row r="8" spans="1:3" ht="14.4" customHeight="1" thickBot="1" x14ac:dyDescent="0.3">
      <c r="A8" s="89" t="str">
        <f>Solver!A5</f>
        <v>Speciation included</v>
      </c>
      <c r="B8" s="249" t="b">
        <f>Solver!B5</f>
        <v>1</v>
      </c>
      <c r="C8" s="262"/>
    </row>
    <row r="9" spans="1:3" ht="13.2" customHeight="1" x14ac:dyDescent="0.25">
      <c r="A9" s="77" t="str">
        <f>Solver!A11</f>
        <v>Structure model</v>
      </c>
      <c r="B9" s="248" t="b">
        <f>Solver!B11</f>
        <v>0</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C20" sqref="C20"/>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270</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276</v>
      </c>
      <c r="B11" s="225">
        <v>100</v>
      </c>
      <c r="C11" s="90" t="s">
        <v>253</v>
      </c>
      <c r="D11" s="226" t="s">
        <v>254</v>
      </c>
      <c r="E11" s="69"/>
    </row>
    <row r="12" spans="1:5" ht="15" thickBot="1" x14ac:dyDescent="0.35">
      <c r="A12" s="89" t="s">
        <v>277</v>
      </c>
      <c r="B12" s="227">
        <v>3</v>
      </c>
      <c r="C12" s="92" t="s">
        <v>253</v>
      </c>
      <c r="D12" s="228" t="s">
        <v>255</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topLeftCell="A3" workbookViewId="0">
      <selection activeCell="B18" sqref="B1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4.4" x14ac:dyDescent="0.3">
      <c r="A14" s="77" t="s">
        <v>278</v>
      </c>
      <c r="B14" s="103">
        <v>4</v>
      </c>
      <c r="C14" s="90" t="s">
        <v>93</v>
      </c>
      <c r="D14" s="107" t="s">
        <v>279</v>
      </c>
      <c r="E14" s="264"/>
    </row>
    <row r="15" spans="1:5" ht="15" thickBot="1" x14ac:dyDescent="0.35">
      <c r="A15" s="89" t="s">
        <v>116</v>
      </c>
      <c r="B15" s="97">
        <f>B13*7</f>
        <v>168</v>
      </c>
      <c r="C15" s="92" t="s">
        <v>93</v>
      </c>
      <c r="D15" s="108" t="s">
        <v>118</v>
      </c>
      <c r="E15" s="265"/>
    </row>
    <row r="16" spans="1:5" ht="14.4" x14ac:dyDescent="0.3">
      <c r="A16" s="104" t="s">
        <v>139</v>
      </c>
      <c r="B16" s="124" t="b">
        <v>1</v>
      </c>
      <c r="C16" s="118" t="s">
        <v>90</v>
      </c>
      <c r="D16" s="110" t="s">
        <v>140</v>
      </c>
      <c r="E16" s="266" t="s">
        <v>153</v>
      </c>
    </row>
    <row r="17" spans="1:5" ht="14.4" x14ac:dyDescent="0.3">
      <c r="A17" s="77" t="s">
        <v>122</v>
      </c>
      <c r="B17" s="99">
        <v>0.01</v>
      </c>
      <c r="C17" s="90" t="s">
        <v>90</v>
      </c>
      <c r="D17" s="107" t="s">
        <v>128</v>
      </c>
      <c r="E17" s="264"/>
    </row>
    <row r="18" spans="1:5" ht="14.4" x14ac:dyDescent="0.3">
      <c r="A18" s="77" t="s">
        <v>125</v>
      </c>
      <c r="B18" s="95">
        <f>$B$5^2 * B17 / MAX(Diffusion!$B:$B)</f>
        <v>5.291005291005291E-9</v>
      </c>
      <c r="C18" s="90" t="s">
        <v>93</v>
      </c>
      <c r="D18" s="107" t="s">
        <v>129</v>
      </c>
      <c r="E18" s="264"/>
    </row>
    <row r="19" spans="1:5" ht="14.4" x14ac:dyDescent="0.3">
      <c r="A19" s="77" t="s">
        <v>123</v>
      </c>
      <c r="B19" s="99">
        <v>0.4</v>
      </c>
      <c r="C19" s="90" t="s">
        <v>90</v>
      </c>
      <c r="D19" s="107" t="s">
        <v>265</v>
      </c>
      <c r="E19" s="264"/>
    </row>
    <row r="20" spans="1:5" ht="14.4" x14ac:dyDescent="0.3">
      <c r="A20" s="77" t="s">
        <v>126</v>
      </c>
      <c r="B20" s="95">
        <f>$B$5^2 * B19 / MAX(Diffusion!$B:$B)</f>
        <v>2.1164021164021162E-7</v>
      </c>
      <c r="C20" s="90" t="s">
        <v>93</v>
      </c>
      <c r="D20" s="107" t="s">
        <v>131</v>
      </c>
      <c r="E20" s="264"/>
    </row>
    <row r="21" spans="1:5" ht="14.4" x14ac:dyDescent="0.3">
      <c r="A21" s="77" t="s">
        <v>133</v>
      </c>
      <c r="B21" s="99">
        <v>0.1</v>
      </c>
      <c r="C21" s="90" t="s">
        <v>93</v>
      </c>
      <c r="D21" s="107" t="s">
        <v>137</v>
      </c>
      <c r="E21" s="264"/>
    </row>
    <row r="22" spans="1:5" ht="14.4" x14ac:dyDescent="0.3">
      <c r="A22" s="105" t="s">
        <v>134</v>
      </c>
      <c r="B22" s="106">
        <v>1</v>
      </c>
      <c r="C22" s="119" t="s">
        <v>93</v>
      </c>
      <c r="D22" s="111" t="s">
        <v>138</v>
      </c>
      <c r="E22" s="264"/>
    </row>
    <row r="23" spans="1:5" ht="28.8" x14ac:dyDescent="0.3">
      <c r="A23" s="77" t="s">
        <v>141</v>
      </c>
      <c r="B23" s="99">
        <v>3</v>
      </c>
      <c r="C23" s="90" t="s">
        <v>90</v>
      </c>
      <c r="D23" s="112" t="s">
        <v>147</v>
      </c>
      <c r="E23" s="264"/>
    </row>
    <row r="24" spans="1:5" ht="28.8" x14ac:dyDescent="0.3">
      <c r="A24" s="77" t="s">
        <v>144</v>
      </c>
      <c r="B24" s="99">
        <v>500</v>
      </c>
      <c r="C24" s="90" t="s">
        <v>90</v>
      </c>
      <c r="D24" s="112" t="s">
        <v>148</v>
      </c>
      <c r="E24" s="264"/>
    </row>
    <row r="25" spans="1:5" ht="28.8" x14ac:dyDescent="0.3">
      <c r="A25" s="77" t="s">
        <v>142</v>
      </c>
      <c r="B25" s="99">
        <v>200</v>
      </c>
      <c r="C25" s="90" t="s">
        <v>90</v>
      </c>
      <c r="D25" s="112" t="s">
        <v>149</v>
      </c>
      <c r="E25" s="264"/>
    </row>
    <row r="26" spans="1:5" ht="28.8" x14ac:dyDescent="0.3">
      <c r="A26" s="77" t="s">
        <v>143</v>
      </c>
      <c r="B26" s="99">
        <v>20</v>
      </c>
      <c r="C26" s="90" t="s">
        <v>90</v>
      </c>
      <c r="D26" s="112" t="s">
        <v>150</v>
      </c>
      <c r="E26" s="264"/>
    </row>
    <row r="27" spans="1:5" ht="28.8" x14ac:dyDescent="0.3">
      <c r="A27" s="77" t="s">
        <v>151</v>
      </c>
      <c r="B27" s="188">
        <v>0.2</v>
      </c>
      <c r="C27" s="90" t="s">
        <v>262</v>
      </c>
      <c r="D27" s="112" t="s">
        <v>264</v>
      </c>
      <c r="E27" s="264"/>
    </row>
    <row r="28" spans="1:5" ht="28.8" x14ac:dyDescent="0.3">
      <c r="A28" s="77" t="s">
        <v>145</v>
      </c>
      <c r="B28" s="114">
        <v>9.9999999999999995E-8</v>
      </c>
      <c r="C28" s="90" t="s">
        <v>262</v>
      </c>
      <c r="D28" s="112" t="s">
        <v>261</v>
      </c>
      <c r="E28" s="264"/>
    </row>
    <row r="29" spans="1:5" ht="29.4" thickBot="1" x14ac:dyDescent="0.35">
      <c r="A29" s="89" t="s">
        <v>146</v>
      </c>
      <c r="B29" s="115">
        <v>0.02</v>
      </c>
      <c r="C29" s="92" t="s">
        <v>90</v>
      </c>
      <c r="D29" s="113" t="s">
        <v>152</v>
      </c>
      <c r="E29" s="265"/>
    </row>
  </sheetData>
  <mergeCells count="3">
    <mergeCell ref="E1:E8"/>
    <mergeCell ref="E9:E15"/>
    <mergeCell ref="E16:E29"/>
  </mergeCells>
  <conditionalFormatting sqref="A17:D29">
    <cfRule type="expression" dxfId="19" priority="1">
      <formula>$B$16 = FALSE</formula>
    </cfRule>
  </conditionalFormatting>
  <dataValidations count="1">
    <dataValidation type="list" allowBlank="1" showInputMessage="1" showErrorMessage="1" sqref="B16"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270</v>
      </c>
      <c r="B1" s="116">
        <f>1*10^(-9)*3600</f>
        <v>3.6000000000000003E-6</v>
      </c>
      <c r="C1" s="90" t="s">
        <v>101</v>
      </c>
      <c r="D1" s="107" t="s">
        <v>165</v>
      </c>
      <c r="E1" s="267" t="s">
        <v>166</v>
      </c>
    </row>
    <row r="2" spans="1:5" ht="14.4" x14ac:dyDescent="0.3">
      <c r="A2" s="77" t="s">
        <v>271</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28" sqref="B2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275</v>
      </c>
      <c r="C6" s="129" t="s">
        <v>90</v>
      </c>
      <c r="D6" s="232" t="s">
        <v>256</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257</v>
      </c>
      <c r="B9" s="122">
        <v>12</v>
      </c>
      <c r="C9" s="185" t="s">
        <v>90</v>
      </c>
      <c r="D9" s="233" t="s">
        <v>258</v>
      </c>
    </row>
    <row r="10" spans="1:4" ht="26.4" x14ac:dyDescent="0.25">
      <c r="A10" s="234" t="s">
        <v>259</v>
      </c>
      <c r="B10" s="186">
        <v>12</v>
      </c>
      <c r="C10" s="119" t="s">
        <v>90</v>
      </c>
      <c r="D10" s="235" t="s">
        <v>260</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266</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C23" sqref="C23"/>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1</v>
      </c>
      <c r="C2" s="90" t="s">
        <v>90</v>
      </c>
      <c r="D2" s="231" t="s">
        <v>203</v>
      </c>
    </row>
    <row r="3" spans="1:4" ht="14.4" x14ac:dyDescent="0.25">
      <c r="A3" s="77" t="s">
        <v>167</v>
      </c>
      <c r="B3" s="121">
        <v>1.0000000000000001E-15</v>
      </c>
      <c r="C3" s="90" t="s">
        <v>90</v>
      </c>
      <c r="D3" s="231" t="s">
        <v>202</v>
      </c>
    </row>
    <row r="4" spans="1:4" ht="14.4" x14ac:dyDescent="0.25">
      <c r="A4" s="77" t="s">
        <v>230</v>
      </c>
      <c r="B4" s="122" t="b">
        <v>1</v>
      </c>
      <c r="C4" s="90" t="s">
        <v>90</v>
      </c>
      <c r="D4" s="231" t="s">
        <v>231</v>
      </c>
    </row>
    <row r="5" spans="1:4" ht="28.8" x14ac:dyDescent="0.25">
      <c r="A5" s="77" t="s">
        <v>204</v>
      </c>
      <c r="B5" s="122" t="b">
        <v>1</v>
      </c>
      <c r="C5" s="90" t="s">
        <v>90</v>
      </c>
      <c r="D5" s="231" t="s">
        <v>236</v>
      </c>
    </row>
    <row r="6" spans="1:4" ht="28.8" x14ac:dyDescent="0.25">
      <c r="A6" s="77" t="s">
        <v>205</v>
      </c>
      <c r="B6" s="121">
        <v>1E-8</v>
      </c>
      <c r="C6" s="90" t="s">
        <v>90</v>
      </c>
      <c r="D6" s="231" t="s">
        <v>206</v>
      </c>
    </row>
    <row r="7" spans="1:4" ht="28.8" x14ac:dyDescent="0.25">
      <c r="A7" s="77" t="s">
        <v>192</v>
      </c>
      <c r="B7" s="187">
        <v>0.05</v>
      </c>
      <c r="C7" s="90" t="s">
        <v>262</v>
      </c>
      <c r="D7" s="231" t="s">
        <v>263</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0</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270</v>
      </c>
      <c r="B1" s="121">
        <f>2*Parameters!B3</f>
        <v>6.6666666666666664E-4</v>
      </c>
      <c r="C1" s="90" t="s">
        <v>81</v>
      </c>
      <c r="D1" s="130" t="s">
        <v>20</v>
      </c>
      <c r="E1" s="270" t="s">
        <v>210</v>
      </c>
      <c r="F1" s="69"/>
      <c r="G1" s="69"/>
      <c r="H1" s="69"/>
      <c r="I1" s="69"/>
      <c r="J1" s="69"/>
    </row>
    <row r="2" spans="1:10" ht="13.2" customHeight="1" x14ac:dyDescent="0.25">
      <c r="A2" s="77" t="s">
        <v>271</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2024-04-09T14:45:14Z</dcterms:modified>
  <cp:category/>
  <cp:contentStatus/>
</cp:coreProperties>
</file>