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d.docs.live.net/d09dd78596f01afe/Bureaublad/IbM-2.4.3/IbM-2.4.3/planning/Excels/Templates/"/>
    </mc:Choice>
  </mc:AlternateContent>
  <xr:revisionPtr revIDLastSave="0" documentId="13_ncr:1_{1DAA9B15-575C-4149-BBBA-251812EBF2DE}" xr6:coauthVersionLast="47" xr6:coauthVersionMax="47" xr10:uidLastSave="{00000000-0000-0000-0000-000000000000}"/>
  <bookViews>
    <workbookView xWindow="38280" yWindow="0" windowWidth="17250" windowHeight="8865" tabRatio="808" activeTab="7"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4" hidden="1">Parameters!$B$10</definedName>
    <definedName name="solver_cvg" localSheetId="4" hidden="1">0.0001</definedName>
    <definedName name="solver_drv" localSheetId="4" hidden="1">1</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0</definedName>
    <definedName name="solver_nwt" localSheetId="4" hidden="1">1</definedName>
    <definedName name="solver_opt" localSheetId="4" hidden="1">Parameters!$B$8</definedName>
    <definedName name="solver_pre" localSheetId="4" hidden="1">0.000001</definedName>
    <definedName name="solver_rbv" localSheetId="4" hidden="1">1</definedName>
    <definedName name="solver_rlx" localSheetId="4" hidden="1">2</definedName>
    <definedName name="solver_rsd" localSheetId="4" hidden="1">0</definedName>
    <definedName name="solver_scl" localSheetId="4" hidden="1">1</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0.000000000135</definedName>
    <definedName name="solver_ver" localSheetId="4"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34" l="1"/>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3"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<sst xmlns="http://schemas.openxmlformats.org/spreadsheetml/2006/main" count="559" uniqueCount="278">
  <si>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</si>
  <si>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</si>
  <si>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</si>
  <si>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</si>
  <si>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</si>
  <si>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</si>
  <si>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</si>
  <si>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</si>
  <si>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</si>
  <si>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</si>
  <si>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</si>
  <si>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</si>
  <si>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</si>
  <si>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</si>
  <si>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</si>
  <si>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</si>
  <si>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</si>
  <si>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</si>
  <si>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</si>
  <si>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</si>
  <si>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</si>
  <si>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</si>
  <si>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</si>
  <si>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</si>
  <si>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</si>
  <si>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</si>
  <si>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</si>
  <si>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</si>
  <si>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</si>
  <si>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</si>
  <si>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</si>
  <si>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</si>
  <si>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</si>
  <si>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</si>
  <si>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</si>
  <si>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</si>
  <si>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</si>
  <si>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</si>
  <si>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</si>
  <si>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</si>
  <si>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</si>
  <si>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</si>
  <si>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</si>
  <si>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</si>
  <si>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</si>
  <si>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</si>
  <si>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</si>
  <si>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</si>
  <si>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</si>
  <si>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</si>
  <si>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</si>
  <si>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</si>
  <si>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</si>
  <si>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</si>
  <si>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</si>
  <si>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</si>
  <si>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</si>
  <si>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</si>
  <si>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</si>
  <si>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</si>
  <si>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</si>
  <si>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</si>
  <si>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</si>
  <si>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</si>
  <si>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</si>
  <si>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</si>
  <si>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</si>
  <si>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</si>
  <si>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</si>
  <si>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</si>
  <si>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</si>
  <si>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</si>
  <si>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</si>
  <si>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</si>
  <si>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</si>
  <si>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</si>
  <si>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</si>
  <si>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</si>
  <si>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</si>
  <si>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</si>
  <si>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</si>
  <si>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</si>
  <si>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</si>
  <si>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</si>
  <si>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</si>
  <si>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</si>
  <si>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</si>
  <si>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</si>
  <si>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</si>
  <si>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</si>
  <si>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</si>
  <si>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</si>
  <si>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</si>
  <si>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</si>
  <si>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</si>
  <si>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</si>
  <si>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</si>
  <si>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</si>
  <si>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</si>
  <si>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</si>
  <si>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</si>
  <si>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</si>
  <si>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</si>
  <si>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</si>
  <si>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</si>
  <si>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</si>
  <si>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</si>
  <si>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</si>
  <si>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</si>
  <si>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</si>
  <si>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</si>
  <si>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</si>
  <si>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</si>
  <si>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</si>
  <si>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</si>
  <si>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</si>
  <si>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</si>
  <si>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</si>
  <si>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</si>
  <si>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</si>
  <si>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</si>
  <si>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</si>
  <si>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</si>
  <si>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</si>
  <si>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</si>
  <si>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</si>
  <si>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</si>
  <si>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</si>
  <si>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</si>
  <si>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</si>
  <si>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</si>
  <si>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</si>
  <si>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</si>
  <si>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</si>
  <si>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</si>
  <si>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</si>
  <si>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</si>
  <si>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</si>
  <si>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</si>
  <si>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</si>
  <si>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</si>
  <si>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</si>
  <si>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</si>
  <si>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</si>
  <si>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</si>
  <si>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</si>
  <si>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</si>
  <si>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</si>
  <si>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</si>
  <si>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</si>
  <si>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</si>
  <si>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</si>
  <si>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</si>
  <si>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</si>
  <si>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</si>
  <si>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</si>
  <si>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</si>
  <si>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</si>
  <si>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</si>
  <si>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</si>
  <si>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</si>
  <si>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</si>
  <si>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</si>
  <si>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</si>
  <si>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</si>
  <si>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</si>
  <si>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</si>
  <si>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</si>
  <si>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</si>
  <si>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</si>
  <si>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</si>
  <si>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</si>
  <si>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</si>
  <si>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</si>
  <si>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</si>
  <si>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</si>
  <si>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</si>
  <si>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</si>
  <si>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</si>
  <si>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</si>
  <si>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</si>
  <si>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</si>
  <si>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</si>
  <si>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</si>
  <si>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</si>
  <si>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</si>
  <si>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</si>
  <si>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</si>
  <si>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</si>
  <si>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</si>
  <si>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</si>
  <si>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</si>
  <si>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</si>
  <si>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</si>
  <si>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</si>
  <si>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</si>
  <si>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</si>
  <si>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</si>
  <si>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</si>
  <si>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</si>
  <si>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</si>
  <si>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</si>
  <si>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</si>
  <si>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</si>
  <si>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</si>
  <si>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</si>
  <si>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</si>
  <si>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</si>
  <si>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</si>
  <si>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</si>
  <si>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</si>
  <si>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</si>
  <si>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</si>
  <si>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</si>
  <si>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</si>
  <si>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</si>
  <si>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</si>
  <si>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</si>
  <si>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</si>
  <si>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</si>
  <si>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</si>
  <si>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</si>
  <si>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</si>
  <si>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</si>
  <si>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</si>
  <si>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</si>
  <si>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</si>
  <si>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</si>
  <si>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</si>
  <si>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</si>
  <si>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</si>
  <si>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</si>
  <si>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</si>
  <si>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</si>
  <si>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</si>
  <si>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</si>
  <si>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</si>
  <si>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</si>
  <si>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</si>
  <si>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</si>
  <si>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</si>
  <si>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</si>
  <si>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</si>
  <si>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</si>
  <si>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</si>
  <si>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</si>
  <si>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</si>
  <si>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</si>
  <si>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</si>
  <si>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</si>
  <si>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</si>
  <si>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</si>
  <si>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</si>
  <si>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</si>
  <si>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density granule</t>
  </si>
  <si>
    <t>g/L</t>
  </si>
  <si>
    <t>How dense are the granules</t>
  </si>
  <si>
    <t>density reactor</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</si>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</sst>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240</v>
      </c>
    </row>
    <row r="2" spans="1:1" ht="52.8" x14ac:dyDescent="0.25">
      <c r="A2" s="182" t="s">
        <v>241</v>
      </c>
    </row>
    <row r="3" spans="1:1" ht="27" thickBot="1" x14ac:dyDescent="0.3">
      <c r="A3" s="180" t="s">
        <v>242</v>
      </c>
    </row>
    <row r="4" spans="1:1" x14ac:dyDescent="0.25">
      <c r="A4" s="179" t="s">
        <v>246</v>
      </c>
    </row>
    <row r="5" spans="1:1" ht="28.8" x14ac:dyDescent="0.25">
      <c r="A5" s="175" t="s">
        <v>243</v>
      </c>
    </row>
    <row r="6" spans="1:1" ht="26.4" x14ac:dyDescent="0.25">
      <c r="A6" s="174" t="s">
        <v>244</v>
      </c>
    </row>
    <row r="7" spans="1:1" ht="52.8" x14ac:dyDescent="0.25">
      <c r="A7" s="176" t="s">
        <v>248</v>
      </c>
    </row>
    <row r="8" spans="1:1" ht="52.8" x14ac:dyDescent="0.25">
      <c r="A8" s="177" t="s">
        <v>245</v>
      </c>
    </row>
    <row r="9" spans="1:1" ht="40.200000000000003" thickBot="1" x14ac:dyDescent="0.3">
      <c r="A9" s="178" t="s">
        <v>247</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B8" sqref="B8"/>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273</v>
      </c>
      <c r="B1" s="121">
        <f>Influent!B1/2</f>
        <v>3.3333333333333332E-4</v>
      </c>
      <c r="C1" s="90" t="s">
        <v>81</v>
      </c>
      <c r="D1" s="270" t="s">
        <v>210</v>
      </c>
      <c r="E1" s="69"/>
      <c r="F1" s="69"/>
      <c r="G1" s="69"/>
    </row>
    <row r="2" spans="1:9" ht="15" customHeight="1" x14ac:dyDescent="0.25">
      <c r="A2" s="77" t="s">
        <v>274</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B21" sqref="B21:E2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216</v>
      </c>
      <c r="C1" s="142" t="s">
        <v>212</v>
      </c>
      <c r="D1" s="143" t="s">
        <v>213</v>
      </c>
      <c r="E1" s="142" t="s">
        <v>214</v>
      </c>
      <c r="F1" s="143" t="s">
        <v>215</v>
      </c>
      <c r="G1" s="143" t="s">
        <v>227</v>
      </c>
    </row>
    <row r="2" spans="1:9" ht="13.2" x14ac:dyDescent="0.25">
      <c r="A2" s="76" t="s">
        <v>273</v>
      </c>
      <c r="B2" s="151" t="s">
        <v>85</v>
      </c>
      <c r="C2" s="151">
        <v>10</v>
      </c>
      <c r="D2" s="151" t="s">
        <v>85</v>
      </c>
      <c r="E2" s="151" t="s">
        <v>85</v>
      </c>
      <c r="F2" s="151" t="s">
        <v>85</v>
      </c>
      <c r="G2" s="148">
        <v>3</v>
      </c>
      <c r="H2" s="144" t="s">
        <v>82</v>
      </c>
      <c r="I2" s="270" t="s">
        <v>228</v>
      </c>
    </row>
    <row r="3" spans="1:9" ht="13.2" x14ac:dyDescent="0.25">
      <c r="A3" s="77" t="s">
        <v>274</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218</v>
      </c>
      <c r="C12" s="146" t="s">
        <v>219</v>
      </c>
      <c r="D12" s="147" t="s">
        <v>220</v>
      </c>
      <c r="E12" s="146" t="s">
        <v>221</v>
      </c>
      <c r="H12" s="72"/>
    </row>
    <row r="13" spans="1:9" s="71" customFormat="1" ht="13.2" x14ac:dyDescent="0.25">
      <c r="A13" s="76" t="s">
        <v>273</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229</v>
      </c>
    </row>
    <row r="14" spans="1:9" s="71" customFormat="1" ht="13.2" x14ac:dyDescent="0.25">
      <c r="A14" s="77" t="s">
        <v>274</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217</v>
      </c>
      <c r="B23" s="272"/>
      <c r="C23" s="272"/>
      <c r="D23" s="272"/>
      <c r="E23" s="272"/>
      <c r="F23" s="273"/>
    </row>
    <row r="24" spans="1:9" ht="13.2" x14ac:dyDescent="0.25">
      <c r="A24" s="76" t="s">
        <v>273</v>
      </c>
      <c r="B24" s="152" t="s">
        <v>86</v>
      </c>
      <c r="C24" s="152">
        <v>0</v>
      </c>
      <c r="D24" s="152" t="s">
        <v>86</v>
      </c>
      <c r="E24" s="152" t="s">
        <v>86</v>
      </c>
      <c r="F24" s="152" t="s">
        <v>86</v>
      </c>
      <c r="I24" s="274" t="s">
        <v>230</v>
      </c>
    </row>
    <row r="25" spans="1:9" ht="13.2" x14ac:dyDescent="0.25">
      <c r="A25" s="77" t="s">
        <v>274</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12" sqref="F1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273</v>
      </c>
      <c r="C1" s="136" t="s">
        <v>274</v>
      </c>
      <c r="D1" s="136" t="s">
        <v>17</v>
      </c>
      <c r="E1" s="136" t="s">
        <v>76</v>
      </c>
      <c r="F1" s="275" t="s">
        <v>277</v>
      </c>
    </row>
    <row r="2" spans="1:6" ht="13.2" customHeight="1" x14ac:dyDescent="0.25">
      <c r="A2" s="76" t="s">
        <v>270</v>
      </c>
      <c r="B2" s="100">
        <v>1.0000000000000001E-5</v>
      </c>
      <c r="C2" s="100">
        <v>0</v>
      </c>
      <c r="D2" s="100">
        <v>0</v>
      </c>
      <c r="E2" s="100">
        <v>0</v>
      </c>
      <c r="F2" s="275"/>
    </row>
    <row r="3" spans="1:6" ht="13.2" customHeight="1" x14ac:dyDescent="0.25">
      <c r="A3" s="77" t="s">
        <v>271</v>
      </c>
      <c r="B3" s="100">
        <v>0</v>
      </c>
      <c r="C3" s="100">
        <v>1.0000000000000001E-5</v>
      </c>
      <c r="D3" s="100">
        <v>0</v>
      </c>
      <c r="E3" s="100">
        <v>0</v>
      </c>
      <c r="F3" s="275"/>
    </row>
    <row r="4" spans="1:6" ht="13.95" customHeight="1" thickBot="1" x14ac:dyDescent="0.3">
      <c r="A4" s="89" t="s">
        <v>272</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E18" sqref="E18"/>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273</v>
      </c>
      <c r="C1" s="136" t="s">
        <v>274</v>
      </c>
      <c r="D1" s="136" t="s">
        <v>17</v>
      </c>
      <c r="E1" s="275" t="s">
        <v>276</v>
      </c>
    </row>
    <row r="2" spans="1:5" ht="13.2" customHeight="1" x14ac:dyDescent="0.25">
      <c r="A2" s="76" t="s">
        <v>270</v>
      </c>
      <c r="B2" s="100">
        <v>0</v>
      </c>
      <c r="C2" s="100">
        <v>0</v>
      </c>
      <c r="D2" s="100">
        <v>0</v>
      </c>
      <c r="E2" s="275"/>
    </row>
    <row r="3" spans="1:5" ht="13.2" customHeight="1" x14ac:dyDescent="0.25">
      <c r="A3" s="77" t="s">
        <v>271</v>
      </c>
      <c r="B3" s="100">
        <v>0</v>
      </c>
      <c r="C3" s="100">
        <v>0</v>
      </c>
      <c r="D3" s="100">
        <v>0</v>
      </c>
      <c r="E3" s="275"/>
    </row>
    <row r="4" spans="1:5" ht="13.2" customHeight="1" thickBot="1" x14ac:dyDescent="0.3">
      <c r="A4" s="89" t="s">
        <v>272</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F14" sqref="F14"/>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225</v>
      </c>
      <c r="E1" s="136" t="s">
        <v>226</v>
      </c>
      <c r="F1" s="270" t="s">
        <v>275</v>
      </c>
    </row>
    <row r="2" spans="1:6" ht="13.2" customHeight="1" x14ac:dyDescent="0.25">
      <c r="A2" s="76" t="s">
        <v>270</v>
      </c>
      <c r="B2" s="100">
        <v>0.01</v>
      </c>
      <c r="C2" s="137" t="s">
        <v>273</v>
      </c>
      <c r="D2" s="138">
        <f>0.25/24</f>
        <v>1.0416666666666666E-2</v>
      </c>
      <c r="E2" s="138">
        <f>1/24</f>
        <v>4.1666666666666664E-2</v>
      </c>
      <c r="F2" s="270"/>
    </row>
    <row r="3" spans="1:6" ht="13.2" customHeight="1" x14ac:dyDescent="0.25">
      <c r="A3" s="77" t="s">
        <v>271</v>
      </c>
      <c r="B3" s="100">
        <v>0.01</v>
      </c>
      <c r="C3" s="137" t="s">
        <v>274</v>
      </c>
      <c r="D3" s="138">
        <f>0.25/24</f>
        <v>1.0416666666666666E-2</v>
      </c>
      <c r="E3" s="138">
        <f>1/24</f>
        <v>4.1666666666666664E-2</v>
      </c>
      <c r="F3" s="270"/>
    </row>
    <row r="4" spans="1:6" ht="13.2" customHeight="1" thickBot="1" x14ac:dyDescent="0.3">
      <c r="A4" s="89" t="s">
        <v>272</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H27" sqref="H2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270</v>
      </c>
      <c r="C1" s="277"/>
      <c r="D1" s="278"/>
      <c r="E1" s="276" t="s">
        <v>271</v>
      </c>
      <c r="F1" s="277"/>
      <c r="G1" s="278"/>
      <c r="H1" s="277" t="s">
        <v>272</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273</v>
      </c>
      <c r="B3" s="164">
        <v>-1</v>
      </c>
      <c r="C3" s="102">
        <v>0</v>
      </c>
      <c r="D3" s="165">
        <v>0</v>
      </c>
      <c r="E3" s="164">
        <v>0</v>
      </c>
      <c r="F3" s="102">
        <v>0</v>
      </c>
      <c r="G3" s="165">
        <v>0</v>
      </c>
      <c r="H3" s="164">
        <v>0</v>
      </c>
      <c r="I3" s="102">
        <v>0</v>
      </c>
      <c r="J3" s="165">
        <v>0</v>
      </c>
    </row>
    <row r="4" spans="1:10" x14ac:dyDescent="0.25">
      <c r="A4" s="77" t="s">
        <v>274</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A11" sqref="A11"/>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238</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0</v>
      </c>
      <c r="C6" s="262"/>
    </row>
    <row r="7" spans="1:3" ht="14.4" x14ac:dyDescent="0.25">
      <c r="A7" s="77" t="str">
        <f>Solver!A2</f>
        <v>pH solving included</v>
      </c>
      <c r="B7" s="248" t="b">
        <f>Solver!B2</f>
        <v>0</v>
      </c>
      <c r="C7" s="262"/>
    </row>
    <row r="8" spans="1:3" ht="14.4" customHeight="1" thickBot="1" x14ac:dyDescent="0.3">
      <c r="A8" s="89" t="str">
        <f>Solver!A5</f>
        <v>Speciation included</v>
      </c>
      <c r="B8" s="249" t="b">
        <f>Solver!B5</f>
        <v>0</v>
      </c>
      <c r="C8" s="262"/>
    </row>
    <row r="9" spans="1:3" ht="13.2" customHeight="1" x14ac:dyDescent="0.25">
      <c r="A9" s="77" t="str">
        <f>Solver!A11</f>
        <v>Structure model</v>
      </c>
      <c r="B9" s="248" t="b">
        <f>Solver!B11</f>
        <v>1</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22" workbookViewId="0">
      <selection activeCell="B22" sqref="B22"/>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268</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265</v>
      </c>
      <c r="D26" s="112" t="s">
        <v>267</v>
      </c>
      <c r="E26" s="264"/>
    </row>
    <row r="27" spans="1:5" ht="28.8" x14ac:dyDescent="0.3">
      <c r="A27" s="77" t="s">
        <v>145</v>
      </c>
      <c r="B27" s="114">
        <v>9.9999999999999995E-8</v>
      </c>
      <c r="C27" s="90" t="s">
        <v>265</v>
      </c>
      <c r="D27" s="112" t="s">
        <v>264</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21"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opLeftCell="A4" workbookViewId="0">
      <selection activeCell="B13" sqref="B13"/>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273</v>
      </c>
      <c r="C4" s="119" t="s">
        <v>90</v>
      </c>
      <c r="D4" s="219" t="s">
        <v>239</v>
      </c>
      <c r="E4" s="69"/>
    </row>
    <row r="5" spans="1:5" ht="14.4" x14ac:dyDescent="0.3">
      <c r="A5" s="77" t="s">
        <v>39</v>
      </c>
      <c r="B5" s="98">
        <v>20</v>
      </c>
      <c r="C5" s="90" t="s">
        <v>17</v>
      </c>
      <c r="D5" s="210" t="s">
        <v>162</v>
      </c>
      <c r="E5" s="69"/>
    </row>
    <row r="6" spans="1:5" ht="14.4" x14ac:dyDescent="0.3">
      <c r="A6" s="77" t="s">
        <v>223</v>
      </c>
      <c r="B6" s="220">
        <f>B5+273.15</f>
        <v>293.14999999999998</v>
      </c>
      <c r="C6" s="90" t="s">
        <v>41</v>
      </c>
      <c r="D6" s="210" t="s">
        <v>222</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251</v>
      </c>
      <c r="E8" s="69"/>
    </row>
    <row r="9" spans="1:5" ht="14.4" x14ac:dyDescent="0.3">
      <c r="A9" s="77" t="s">
        <v>154</v>
      </c>
      <c r="B9" s="223">
        <f>8.3144/1000</f>
        <v>8.3143999999999996E-3</v>
      </c>
      <c r="C9" s="90" t="s">
        <v>224</v>
      </c>
      <c r="D9" s="210" t="s">
        <v>154</v>
      </c>
      <c r="E9" s="69"/>
    </row>
    <row r="10" spans="1:5" ht="26.4" x14ac:dyDescent="0.25">
      <c r="A10" s="174" t="s">
        <v>252</v>
      </c>
      <c r="B10" s="138">
        <v>1E-4</v>
      </c>
      <c r="C10" s="90" t="s">
        <v>87</v>
      </c>
      <c r="D10" s="224" t="s">
        <v>253</v>
      </c>
    </row>
    <row r="11" spans="1:5" ht="14.4" x14ac:dyDescent="0.3">
      <c r="A11" s="77" t="s">
        <v>254</v>
      </c>
      <c r="B11" s="225">
        <v>100</v>
      </c>
      <c r="C11" s="90" t="s">
        <v>255</v>
      </c>
      <c r="D11" s="226" t="s">
        <v>256</v>
      </c>
      <c r="E11" s="69"/>
    </row>
    <row r="12" spans="1:5" ht="15" thickBot="1" x14ac:dyDescent="0.35">
      <c r="A12" s="89" t="s">
        <v>257</v>
      </c>
      <c r="B12" s="227">
        <v>3</v>
      </c>
      <c r="C12" s="92" t="s">
        <v>255</v>
      </c>
      <c r="D12" s="228" t="s">
        <v>258</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0" priority="1">
      <formula>$B$2=TRUE</formula>
    </cfRule>
  </conditionalFormatting>
  <conditionalFormatting sqref="A3:D4">
    <cfRule type="expression" dxfId="19"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9" sqref="B9"/>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273</v>
      </c>
      <c r="B1" s="116">
        <f>1*10^(-9)*3600</f>
        <v>3.6000000000000003E-6</v>
      </c>
      <c r="C1" s="90" t="s">
        <v>101</v>
      </c>
      <c r="D1" s="107" t="s">
        <v>165</v>
      </c>
      <c r="E1" s="267" t="s">
        <v>166</v>
      </c>
    </row>
    <row r="2" spans="1:5" ht="14.4" x14ac:dyDescent="0.3">
      <c r="A2" s="77" t="s">
        <v>274</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16" sqref="B16"/>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201</v>
      </c>
      <c r="C6" s="129" t="s">
        <v>90</v>
      </c>
      <c r="D6" s="232" t="s">
        <v>259</v>
      </c>
    </row>
    <row r="7" spans="1:4" ht="14.4" x14ac:dyDescent="0.25">
      <c r="A7" s="77" t="s">
        <v>174</v>
      </c>
      <c r="B7" s="121">
        <f>10*10^(-6)</f>
        <v>9.9999999999999991E-6</v>
      </c>
      <c r="C7" s="90" t="s">
        <v>87</v>
      </c>
      <c r="D7" s="231" t="s">
        <v>182</v>
      </c>
    </row>
    <row r="8" spans="1:4" ht="28.8" x14ac:dyDescent="0.25">
      <c r="A8" s="77" t="s">
        <v>249</v>
      </c>
      <c r="B8" s="122">
        <f>_xlfn.CEILING.MATH((B7^2 / (0.8*B3 * B12)^2) * 0.75)</f>
        <v>118</v>
      </c>
      <c r="C8" s="90" t="s">
        <v>90</v>
      </c>
      <c r="D8" s="231" t="s">
        <v>250</v>
      </c>
    </row>
    <row r="9" spans="1:4" ht="26.4" x14ac:dyDescent="0.25">
      <c r="A9" s="174" t="s">
        <v>260</v>
      </c>
      <c r="B9" s="122">
        <v>12</v>
      </c>
      <c r="C9" s="185" t="s">
        <v>90</v>
      </c>
      <c r="D9" s="233" t="s">
        <v>261</v>
      </c>
    </row>
    <row r="10" spans="1:4" ht="26.4" x14ac:dyDescent="0.25">
      <c r="A10" s="234" t="s">
        <v>262</v>
      </c>
      <c r="B10" s="186">
        <v>12</v>
      </c>
      <c r="C10" s="119" t="s">
        <v>90</v>
      </c>
      <c r="D10" s="235" t="s">
        <v>263</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269</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tabSelected="1" topLeftCell="A6" zoomScaleNormal="100" workbookViewId="0">
      <selection activeCell="B8" sqref="B8"/>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202</v>
      </c>
      <c r="B2" s="122" t="b">
        <v>0</v>
      </c>
      <c r="C2" s="90" t="s">
        <v>90</v>
      </c>
      <c r="D2" s="231" t="s">
        <v>204</v>
      </c>
    </row>
    <row r="3" spans="1:4" ht="14.4" x14ac:dyDescent="0.25">
      <c r="A3" s="77" t="s">
        <v>167</v>
      </c>
      <c r="B3" s="121">
        <v>1.0000000000000001E-15</v>
      </c>
      <c r="C3" s="90" t="s">
        <v>90</v>
      </c>
      <c r="D3" s="231" t="s">
        <v>203</v>
      </c>
    </row>
    <row r="4" spans="1:4" ht="14.4" x14ac:dyDescent="0.25">
      <c r="A4" s="77" t="s">
        <v>231</v>
      </c>
      <c r="B4" s="122" t="b">
        <v>0</v>
      </c>
      <c r="C4" s="90" t="s">
        <v>90</v>
      </c>
      <c r="D4" s="231" t="s">
        <v>232</v>
      </c>
    </row>
    <row r="5" spans="1:4" ht="28.8" x14ac:dyDescent="0.25">
      <c r="A5" s="77" t="s">
        <v>205</v>
      </c>
      <c r="B5" s="122" t="b">
        <v>0</v>
      </c>
      <c r="C5" s="90" t="s">
        <v>90</v>
      </c>
      <c r="D5" s="231" t="s">
        <v>237</v>
      </c>
    </row>
    <row r="6" spans="1:4" ht="28.8" x14ac:dyDescent="0.25">
      <c r="A6" s="77" t="s">
        <v>206</v>
      </c>
      <c r="B6" s="121">
        <v>1E-8</v>
      </c>
      <c r="C6" s="90" t="s">
        <v>90</v>
      </c>
      <c r="D6" s="231" t="s">
        <v>207</v>
      </c>
    </row>
    <row r="7" spans="1:4" ht="28.8" x14ac:dyDescent="0.25">
      <c r="A7" s="77" t="s">
        <v>192</v>
      </c>
      <c r="B7" s="187">
        <v>0.05</v>
      </c>
      <c r="C7" s="90" t="s">
        <v>265</v>
      </c>
      <c r="D7" s="231" t="s">
        <v>266</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208</v>
      </c>
      <c r="B10" s="183" t="b">
        <v>0</v>
      </c>
      <c r="C10" s="119" t="s">
        <v>90</v>
      </c>
      <c r="D10" s="239" t="s">
        <v>209</v>
      </c>
    </row>
    <row r="11" spans="1:4" ht="14.4" x14ac:dyDescent="0.25">
      <c r="A11" s="77" t="s">
        <v>234</v>
      </c>
      <c r="B11" s="122" t="b">
        <v>1</v>
      </c>
      <c r="C11" s="90" t="s">
        <v>90</v>
      </c>
      <c r="D11" s="224" t="s">
        <v>235</v>
      </c>
    </row>
    <row r="12" spans="1:4" ht="29.4" thickBot="1" x14ac:dyDescent="0.3">
      <c r="A12" s="89" t="s">
        <v>233</v>
      </c>
      <c r="B12" s="240" t="s">
        <v>102</v>
      </c>
      <c r="C12" s="92" t="s">
        <v>90</v>
      </c>
      <c r="D12" s="241" t="s">
        <v>236</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B9" sqref="B9"/>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273</v>
      </c>
      <c r="B1" s="121">
        <f>2*Parameters!B3</f>
        <v>6.6666666666666664E-4</v>
      </c>
      <c r="C1" s="90" t="s">
        <v>81</v>
      </c>
      <c r="D1" s="130" t="s">
        <v>20</v>
      </c>
      <c r="E1" s="270" t="s">
        <v>211</v>
      </c>
      <c r="F1" s="69"/>
      <c r="G1" s="69"/>
      <c r="H1" s="69"/>
      <c r="I1" s="69"/>
      <c r="J1" s="69"/>
    </row>
    <row r="2" spans="1:10" ht="13.2" customHeight="1" x14ac:dyDescent="0.25">
      <c r="A2" s="77" t="s">
        <v>274</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2023-10-02T13:10:33Z</dcterms:modified>
  <cp:category/>
  <cp:contentStatus/>
</cp:coreProperties>
</file>