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evelopment\nxtBikeMonitor\doc\"/>
    </mc:Choice>
  </mc:AlternateContent>
  <bookViews>
    <workbookView xWindow="0" yWindow="0" windowWidth="13812" windowHeight="414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 s="1"/>
  <c r="E23" i="1" s="1"/>
  <c r="E24" i="1" s="1"/>
  <c r="B23" i="1"/>
  <c r="B22" i="1"/>
  <c r="C23" i="1" s="1"/>
  <c r="B24" i="1" l="1"/>
  <c r="B25" i="1" s="1"/>
  <c r="F10" i="1"/>
  <c r="B5" i="1"/>
  <c r="B12" i="1"/>
  <c r="B11" i="1"/>
  <c r="B14" i="1"/>
  <c r="B32" i="1" l="1"/>
  <c r="B33" i="1" s="1"/>
  <c r="B26" i="1"/>
  <c r="B15" i="1"/>
  <c r="B16" i="1"/>
  <c r="B17" i="1" l="1"/>
</calcChain>
</file>

<file path=xl/sharedStrings.xml><?xml version="1.0" encoding="utf-8"?>
<sst xmlns="http://schemas.openxmlformats.org/spreadsheetml/2006/main" count="25" uniqueCount="25">
  <si>
    <t>VCC</t>
  </si>
  <si>
    <t>Rf</t>
  </si>
  <si>
    <t>R(ntc)-max</t>
  </si>
  <si>
    <t>R(ntc)-min</t>
  </si>
  <si>
    <t>V(tnc)-min</t>
  </si>
  <si>
    <t>V(tnc)-max</t>
  </si>
  <si>
    <t>Jednostka</t>
  </si>
  <si>
    <t>Jednostak [min]</t>
  </si>
  <si>
    <t>Jednostka [max]</t>
  </si>
  <si>
    <t>Jednostek [available]</t>
  </si>
  <si>
    <t>MinResistor</t>
  </si>
  <si>
    <t>Max.Napięcie w odczycie</t>
  </si>
  <si>
    <t>Minimalny rezystor</t>
  </si>
  <si>
    <t>Wyliczenia Temperatury</t>
  </si>
  <si>
    <t>Analog value</t>
  </si>
  <si>
    <t>V_NTC</t>
  </si>
  <si>
    <t>R_NTC</t>
  </si>
  <si>
    <t>LOG(R_NTC)</t>
  </si>
  <si>
    <t>Temp K</t>
  </si>
  <si>
    <t>Temp C</t>
  </si>
  <si>
    <t>A</t>
  </si>
  <si>
    <t>B</t>
  </si>
  <si>
    <t>C</t>
  </si>
  <si>
    <t>TempK</t>
  </si>
  <si>
    <t>TempC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</si>
</sst>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topLeftCell="A16" workbookViewId="0">
      <selection activeCell="B22" sqref="B22"/>
    </sheetView>
  </sheetViews>
  <sheetFormatPr defaultRowHeight="14.4" x14ac:dyDescent="0.3"/>
  <cols>
    <col min="1" max="1" width="22.33203125" customWidth="1"/>
    <col min="2" max="2" width="20.109375" customWidth="1"/>
  </cols>
  <sheetData>
    <row r="2" spans="1:6" x14ac:dyDescent="0.3">
      <c r="A2" t="s">
        <v>0</v>
      </c>
      <c r="B2" s="1">
        <v>3.3</v>
      </c>
    </row>
    <row r="3" spans="1:6" x14ac:dyDescent="0.3">
      <c r="A3" t="s">
        <v>11</v>
      </c>
      <c r="B3">
        <v>1</v>
      </c>
    </row>
    <row r="5" spans="1:6" x14ac:dyDescent="0.3">
      <c r="A5" t="s">
        <v>12</v>
      </c>
      <c r="B5">
        <f>B7*(B2-B3)/B2</f>
        <v>2090.9090909090905</v>
      </c>
    </row>
    <row r="7" spans="1:6" x14ac:dyDescent="0.3">
      <c r="A7" t="s">
        <v>3</v>
      </c>
      <c r="B7">
        <v>3000</v>
      </c>
      <c r="F7" t="s">
        <v>10</v>
      </c>
    </row>
    <row r="8" spans="1:6" x14ac:dyDescent="0.3">
      <c r="A8" t="s">
        <v>2</v>
      </c>
      <c r="B8">
        <v>18000</v>
      </c>
    </row>
    <row r="9" spans="1:6" x14ac:dyDescent="0.3">
      <c r="A9" t="s">
        <v>1</v>
      </c>
      <c r="B9">
        <v>100000</v>
      </c>
    </row>
    <row r="10" spans="1:6" x14ac:dyDescent="0.3">
      <c r="F10">
        <f>B22*B9/(B2-B22)</f>
        <v>296.80636352843408</v>
      </c>
    </row>
    <row r="11" spans="1:6" x14ac:dyDescent="0.3">
      <c r="A11" t="s">
        <v>4</v>
      </c>
      <c r="B11">
        <f>B2*B7/(B7+B9)</f>
        <v>9.6116504854368928E-2</v>
      </c>
    </row>
    <row r="12" spans="1:6" x14ac:dyDescent="0.3">
      <c r="A12" t="s">
        <v>5</v>
      </c>
      <c r="B12">
        <f>B2*B8/(B8+B9)</f>
        <v>0.50338983050847452</v>
      </c>
    </row>
    <row r="14" spans="1:6" x14ac:dyDescent="0.3">
      <c r="A14" t="s">
        <v>6</v>
      </c>
      <c r="B14">
        <f>1/1024</f>
        <v>9.765625E-4</v>
      </c>
    </row>
    <row r="15" spans="1:6" x14ac:dyDescent="0.3">
      <c r="A15" t="s">
        <v>7</v>
      </c>
      <c r="B15" s="2">
        <f>B11/B14</f>
        <v>98.423300970873782</v>
      </c>
    </row>
    <row r="16" spans="1:6" x14ac:dyDescent="0.3">
      <c r="A16" t="s">
        <v>8</v>
      </c>
      <c r="B16" s="2">
        <f>B12/B14</f>
        <v>515.47118644067791</v>
      </c>
    </row>
    <row r="17" spans="1:5" x14ac:dyDescent="0.3">
      <c r="A17" t="s">
        <v>9</v>
      </c>
      <c r="B17" s="2">
        <f>B16-B15</f>
        <v>417.0478854698041</v>
      </c>
    </row>
    <row r="20" spans="1:5" x14ac:dyDescent="0.3">
      <c r="A20" t="s">
        <v>13</v>
      </c>
    </row>
    <row r="21" spans="1:5" x14ac:dyDescent="0.3">
      <c r="A21" t="s">
        <v>14</v>
      </c>
      <c r="B21">
        <v>10</v>
      </c>
      <c r="E21">
        <f>10000/(1024/B21-1)</f>
        <v>98.619329388560146</v>
      </c>
    </row>
    <row r="22" spans="1:5" x14ac:dyDescent="0.3">
      <c r="A22" t="s">
        <v>15</v>
      </c>
      <c r="B22">
        <f>B21/1024</f>
        <v>9.765625E-3</v>
      </c>
      <c r="E22">
        <f>LOG(E21)</f>
        <v>1.9939620450026827</v>
      </c>
    </row>
    <row r="23" spans="1:5" x14ac:dyDescent="0.3">
      <c r="A23" t="s">
        <v>16</v>
      </c>
      <c r="B23">
        <f>B9*((1024/B21-1))</f>
        <v>10140000</v>
      </c>
      <c r="C23">
        <f>(B9*B22)/(B2-B22)</f>
        <v>296.80636352843408</v>
      </c>
      <c r="E23">
        <f>1 / (0.001129148 + (0.000234125 + (0.0000000876741 * E22 * E22 ))* E22 )</f>
        <v>626.29979783117517</v>
      </c>
    </row>
    <row r="24" spans="1:5" x14ac:dyDescent="0.3">
      <c r="A24" t="s">
        <v>17</v>
      </c>
      <c r="B24">
        <f>LOG(B23)</f>
        <v>7.0060379549973169</v>
      </c>
      <c r="E24">
        <f>E23-273.15</f>
        <v>353.14979783117519</v>
      </c>
    </row>
    <row r="25" spans="1:5" x14ac:dyDescent="0.3">
      <c r="A25" t="s">
        <v>18</v>
      </c>
      <c r="B25">
        <f>1/(0.001129148 + (0.000234125*B24 + (0.0000000876741 * B24 * B24 * B24 )))</f>
        <v>357.19557699290641</v>
      </c>
    </row>
    <row r="26" spans="1:5" x14ac:dyDescent="0.3">
      <c r="A26" t="s">
        <v>19</v>
      </c>
      <c r="B26">
        <f>B25-273.15</f>
        <v>84.045576992906433</v>
      </c>
    </row>
    <row r="29" spans="1:5" x14ac:dyDescent="0.3">
      <c r="A29" t="s">
        <v>20</v>
      </c>
      <c r="B29">
        <v>1.129148E-3</v>
      </c>
    </row>
    <row r="30" spans="1:5" x14ac:dyDescent="0.3">
      <c r="A30" t="s">
        <v>21</v>
      </c>
      <c r="B30">
        <v>2.3412500000000001E-4</v>
      </c>
    </row>
    <row r="31" spans="1:5" x14ac:dyDescent="0.3">
      <c r="A31" t="s">
        <v>22</v>
      </c>
      <c r="B31">
        <v>8.76741E-8</v>
      </c>
    </row>
    <row r="32" spans="1:5" x14ac:dyDescent="0.3">
      <c r="A32" t="s">
        <v>23</v>
      </c>
      <c r="B32">
        <f>1/(B29+B30*B24+B31*B24*B24*B24)</f>
        <v>357.19557699290647</v>
      </c>
    </row>
    <row r="33" spans="1:2" x14ac:dyDescent="0.3">
      <c r="A33" t="s">
        <v>24</v>
      </c>
      <c r="B33">
        <f>B32-273.15</f>
        <v>84.04557699290649</v>
      </c>
    </row>
  </sheetData>
  <conditionalFormatting sqref="B12">
    <cfRule type="expression" dxfId="0" priority="1">
      <formula>$B$12&gt;0.8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Czabanowski</dc:creator>
  <cp:lastModifiedBy>Adrian Czabanowski</cp:lastModifiedBy>
  <dcterms:created xsi:type="dcterms:W3CDTF">2019-02-03T09:32:24Z</dcterms:created>
  <dcterms:modified xsi:type="dcterms:W3CDTF">2019-02-05T14:43:19Z</dcterms:modified>
</cp:coreProperties>
</file>