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0.xml" ContentType="application/vnd.ms-excel.controlproperties+xml"/>
  <Override PartName="/xl/ctrlProps/ctrlProp5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Temp\09-September\Inflow Forecasts\"/>
    </mc:Choice>
  </mc:AlternateContent>
  <xr:revisionPtr revIDLastSave="0" documentId="13_ncr:1_{0E3D1CD5-5B55-4385-ABDC-1C2FB9BCAA18}" xr6:coauthVersionLast="47" xr6:coauthVersionMax="47" xr10:uidLastSave="{00000000-0000-0000-0000-000000000000}"/>
  <bookViews>
    <workbookView xWindow="-110" yWindow="-110" windowWidth="19420" windowHeight="1042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00" localSheetId="21">TempForecast!$A$4:$AE$64</definedName>
    <definedName name="BMDC2.espmvol.5yr.adj.espmvol_101" localSheetId="21">TempForecast!$A$4:$AE$64</definedName>
    <definedName name="BMDC2.espmvol.5yr.adj.espmvol_102" localSheetId="21">TempForecast!$A$4:$AE$64</definedName>
    <definedName name="BMDC2.espmvol.5yr.adj.espmvol_103" localSheetId="21">TempForecast!$A$4:$AE$64</definedName>
    <definedName name="BMDC2.espmvol.5yr.adj.espmvol_104" localSheetId="21">TempForecast!$A$4:$AE$64</definedName>
    <definedName name="BMDC2.espmvol.5yr.adj.espmvol_105" localSheetId="21">TempForecast!$A$4:$AE$64</definedName>
    <definedName name="BMDC2.espmvol.5yr.adj.espmvol_106" localSheetId="21">TempForecast!$A$4:$AE$64</definedName>
    <definedName name="BMDC2.espmvol.5yr.adj.espmvol_107" localSheetId="21">TempForecast!$A$4:$AE$64</definedName>
    <definedName name="BMDC2.espmvol.5yr.adj.espmvol_108" localSheetId="21">TempForecast!$A$4:$AE$64</definedName>
    <definedName name="BMDC2.espmvol.5yr.adj.espmvol_109" localSheetId="21">TempForecast!$A$4:$AE$64</definedName>
    <definedName name="BMDC2.espmvol.5yr.adj.espmvol_11" localSheetId="21">TempForecast!$A$4:$AE$64</definedName>
    <definedName name="BMDC2.espmvol.5yr.adj.espmvol_110" localSheetId="21">TempForecast!$A$4:$AE$64</definedName>
    <definedName name="BMDC2.espmvol.5yr.adj.espmvol_111" localSheetId="21">TempForecast!$A$4:$AE$64</definedName>
    <definedName name="BMDC2.espmvol.5yr.adj.espmvol_112" localSheetId="21">TempForecast!$A$4:$AE$64</definedName>
    <definedName name="BMDC2.espmvol.5yr.adj.espmvol_113" localSheetId="21">TempForecast!$A$4:$AE$64</definedName>
    <definedName name="BMDC2.espmvol.5yr.adj.espmvol_114"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DC2.espmvol.5yr.adj.espmvol_95" localSheetId="21">TempForecast!$A$4:$AE$64</definedName>
    <definedName name="BMDC2.espmvol.5yr.adj.espmvol_96" localSheetId="21">TempForecast!$A$4:$AE$64</definedName>
    <definedName name="BMDC2.espmvol.5yr.adj.espmvol_97" localSheetId="21">TempForecast!$A$4:$AE$64</definedName>
    <definedName name="BMDC2.espmvol.5yr.adj.espmvol_98" localSheetId="21">TempForecast!$A$4:$AE$64</definedName>
    <definedName name="BMDC2.espmvol.5yr.adj.espmvol_9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00" localSheetId="21">TempForecast!$A$4:$AE$64</definedName>
    <definedName name="CLSC2.espmvol.5yr.adj.espmvol_101" localSheetId="21">TempForecast!$A$4:$AE$64</definedName>
    <definedName name="CLSC2.espmvol.5yr.adj.espmvol_102" localSheetId="21">TempForecast!$A$4:$AE$64</definedName>
    <definedName name="CLSC2.espmvol.5yr.adj.espmvol_103" localSheetId="21">TempForecast!$A$4:$AE$64</definedName>
    <definedName name="CLSC2.espmvol.5yr.adj.espmvol_104" localSheetId="21">TempForecast!$A$4:$AE$64</definedName>
    <definedName name="CLSC2.espmvol.5yr.adj.espmvol_105" localSheetId="21">TempForecast!$A$4:$AE$64</definedName>
    <definedName name="CLSC2.espmvol.5yr.adj.espmvol_106" localSheetId="21">TempForecast!$A$4:$AE$64</definedName>
    <definedName name="CLSC2.espmvol.5yr.adj.espmvol_107" localSheetId="21">TempForecast!$A$4:$AE$64</definedName>
    <definedName name="CLSC2.espmvol.5yr.adj.espmvol_108" localSheetId="21">TempForecast!$A$4:$AE$64</definedName>
    <definedName name="CLSC2.espmvol.5yr.adj.espmvol_109" localSheetId="21">TempForecast!$A$4:$AE$64</definedName>
    <definedName name="CLSC2.espmvol.5yr.adj.espmvol_11" localSheetId="21">TempForecast!$A$4:$AE$64</definedName>
    <definedName name="CLSC2.espmvol.5yr.adj.espmvol_110" localSheetId="21">TempForecast!$A$4:$AE$64</definedName>
    <definedName name="CLSC2.espmvol.5yr.adj.espmvol_111" localSheetId="21">TempForecast!$A$4:$AE$64</definedName>
    <definedName name="CLSC2.espmvol.5yr.adj.espmvol_112" localSheetId="21">TempForecast!$A$4:$AE$64</definedName>
    <definedName name="CLSC2.espmvol.5yr.adj.espmvol_113"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LSC2.espmvol.5yr.adj.espmvol_94" localSheetId="21">TempForecast!$A$4:$AE$64</definedName>
    <definedName name="CLSC2.espmvol.5yr.adj.espmvol_95" localSheetId="21">TempForecast!$A$4:$AE$64</definedName>
    <definedName name="CLSC2.espmvol.5yr.adj.espmvol_96" localSheetId="21">TempForecast!$A$4:$AE$64</definedName>
    <definedName name="CLSC2.espmvol.5yr.adj.espmvol_97" localSheetId="21">TempForecast!$A$4:$AE$64</definedName>
    <definedName name="CLSC2.espmvol.5yr.adj.espmvol_98" localSheetId="21">TempForecast!$A$4:$AE$64</definedName>
    <definedName name="CLSC2.espmvol.5yr.adj.espmvol_9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00" localSheetId="21">TempForecast!$A$4:$AE$64</definedName>
    <definedName name="DRGC2.espmvol.5yr.adj.espmvol_101" localSheetId="21">TempForecast!$A$4:$AE$64</definedName>
    <definedName name="DRGC2.espmvol.5yr.adj.espmvol_102" localSheetId="21">TempForecast!$A$4:$AE$64</definedName>
    <definedName name="DRGC2.espmvol.5yr.adj.espmvol_103" localSheetId="21">TempForecast!$A$4:$AE$64</definedName>
    <definedName name="DRGC2.espmvol.5yr.adj.espmvol_104" localSheetId="21">TempForecast!$A$4:$AE$64</definedName>
    <definedName name="DRGC2.espmvol.5yr.adj.espmvol_105" localSheetId="21">TempForecast!$A$4:$AE$64</definedName>
    <definedName name="DRGC2.espmvol.5yr.adj.espmvol_106" localSheetId="21">TempForecast!$A$4:$AE$64</definedName>
    <definedName name="DRGC2.espmvol.5yr.adj.espmvol_107" localSheetId="21">TempForecast!$A$4:$AE$64</definedName>
    <definedName name="DRGC2.espmvol.5yr.adj.espmvol_108" localSheetId="21">TempForecast!$A$4:$AE$64</definedName>
    <definedName name="DRGC2.espmvol.5yr.adj.espmvol_109" localSheetId="21">TempForecast!$A$4:$AE$64</definedName>
    <definedName name="DRGC2.espmvol.5yr.adj.espmvol_11" localSheetId="21">TempForecast!$A$4:$AE$64</definedName>
    <definedName name="DRGC2.espmvol.5yr.adj.espmvol_110" localSheetId="21">TempForecast!$A$4:$AE$64</definedName>
    <definedName name="DRGC2.espmvol.5yr.adj.espmvol_111" localSheetId="21">TempForecast!$A$4:$AE$64</definedName>
    <definedName name="DRGC2.espmvol.5yr.adj.espmvol_112" localSheetId="21">TempForecast!$A$4:$AE$64</definedName>
    <definedName name="DRGC2.espmvol.5yr.adj.espmvol_113"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RGC2.espmvol.5yr.adj.espmvol_94" localSheetId="21">TempForecast!$A$4:$AE$64</definedName>
    <definedName name="DRGC2.espmvol.5yr.adj.espmvol_95" localSheetId="21">TempForecast!$A$4:$AE$64</definedName>
    <definedName name="DRGC2.espmvol.5yr.adj.espmvol_96" localSheetId="21">TempForecast!$A$4:$AE$64</definedName>
    <definedName name="DRGC2.espmvol.5yr.adj.espmvol_97" localSheetId="21">TempForecast!$A$4:$AE$64</definedName>
    <definedName name="DRGC2.espmvol.5yr.adj.espmvol_98" localSheetId="21">TempForecast!$A$4:$AE$64</definedName>
    <definedName name="DRGC2.espmvol.5yr.adj.espmvol_9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00" localSheetId="21">TempForecast!$A$4:$AE$64</definedName>
    <definedName name="GBRW4.espmvol.5yr.adj.espmvol_101" localSheetId="21">TempForecast!$A$4:$AE$64</definedName>
    <definedName name="GBRW4.espmvol.5yr.adj.espmvol_102" localSheetId="21">TempForecast!$A$4:$AE$64</definedName>
    <definedName name="GBRW4.espmvol.5yr.adj.espmvol_103" localSheetId="21">TempForecast!$A$4:$AE$64</definedName>
    <definedName name="GBRW4.espmvol.5yr.adj.espmvol_104" localSheetId="21">TempForecast!$A$4:$AE$64</definedName>
    <definedName name="GBRW4.espmvol.5yr.adj.espmvol_105" localSheetId="21">TempForecast!$A$4:$AE$64</definedName>
    <definedName name="GBRW4.espmvol.5yr.adj.espmvol_106" localSheetId="21">TempForecast!$A$4:$AE$64</definedName>
    <definedName name="GBRW4.espmvol.5yr.adj.espmvol_107" localSheetId="21">TempForecast!$A$4:$AE$64</definedName>
    <definedName name="GBRW4.espmvol.5yr.adj.espmvol_108" localSheetId="21">TempForecast!$A$4:$AE$64</definedName>
    <definedName name="GBRW4.espmvol.5yr.adj.espmvol_109" localSheetId="21">TempForecast!$A$4:$AE$64</definedName>
    <definedName name="GBRW4.espmvol.5yr.adj.espmvol_11" localSheetId="21">TempForecast!$A$4:$AE$64</definedName>
    <definedName name="GBRW4.espmvol.5yr.adj.espmvol_110" localSheetId="21">TempForecast!$A$4:$AE$64</definedName>
    <definedName name="GBRW4.espmvol.5yr.adj.espmvol_111" localSheetId="21">TempForecast!$A$4:$AE$64</definedName>
    <definedName name="GBRW4.espmvol.5yr.adj.espmvol_112" localSheetId="21">TempForecast!$A$4:$AE$64</definedName>
    <definedName name="GBRW4.espmvol.5yr.adj.espmvol_113"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BRW4.espmvol.5yr.adj.espmvol_94" localSheetId="21">TempForecast!$A$4:$AE$64</definedName>
    <definedName name="GBRW4.espmvol.5yr.adj.espmvol_95" localSheetId="21">TempForecast!$A$4:$AE$64</definedName>
    <definedName name="GBRW4.espmvol.5yr.adj.espmvol_96" localSheetId="21">TempForecast!$A$4:$AE$64</definedName>
    <definedName name="GBRW4.espmvol.5yr.adj.espmvol_97" localSheetId="21">TempForecast!$A$4:$AE$64</definedName>
    <definedName name="GBRW4.espmvol.5yr.adj.espmvol_98" localSheetId="21">TempForecast!$A$4:$AE$64</definedName>
    <definedName name="GBRW4.espmvol.5yr.adj.espmvol_9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00" localSheetId="21">TempForecast!$A$4:$AE$64</definedName>
    <definedName name="GJNC2LOC.espmvol.5yr.adj.espmvol_101" localSheetId="21">TempForecast!$A$4:$AE$64</definedName>
    <definedName name="GJNC2LOC.espmvol.5yr.adj.espmvol_102" localSheetId="21">TempForecast!$A$4:$AE$64</definedName>
    <definedName name="GJNC2LOC.espmvol.5yr.adj.espmvol_103" localSheetId="21">TempForecast!$A$4:$AE$64</definedName>
    <definedName name="GJNC2LOC.espmvol.5yr.adj.espmvol_104" localSheetId="21">TempForecast!$A$4:$AE$64</definedName>
    <definedName name="GJNC2LOC.espmvol.5yr.adj.espmvol_105" localSheetId="21">TempForecast!$A$4:$AE$64</definedName>
    <definedName name="GJNC2LOC.espmvol.5yr.adj.espmvol_106" localSheetId="21">TempForecast!$A$4:$AE$64</definedName>
    <definedName name="GJNC2LOC.espmvol.5yr.adj.espmvol_107" localSheetId="21">TempForecast!$A$4:$AE$64</definedName>
    <definedName name="GJNC2LOC.espmvol.5yr.adj.espmvol_108" localSheetId="21">TempForecast!$A$4:$AE$64</definedName>
    <definedName name="GJNC2LOC.espmvol.5yr.adj.espmvol_109" localSheetId="21">TempForecast!$A$4:$AE$64</definedName>
    <definedName name="GJNC2LOC.espmvol.5yr.adj.espmvol_11" localSheetId="21">TempForecast!$A$4:$AE$64</definedName>
    <definedName name="GJNC2LOC.espmvol.5yr.adj.espmvol_110" localSheetId="21">TempForecast!$A$4:$AE$64</definedName>
    <definedName name="GJNC2LOC.espmvol.5yr.adj.espmvol_111" localSheetId="21">TempForecast!$A$4:$AE$64</definedName>
    <definedName name="GJNC2LOC.espmvol.5yr.adj.espmvol_112" localSheetId="21">TempForecast!$A$4:$AE$64</definedName>
    <definedName name="GJNC2LOC.espmvol.5yr.adj.espmvol_113"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JNC2LOC.espmvol.5yr.adj.espmvol_94" localSheetId="21">TempForecast!$A$4:$AE$64</definedName>
    <definedName name="GJNC2LOC.espmvol.5yr.adj.espmvol_95" localSheetId="21">TempForecast!$A$4:$AE$64</definedName>
    <definedName name="GJNC2LOC.espmvol.5yr.adj.espmvol_96" localSheetId="21">TempForecast!$A$4:$AE$64</definedName>
    <definedName name="GJNC2LOC.espmvol.5yr.adj.espmvol_97" localSheetId="21">TempForecast!$A$4:$AE$64</definedName>
    <definedName name="GJNC2LOC.espmvol.5yr.adj.espmvol_98" localSheetId="21">TempForecast!$A$4:$AE$64</definedName>
    <definedName name="GJNC2LOC.espmvol.5yr.adj.espmvol_9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00" localSheetId="21">TempForecast!$A$4:$AE$64</definedName>
    <definedName name="GLDA3.espmvol.5yr.adj.espmvol_101" localSheetId="21">TempForecast!$A$4:$AE$64</definedName>
    <definedName name="GLDA3.espmvol.5yr.adj.espmvol_102" localSheetId="21">TempForecast!$A$4:$AE$64</definedName>
    <definedName name="GLDA3.espmvol.5yr.adj.espmvol_103" localSheetId="21">TempForecast!$A$4:$AE$64</definedName>
    <definedName name="GLDA3.espmvol.5yr.adj.espmvol_104" localSheetId="21">TempForecast!$A$4:$AE$64</definedName>
    <definedName name="GLDA3.espmvol.5yr.adj.espmvol_105" localSheetId="21">TempForecast!$A$4:$AE$64</definedName>
    <definedName name="GLDA3.espmvol.5yr.adj.espmvol_106" localSheetId="21">TempForecast!$A$4:$AE$64</definedName>
    <definedName name="GLDA3.espmvol.5yr.adj.espmvol_107" localSheetId="21">TempForecast!$A$4:$AE$64</definedName>
    <definedName name="GLDA3.espmvol.5yr.adj.espmvol_108" localSheetId="21">TempForecast!$A$4:$AE$64</definedName>
    <definedName name="GLDA3.espmvol.5yr.adj.espmvol_109" localSheetId="21">TempForecast!$A$4:$AE$64</definedName>
    <definedName name="GLDA3.espmvol.5yr.adj.espmvol_11" localSheetId="21">TempForecast!$A$4:$AE$64</definedName>
    <definedName name="GLDA3.espmvol.5yr.adj.espmvol_110" localSheetId="21">TempForecast!$A$4:$AE$64</definedName>
    <definedName name="GLDA3.espmvol.5yr.adj.espmvol_111" localSheetId="21">TempForecast!$A$4:$AE$64</definedName>
    <definedName name="GLDA3.espmvol.5yr.adj.espmvol_112" localSheetId="21">TempForecast!$A$4:$AE$64</definedName>
    <definedName name="GLDA3.espmvol.5yr.adj.espmvol_113"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LDA3.espmvol.5yr.adj.espmvol_94" localSheetId="21">TempForecast!$A$4:$AE$64</definedName>
    <definedName name="GLDA3.espmvol.5yr.adj.espmvol_95" localSheetId="21">TempForecast!$A$4:$AE$64</definedName>
    <definedName name="GLDA3.espmvol.5yr.adj.espmvol_96" localSheetId="21">TempForecast!$A$4:$AE$64</definedName>
    <definedName name="GLDA3.espmvol.5yr.adj.espmvol_97" localSheetId="21">TempForecast!$A$4:$AE$64</definedName>
    <definedName name="GLDA3.espmvol.5yr.adj.espmvol_98" localSheetId="21">TempForecast!$A$4:$AE$64</definedName>
    <definedName name="GLDA3.espmvol.5yr.adj.espmvol_9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00" localSheetId="21">TempForecast!$A$4:$AE$64</definedName>
    <definedName name="GRNU1.espmvol.5yr.adj.espmvol_101" localSheetId="21">TempForecast!$A$4:$AE$64</definedName>
    <definedName name="GRNU1.espmvol.5yr.adj.espmvol_102" localSheetId="21">TempForecast!$A$4:$AE$64</definedName>
    <definedName name="GRNU1.espmvol.5yr.adj.espmvol_103" localSheetId="21">TempForecast!$A$4:$AE$64</definedName>
    <definedName name="GRNU1.espmvol.5yr.adj.espmvol_104" localSheetId="21">TempForecast!$A$4:$AE$64</definedName>
    <definedName name="GRNU1.espmvol.5yr.adj.espmvol_105" localSheetId="21">TempForecast!$A$4:$AE$64</definedName>
    <definedName name="GRNU1.espmvol.5yr.adj.espmvol_106" localSheetId="21">TempForecast!$A$4:$AE$64</definedName>
    <definedName name="GRNU1.espmvol.5yr.adj.espmvol_107" localSheetId="21">TempForecast!$A$4:$AE$64</definedName>
    <definedName name="GRNU1.espmvol.5yr.adj.espmvol_108" localSheetId="21">TempForecast!$A$4:$AE$64</definedName>
    <definedName name="GRNU1.espmvol.5yr.adj.espmvol_109" localSheetId="21">TempForecast!$A$4:$AE$64</definedName>
    <definedName name="GRNU1.espmvol.5yr.adj.espmvol_11" localSheetId="21">TempForecast!$A$4:$AE$64</definedName>
    <definedName name="GRNU1.espmvol.5yr.adj.espmvol_110" localSheetId="21">TempForecast!$A$4:$AE$64</definedName>
    <definedName name="GRNU1.espmvol.5yr.adj.espmvol_111" localSheetId="21">TempForecast!$A$4:$AE$64</definedName>
    <definedName name="GRNU1.espmvol.5yr.adj.espmvol_112" localSheetId="21">TempForecast!$A$4:$AE$64</definedName>
    <definedName name="GRNU1.espmvol.5yr.adj.espmvol_113"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GRNU1.espmvol.5yr.adj.espmvol_94" localSheetId="21">TempForecast!$A$4:$AE$64</definedName>
    <definedName name="GRNU1.espmvol.5yr.adj.espmvol_95" localSheetId="21">TempForecast!$A$4:$AE$64</definedName>
    <definedName name="GRNU1.espmvol.5yr.adj.espmvol_96" localSheetId="21">TempForecast!$A$4:$AE$64</definedName>
    <definedName name="GRNU1.espmvol.5yr.adj.espmvol_97" localSheetId="21">TempForecast!$A$4:$AE$64</definedName>
    <definedName name="GRNU1.espmvol.5yr.adj.espmvol_98" localSheetId="21">TempForecast!$A$4:$AE$64</definedName>
    <definedName name="GRNU1.espmvol.5yr.adj.espmvol_9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00" localSheetId="21">TempForecast!$A$4:$AE$64</definedName>
    <definedName name="MPSC2.espmvol.5yr.adj.espmvol_101" localSheetId="21">TempForecast!$A$4:$AE$64</definedName>
    <definedName name="MPSC2.espmvol.5yr.adj.espmvol_102" localSheetId="21">TempForecast!$A$4:$AE$64</definedName>
    <definedName name="MPSC2.espmvol.5yr.adj.espmvol_103" localSheetId="21">TempForecast!$A$4:$AE$64</definedName>
    <definedName name="MPSC2.espmvol.5yr.adj.espmvol_104" localSheetId="21">TempForecast!$A$4:$AE$64</definedName>
    <definedName name="MPSC2.espmvol.5yr.adj.espmvol_105" localSheetId="21">TempForecast!$A$4:$AE$64</definedName>
    <definedName name="MPSC2.espmvol.5yr.adj.espmvol_106" localSheetId="21">TempForecast!$A$4:$AE$64</definedName>
    <definedName name="MPSC2.espmvol.5yr.adj.espmvol_107" localSheetId="21">TempForecast!$A$4:$AE$64</definedName>
    <definedName name="MPSC2.espmvol.5yr.adj.espmvol_108" localSheetId="21">TempForecast!$A$4:$AE$64</definedName>
    <definedName name="MPSC2.espmvol.5yr.adj.espmvol_109" localSheetId="21">TempForecast!$A$4:$AE$64</definedName>
    <definedName name="MPSC2.espmvol.5yr.adj.espmvol_11" localSheetId="21">TempForecast!$A$4:$AE$64</definedName>
    <definedName name="MPSC2.espmvol.5yr.adj.espmvol_110" localSheetId="21">TempForecast!$A$4:$AE$64</definedName>
    <definedName name="MPSC2.espmvol.5yr.adj.espmvol_111" localSheetId="21">TempForecast!$A$4:$AE$64</definedName>
    <definedName name="MPSC2.espmvol.5yr.adj.espmvol_112" localSheetId="21">TempForecast!$A$4:$AE$64</definedName>
    <definedName name="MPSC2.espmvol.5yr.adj.espmvol_113"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MPSC2.espmvol.5yr.adj.espmvol_94" localSheetId="21">TempForecast!$A$4:$AE$64</definedName>
    <definedName name="MPSC2.espmvol.5yr.adj.espmvol_95" localSheetId="21">TempForecast!$A$4:$AE$64</definedName>
    <definedName name="MPSC2.espmvol.5yr.adj.espmvol_96" localSheetId="21">TempForecast!$A$4:$AE$64</definedName>
    <definedName name="MPSC2.espmvol.5yr.adj.espmvol_97" localSheetId="21">TempForecast!$A$4:$AE$64</definedName>
    <definedName name="MPSC2.espmvol.5yr.adj.espmvol_98" localSheetId="21">TempForecast!$A$4:$AE$64</definedName>
    <definedName name="MPSC2.espmvol.5yr.adj.espmvol_9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00" localSheetId="21">TempForecast!$A$4:$AE$64</definedName>
    <definedName name="NVRN5.espmvol.5yr.adj.espmvol_101" localSheetId="21">TempForecast!$A$4:$AE$64</definedName>
    <definedName name="NVRN5.espmvol.5yr.adj.espmvol_102" localSheetId="21">TempForecast!$A$4:$AE$64</definedName>
    <definedName name="NVRN5.espmvol.5yr.adj.espmvol_103" localSheetId="21">TempForecast!$A$4:$AE$64</definedName>
    <definedName name="NVRN5.espmvol.5yr.adj.espmvol_104" localSheetId="21">TempForecast!$A$4:$AE$64</definedName>
    <definedName name="NVRN5.espmvol.5yr.adj.espmvol_105" localSheetId="21">TempForecast!$A$4:$AE$64</definedName>
    <definedName name="NVRN5.espmvol.5yr.adj.espmvol_106" localSheetId="21">TempForecast!$A$4:$AE$64</definedName>
    <definedName name="NVRN5.espmvol.5yr.adj.espmvol_107" localSheetId="21">TempForecast!$A$4:$AE$64</definedName>
    <definedName name="NVRN5.espmvol.5yr.adj.espmvol_108" localSheetId="21">TempForecast!$A$4:$AE$64</definedName>
    <definedName name="NVRN5.espmvol.5yr.adj.espmvol_109" localSheetId="21">TempForecast!$A$4:$AE$64</definedName>
    <definedName name="NVRN5.espmvol.5yr.adj.espmvol_11" localSheetId="21">TempForecast!$A$4:$AE$64</definedName>
    <definedName name="NVRN5.espmvol.5yr.adj.espmvol_110" localSheetId="21">TempForecast!$A$4:$AE$64</definedName>
    <definedName name="NVRN5.espmvol.5yr.adj.espmvol_111" localSheetId="21">TempForecast!$A$4:$AE$64</definedName>
    <definedName name="NVRN5.espmvol.5yr.adj.espmvol_112" localSheetId="21">TempForecast!$A$4:$AE$64</definedName>
    <definedName name="NVRN5.espmvol.5yr.adj.espmvol_113"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NVRN5.espmvol.5yr.adj.espmvol_94" localSheetId="21">TempForecast!$A$4:$AE$64</definedName>
    <definedName name="NVRN5.espmvol.5yr.adj.espmvol_95" localSheetId="21">TempForecast!$A$4:$AE$64</definedName>
    <definedName name="NVRN5.espmvol.5yr.adj.espmvol_96" localSheetId="21">TempForecast!$A$4:$AE$64</definedName>
    <definedName name="NVRN5.espmvol.5yr.adj.espmvol_97" localSheetId="21">TempForecast!$A$4:$AE$64</definedName>
    <definedName name="NVRN5.espmvol.5yr.adj.espmvol_98" localSheetId="21">TempForecast!$A$4:$AE$64</definedName>
    <definedName name="NVRN5.espmvol.5yr.adj.espmvol_9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00" localSheetId="21">TempForecast!$A$4:$AE$64</definedName>
    <definedName name="TPIC2.espmvol.5yr.adj.espmvol_101" localSheetId="21">TempForecast!$A$4:$AE$64</definedName>
    <definedName name="TPIC2.espmvol.5yr.adj.espmvol_102" localSheetId="21">TempForecast!$A$4:$AE$64</definedName>
    <definedName name="TPIC2.espmvol.5yr.adj.espmvol_103" localSheetId="21">TempForecast!$A$4:$AE$64</definedName>
    <definedName name="TPIC2.espmvol.5yr.adj.espmvol_104" localSheetId="21">TempForecast!$A$4:$AE$64</definedName>
    <definedName name="TPIC2.espmvol.5yr.adj.espmvol_105" localSheetId="21">TempForecast!$A$4:$AE$64</definedName>
    <definedName name="TPIC2.espmvol.5yr.adj.espmvol_106" localSheetId="21">TempForecast!$A$4:$AE$64</definedName>
    <definedName name="TPIC2.espmvol.5yr.adj.espmvol_107" localSheetId="21">TempForecast!$A$4:$AE$64</definedName>
    <definedName name="TPIC2.espmvol.5yr.adj.espmvol_108" localSheetId="21">TempForecast!$A$4:$AE$64</definedName>
    <definedName name="TPIC2.espmvol.5yr.adj.espmvol_109" localSheetId="21">TempForecast!$A$4:$AE$64</definedName>
    <definedName name="TPIC2.espmvol.5yr.adj.espmvol_11" localSheetId="21">TempForecast!$A$4:$AE$64</definedName>
    <definedName name="TPIC2.espmvol.5yr.adj.espmvol_110" localSheetId="21">TempForecast!$A$4:$AE$64</definedName>
    <definedName name="TPIC2.espmvol.5yr.adj.espmvol_111" localSheetId="21">TempForecast!$A$4:$AE$64</definedName>
    <definedName name="TPIC2.espmvol.5yr.adj.espmvol_112" localSheetId="21">TempForecast!$A$4:$AE$64</definedName>
    <definedName name="TPIC2.espmvol.5yr.adj.espmvol_113"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PIC2.espmvol.5yr.adj.espmvol_94" localSheetId="21">TempForecast!$A$4:$AE$64</definedName>
    <definedName name="TPIC2.espmvol.5yr.adj.espmvol_95" localSheetId="21">TempForecast!$A$4:$AE$64</definedName>
    <definedName name="TPIC2.espmvol.5yr.adj.espmvol_96" localSheetId="21">TempForecast!$A$4:$AE$64</definedName>
    <definedName name="TPIC2.espmvol.5yr.adj.espmvol_97" localSheetId="21">TempForecast!$A$4:$AE$64</definedName>
    <definedName name="TPIC2.espmvol.5yr.adj.espmvol_98" localSheetId="21">TempForecast!$A$4:$AE$64</definedName>
    <definedName name="TPIC2.espmvol.5yr.adj.espmvol_9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00" localSheetId="21">TempForecast!$A$4:$AE$64</definedName>
    <definedName name="VCRC2.espmvol.5yr.adj.espmvol_101" localSheetId="21">TempForecast!$A$4:$AE$64</definedName>
    <definedName name="VCRC2.espmvol.5yr.adj.espmvol_102" localSheetId="21">TempForecast!$A$4:$AE$64</definedName>
    <definedName name="VCRC2.espmvol.5yr.adj.espmvol_103" localSheetId="21">TempForecast!$A$4:$AE$64</definedName>
    <definedName name="VCRC2.espmvol.5yr.adj.espmvol_104" localSheetId="21">TempForecast!$A$4:$AE$64</definedName>
    <definedName name="VCRC2.espmvol.5yr.adj.espmvol_105" localSheetId="21">TempForecast!$A$4:$AE$64</definedName>
    <definedName name="VCRC2.espmvol.5yr.adj.espmvol_106" localSheetId="21">TempForecast!$A$4:$AE$64</definedName>
    <definedName name="VCRC2.espmvol.5yr.adj.espmvol_107" localSheetId="21">TempForecast!$A$4:$AE$64</definedName>
    <definedName name="VCRC2.espmvol.5yr.adj.espmvol_108" localSheetId="21">TempForecast!$A$4:$AE$64</definedName>
    <definedName name="VCRC2.espmvol.5yr.adj.espmvol_109" localSheetId="21">TempForecast!$A$4:$AE$64</definedName>
    <definedName name="VCRC2.espmvol.5yr.adj.espmvol_11" localSheetId="21">TempForecast!$A$4:$AE$64</definedName>
    <definedName name="VCRC2.espmvol.5yr.adj.espmvol_110" localSheetId="21">TempForecast!$A$4:$AE$64</definedName>
    <definedName name="VCRC2.espmvol.5yr.adj.espmvol_111" localSheetId="21">TempForecast!$A$4:$AE$64</definedName>
    <definedName name="VCRC2.espmvol.5yr.adj.espmvol_112" localSheetId="21">TempForecast!$A$4:$AE$64</definedName>
    <definedName name="VCRC2.espmvol.5yr.adj.espmvol_113"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VCRC2.espmvol.5yr.adj.espmvol_94" localSheetId="21">TempForecast!$A$4:$AE$64</definedName>
    <definedName name="VCRC2.espmvol.5yr.adj.espmvol_95" localSheetId="21">TempForecast!$A$4:$AE$64</definedName>
    <definedName name="VCRC2.espmvol.5yr.adj.espmvol_96" localSheetId="21">TempForecast!$A$4:$AE$64</definedName>
    <definedName name="VCRC2.espmvol.5yr.adj.espmvol_97" localSheetId="21">TempForecast!$A$4:$AE$64</definedName>
    <definedName name="VCRC2.espmvol.5yr.adj.espmvol_98" localSheetId="21">TempForecast!$A$4:$AE$64</definedName>
    <definedName name="VCRC2.espmvol.5yr.adj.espmvol_99"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00" localSheetId="21">TempForecast!$A$4:$AE$64</definedName>
    <definedName name="YDLC2.espmvol.5yr.adj.espmvol_101" localSheetId="21">TempForecast!$A$4:$AE$64</definedName>
    <definedName name="YDLC2.espmvol.5yr.adj.espmvol_102" localSheetId="21">TempForecast!$A$4:$AE$64</definedName>
    <definedName name="YDLC2.espmvol.5yr.adj.espmvol_103" localSheetId="21">TempForecast!$A$4:$AE$64</definedName>
    <definedName name="YDLC2.espmvol.5yr.adj.espmvol_104" localSheetId="21">TempForecast!$A$4:$AE$64</definedName>
    <definedName name="YDLC2.espmvol.5yr.adj.espmvol_105" localSheetId="21">TempForecast!$A$4:$AE$64</definedName>
    <definedName name="YDLC2.espmvol.5yr.adj.espmvol_106" localSheetId="21">TempForecast!$A$4:$AE$64</definedName>
    <definedName name="YDLC2.espmvol.5yr.adj.espmvol_107" localSheetId="21">TempForecast!$A$4:$AE$64</definedName>
    <definedName name="YDLC2.espmvol.5yr.adj.espmvol_108" localSheetId="21">TempForecast!$A$4:$AE$64</definedName>
    <definedName name="YDLC2.espmvol.5yr.adj.espmvol_109" localSheetId="21">TempForecast!$A$4:$AE$64</definedName>
    <definedName name="YDLC2.espmvol.5yr.adj.espmvol_11" localSheetId="21">TempForecast!$A$4:$AE$64</definedName>
    <definedName name="YDLC2.espmvol.5yr.adj.espmvol_110" localSheetId="21">TempForecast!$A$4:$AE$64</definedName>
    <definedName name="YDLC2.espmvol.5yr.adj.espmvol_111" localSheetId="21">TempForecast!$A$4:$AE$64</definedName>
    <definedName name="YDLC2.espmvol.5yr.adj.espmvol_112" localSheetId="21">TempForecast!$A$4:$AE$64</definedName>
    <definedName name="YDLC2.espmvol.5yr.adj.espmvol_113"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DLC2.espmvol.5yr.adj.espmvol_94" localSheetId="21">TempForecast!$A$4:$AE$64</definedName>
    <definedName name="YDLC2.espmvol.5yr.adj.espmvol_95" localSheetId="21">TempForecast!$A$4:$AE$64</definedName>
    <definedName name="YDLC2.espmvol.5yr.adj.espmvol_96" localSheetId="21">TempForecast!$A$4:$AE$64</definedName>
    <definedName name="YDLC2.espmvol.5yr.adj.espmvol_97" localSheetId="21">TempForecast!$A$4:$AE$64</definedName>
    <definedName name="YDLC2.espmvol.5yr.adj.espmvol_98" localSheetId="21">TempForecast!$A$4:$AE$64</definedName>
    <definedName name="YDLC2.espmvol.5yr.adj.espmvol_9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4" i="50"/>
  <c r="A64" i="51"/>
  <c r="A64" i="52"/>
  <c r="A64" i="39"/>
  <c r="A64" i="35"/>
  <c r="A64" i="32"/>
  <c r="A8" i="39"/>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O4" i="49"/>
  <c r="W4" i="52"/>
  <c r="L4" i="32"/>
  <c r="W4" i="50"/>
  <c r="P4" i="49"/>
  <c r="H4" i="50"/>
  <c r="T4" i="50"/>
  <c r="W4" i="51"/>
  <c r="G4" i="32"/>
  <c r="W4" i="32"/>
  <c r="AB4" i="32"/>
  <c r="AB4" i="49"/>
  <c r="V4" i="32"/>
  <c r="J4" i="32"/>
  <c r="U4" i="32"/>
  <c r="T4" i="49"/>
  <c r="Y4" i="50"/>
  <c r="Z4" i="32"/>
  <c r="AC4" i="51"/>
  <c r="J4" i="35"/>
  <c r="J4" i="50"/>
  <c r="Y4" i="32"/>
  <c r="Z4" i="35"/>
  <c r="Q4" i="49"/>
  <c r="AF4" i="39"/>
  <c r="T4" i="32"/>
  <c r="O4" i="52"/>
  <c r="N4" i="32"/>
  <c r="Q4" i="39"/>
  <c r="Y4" i="49"/>
  <c r="AA4" i="35"/>
  <c r="K4" i="32"/>
  <c r="U4" i="52"/>
  <c r="AB4" i="52"/>
  <c r="U4" i="51"/>
  <c r="P4" i="39"/>
  <c r="E4" i="51"/>
  <c r="E4" i="52"/>
  <c r="R4" i="39"/>
  <c r="V4" i="39"/>
  <c r="P4" i="32"/>
  <c r="Z4" i="50"/>
  <c r="Q4" i="51"/>
  <c r="AH4" i="32"/>
  <c r="AF4" i="35"/>
  <c r="T4" i="51"/>
  <c r="AA4" i="52"/>
  <c r="H4" i="35"/>
  <c r="AE4" i="51"/>
  <c r="E4" i="35"/>
  <c r="AG4" i="32"/>
  <c r="M4" i="49"/>
  <c r="O4" i="50"/>
  <c r="Q4" i="32"/>
  <c r="AD4" i="35"/>
  <c r="AH4" i="52"/>
  <c r="R4" i="35"/>
  <c r="F4" i="49"/>
  <c r="O4" i="32"/>
  <c r="AC4" i="52"/>
  <c r="L4" i="35"/>
  <c r="AH4" i="51"/>
  <c r="Q4" i="35"/>
  <c r="AE4" i="49"/>
  <c r="S4" i="32"/>
  <c r="AA4" i="32"/>
  <c r="Z4" i="39"/>
  <c r="X4" i="35"/>
  <c r="H4" i="32"/>
  <c r="AD4" i="51"/>
  <c r="U4" i="35"/>
  <c r="AA4" i="49"/>
  <c r="AB4" i="51"/>
  <c r="AE4" i="52"/>
  <c r="M4" i="32"/>
  <c r="AD4" i="32"/>
  <c r="AE4" i="39"/>
  <c r="G4" i="52"/>
  <c r="V4" i="25"/>
  <c r="I4" i="32"/>
  <c r="R4" i="32"/>
  <c r="G4" i="51"/>
  <c r="N4" i="49"/>
  <c r="AC4" i="49"/>
  <c r="U4" i="50"/>
  <c r="AC4" i="32"/>
  <c r="I4" i="49"/>
  <c r="M4" i="52"/>
  <c r="F4" i="32"/>
  <c r="AF4" i="50"/>
  <c r="I4" i="35"/>
  <c r="Z4" i="49"/>
  <c r="G4" i="35"/>
  <c r="AB4" i="50"/>
  <c r="L4" i="49"/>
  <c r="K4" i="39"/>
  <c r="AC4" i="35"/>
  <c r="X4" i="52"/>
  <c r="AG4" i="51"/>
  <c r="AE4" i="32"/>
  <c r="J4" i="51"/>
  <c r="U4" i="49"/>
  <c r="P4" i="51"/>
  <c r="AF4" i="32"/>
  <c r="W4" i="25"/>
  <c r="J4" i="52"/>
  <c r="F4" i="35"/>
  <c r="H4" i="52"/>
  <c r="AG4" i="49"/>
  <c r="X4" i="50"/>
  <c r="X4" i="32"/>
  <c r="Y4" i="35"/>
  <c r="V4" i="49"/>
  <c r="S4" i="35"/>
  <c r="AE4" i="50"/>
  <c r="AH4" i="35"/>
  <c r="O4" i="51"/>
  <c r="U5" i="25" l="1"/>
  <c r="F4" i="39"/>
  <c r="N4" i="39"/>
  <c r="AA4" i="39"/>
  <c r="X4" i="39"/>
  <c r="AB4" i="39"/>
  <c r="E4" i="32"/>
  <c r="W4" i="39"/>
  <c r="U4" i="39"/>
  <c r="E4" i="39"/>
  <c r="L4" i="39"/>
  <c r="U6" i="25" l="1"/>
  <c r="Y4" i="52"/>
  <c r="AF4" i="52"/>
  <c r="T4" i="35"/>
  <c r="S4" i="51"/>
  <c r="AG4" i="50"/>
  <c r="R4" i="52"/>
  <c r="M4" i="39"/>
  <c r="M4" i="35"/>
  <c r="I4" i="51"/>
  <c r="AD4" i="39"/>
  <c r="Q4" i="52"/>
  <c r="K4" i="50"/>
  <c r="H4" i="51"/>
  <c r="H4" i="49"/>
  <c r="V4" i="52"/>
  <c r="S4" i="39"/>
  <c r="X4" i="49"/>
  <c r="S4" i="52"/>
  <c r="K4" i="35"/>
  <c r="AC4" i="50"/>
  <c r="I4" i="52"/>
  <c r="AH4" i="39"/>
  <c r="E4" i="49"/>
  <c r="Y4" i="51"/>
  <c r="I4" i="39"/>
  <c r="AD4" i="50"/>
  <c r="K4" i="51"/>
  <c r="L4" i="52"/>
  <c r="AE4" i="35"/>
  <c r="V4" i="51"/>
  <c r="K4" i="49"/>
  <c r="AH4" i="50"/>
  <c r="H4" i="39"/>
  <c r="Z4" i="51"/>
  <c r="M4" i="51"/>
  <c r="N4" i="50"/>
  <c r="L4" i="50"/>
  <c r="G4" i="39"/>
  <c r="P4" i="35"/>
  <c r="AG4" i="52"/>
  <c r="S4" i="49"/>
  <c r="X4" i="51"/>
  <c r="AG4" i="39"/>
  <c r="W4" i="49"/>
  <c r="AF4" i="49"/>
  <c r="V4" i="50"/>
  <c r="G4" i="50"/>
  <c r="AA4" i="50"/>
  <c r="AO4" i="25"/>
  <c r="I4" i="50"/>
  <c r="F4" i="52"/>
  <c r="M4" i="50"/>
  <c r="AF4" i="51"/>
  <c r="R4" i="50"/>
  <c r="F4" i="50"/>
  <c r="F4" i="51"/>
  <c r="AD4" i="49"/>
  <c r="R4" i="51"/>
  <c r="J4" i="39"/>
  <c r="E4" i="50"/>
  <c r="J4" i="49"/>
  <c r="P4" i="50"/>
  <c r="K4" i="52"/>
  <c r="N4" i="35"/>
  <c r="AA4" i="51"/>
  <c r="AD4" i="52"/>
  <c r="L4" i="51"/>
  <c r="O4" i="39"/>
  <c r="Z4" i="52"/>
  <c r="AG4" i="35"/>
  <c r="Y4" i="39"/>
  <c r="V4" i="35"/>
  <c r="X4" i="25"/>
  <c r="N4" i="52"/>
  <c r="AH4" i="49"/>
  <c r="AB4" i="35"/>
  <c r="Q4" i="50"/>
  <c r="S4" i="50"/>
  <c r="N4" i="51"/>
  <c r="AC4" i="39"/>
  <c r="P4" i="52"/>
  <c r="T4" i="52"/>
  <c r="O4" i="35"/>
  <c r="G4" i="49"/>
  <c r="T4" i="39"/>
  <c r="W4" i="35"/>
  <c r="R4" i="49"/>
  <c r="U7" i="25" l="1"/>
  <c r="AQ4" i="25"/>
  <c r="AZ4" i="25"/>
  <c r="BA4" i="25"/>
  <c r="AX4" i="25"/>
  <c r="AG4" i="25"/>
  <c r="AJ4" i="25"/>
  <c r="AH4" i="25"/>
  <c r="AR4" i="25"/>
  <c r="AY4" i="25"/>
  <c r="AI4" i="25"/>
  <c r="AN4" i="25"/>
  <c r="AV4" i="25"/>
  <c r="AE4" i="25"/>
  <c r="AF4" i="25"/>
  <c r="AP4" i="25"/>
  <c r="AW4" i="25"/>
  <c r="Z4" i="25"/>
  <c r="AA4" i="25"/>
  <c r="AK4" i="25"/>
  <c r="AM4" i="25"/>
  <c r="AC4" i="25"/>
  <c r="AB4" i="25"/>
  <c r="AS4" i="25"/>
  <c r="AT4" i="25"/>
  <c r="AL4" i="25"/>
  <c r="AD4" i="25"/>
  <c r="Y4" i="25"/>
  <c r="BB4" i="25"/>
  <c r="AU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55F1540-9EA6-4212-AC19-A4883B7C854E}" name="BMDC2.espmvol.5yr.adj" type="6" refreshedVersion="0" deleted="1" background="1" saveData="1">
    <textPr prompt="0" sourceFile="C:\Temp\09-September\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4C820364-6E65-40C7-B5D1-FC8771222E68}" name="CLSC2.espmvol.5yr.adj" type="6" refreshedVersion="0" deleted="1" background="1" saveData="1">
    <textPr prompt="0" sourceFile="C:\Temp\09-September\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5500E04F-3BE6-4116-BB0E-0EC0915326DF}" name="DRGC2.espmvol.5yr.adj" type="6" refreshedVersion="0" deleted="1" background="1" saveData="1">
    <textPr prompt="0" sourceFile="C:\Temp\09-September\Inflow Forecasts\ESP_Traces\DRGC2.espmvol.5yr.adj.csv">
      <textFields>
        <textField/>
      </textFields>
    </textPr>
  </connection>
  <connection id="7" xr16:uid="{4CFE6330-0A2D-4F75-A29F-197BD35D066F}" name="GBRW4.espmvol.5yr.adj" type="6" refreshedVersion="0" deleted="1" background="1" saveData="1">
    <textPr prompt="0" sourceFile="C:\Temp\09-September\Inflow Forecasts\ESP_Traces\GBRW4.espmvol.5yr.adj.csv">
      <textFields>
        <textField/>
      </textFields>
    </textPr>
  </connection>
  <connection id="8" xr16:uid="{437574DE-85CA-41A7-84BF-976C4B9E9616}" name="GJNC2LOC.espmvol.5yr.adj" type="6" refreshedVersion="0" deleted="1" background="1" saveData="1">
    <textPr prompt="0" sourceFile="C:\Temp\09-September\Inflow Forecasts\ESP_Traces\GJNC2LOC.espmvol.5yr.adj.csv">
      <textFields>
        <textField/>
      </textFields>
    </textPr>
  </connection>
  <connection id="9" xr16:uid="{A51845EF-10C6-4589-A182-C4BA65F863AD}" name="GLDA3.espmvol.5yr.adj" type="6" refreshedVersion="0" deleted="1" background="1" saveData="1">
    <textPr prompt="0" sourceFile="C:\Temp\09-September\Inflow Forecasts\ESP_Traces\GLDA3.espmvol.5yr.adj.csv">
      <textFields>
        <textField/>
      </textFields>
    </textPr>
  </connection>
  <connection id="10" xr16:uid="{3F380A2B-96A2-43ED-A41E-96C2229898A0}" name="GRNU1.espmvol.5yr.adj" type="6" refreshedVersion="0" deleted="1" background="1" saveData="1">
    <textPr prompt="0" sourceFile="C:\Temp\09-September\Inflow Forecasts\ESP_Traces\GRNU1.espmvol.5yr.adj.csv">
      <textFields>
        <textField/>
      </textFields>
    </textPr>
  </connection>
  <connection id="11" xr16:uid="{A4C9B9B7-50C5-4FC6-92E4-D72C0CFF6F06}" name="MPSC2.espmvol.5yr.adj" type="6" refreshedVersion="0" deleted="1" background="1" saveData="1">
    <textPr prompt="0" sourceFile="C:\Temp\09-September\Inflow Forecasts\ESP_Traces\MPSC2.espmvol.5yr.adj.csv">
      <textFields>
        <textField/>
      </textFields>
    </textPr>
  </connection>
  <connection id="12" xr16:uid="{EB3BB810-A91A-47A2-93D2-687D761E0224}" name="NVRN5.espmvol.5yr.adj" type="6" refreshedVersion="0" deleted="1" background="1" saveData="1">
    <textPr prompt="0" sourceFile="C:\Temp\09-September\Inflow Forecasts\ESP_Traces\NVRN5.espmvol.5yr.adj.csv">
      <textFields>
        <textField/>
      </textFields>
    </textPr>
  </connection>
  <connection id="13" xr16:uid="{150DACD8-D93D-4755-B9CF-D129EC9C8F84}" name="TPIC2.espmvol.5yr.adj" type="6" refreshedVersion="0" deleted="1" background="1" saveData="1">
    <textPr prompt="0" sourceFile="C:\Temp\09-September\Inflow Forecasts\ESP_Traces\TPIC2.espmvol.5yr.adj.csv">
      <textFields>
        <textField/>
      </textFields>
    </textPr>
  </connection>
  <connection id="14" xr16:uid="{BBD3CBF4-C918-4817-8202-2E8C14182A04}" name="VCRC2.espmvol.5yr.adj" type="6" refreshedVersion="0" deleted="1" background="1" saveData="1">
    <textPr prompt="0" sourceFile="C:\Temp\09-September\Inflow Forecasts\ESP_Traces\VCRC2.espmvol.5yr.adj.csv">
      <textFields>
        <textField/>
      </textFields>
    </textPr>
  </connection>
  <connection id="15" xr16:uid="{B5704F10-8D80-4F44-8D8F-87FB2BC3BA03}" name="YDLC2.espmvol.5yr.adj" type="6" refreshedVersion="0" deleted="1" background="1" saveData="1">
    <textPr prompt="0" sourceFile="C:\Temp\09-September\Inflow Forecasts\ESP_Traces\YDLC2.espmvol.5yr.adj.csv">
      <textFields>
        <textField/>
      </textFields>
    </textPr>
  </connection>
</connections>
</file>

<file path=xl/sharedStrings.xml><?xml version="1.0" encoding="utf-8"?>
<sst xmlns="http://schemas.openxmlformats.org/spreadsheetml/2006/main" count="3112" uniqueCount="214">
  <si>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</si>
  <si>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</si>
  <si>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</si>
  <si>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</si>
  <si>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</si>
  <si>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</si>
  <si>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</si>
  <si>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</si>
  <si>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</si>
  <si>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</si>
  <si>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</si>
  <si>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</si>
  <si>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</si>
  <si>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</si>
  <si>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</si>
  <si>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</si>
  <si>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</si>
  <si>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</si>
  <si>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</si>
  <si>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</si>
  <si>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</si>
  <si>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</si>
  <si>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</si>
  <si>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</si>
  <si>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</si>
  <si>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</si>
  <si>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</si>
  <si>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</si>
  <si>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</si>
  <si>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</si>
  <si>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</si>
  <si>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</si>
  <si>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</si>
  <si>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</si>
  <si>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</si>
  <si>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</si>
  <si>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</si>
  <si>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</si>
  <si>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</si>
  <si>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</si>
  <si>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</si>
  <si>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</si>
  <si>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</si>
  <si>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</si>
  <si>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</si>
  <si>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</si>
  <si>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</si>
  <si>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</si>
  <si>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</si>
  <si>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</si>
  <si>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</si>
  <si>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</si>
  <si>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</si>
  <si>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</si>
  <si>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</si>
  <si>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</si>
  <si>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</si>
  <si>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</si>
  <si>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</si>
  <si>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</si>
  <si>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</si>
  <si>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</si>
  <si>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</si>
  <si>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</si>
  <si>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</si>
  <si>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</si>
  <si>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</si>
  <si>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</si>
  <si>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</si>
  <si>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</si>
  <si>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</si>
  <si>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</si>
  <si>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</si>
  <si>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</si>
  <si>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</si>
  <si>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</si>
  <si>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</si>
  <si>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</si>
  <si>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</si>
  <si>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</si>
  <si>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</si>
  <si>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</si>
  <si>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</si>
  <si>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</si>
  <si>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</si>
  <si>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</si>
  <si>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</si>
  <si>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</si>
  <si>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</si>
  <si>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</si>
  <si>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</si>
  <si>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</si>
  <si>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</si>
  <si>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</si>
  <si>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</si>
  <si>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</si>
  <si>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</si>
  <si>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</si>
  <si>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</si>
  <si>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</si>
  <si>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</si>
  <si>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</si>
  <si>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</si>
  <si>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</si>
  <si>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</si>
  <si>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</si>
  <si>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</si>
  <si>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</si>
  <si>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</si>
  <si>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</si>
  <si>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</si>
  <si>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</si>
  <si>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</si>
  <si>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</si>
  <si>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</si>
  <si>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</si>
  <si>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</si>
  <si>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</si>
  <si>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</si>
  <si>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</si>
  <si>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</si>
  <si>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</si>
  <si>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</si>
  <si>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</si>
  <si>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</si>
  <si>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</si>
  <si>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</si>
  <si>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</si>
  <si>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</si>
  <si>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</si>
  <si>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</si>
  <si>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</si>
  <si>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</si>
  <si>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</si>
  <si>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</si>
  <si>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</si>
  <si>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</si>
  <si>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</si>
  <si>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</si>
  <si>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</si>
  <si>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</si>
  <si>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</si>
  <si>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</si>
  <si>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</si>
  <si>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</si>
  <si>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</si>
  <si>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</si>
  <si>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</si>
  <si>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</si>
  <si>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</si>
  <si>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</si>
  <si>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</si>
  <si>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</si>
  <si>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</si>
  <si>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</si>
  <si>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</si>
  <si>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</si>
  <si>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</si>
  <si>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</si>
  <si>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</si>
  <si>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</si>
  <si>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</si>
  <si>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</si>
  <si>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</si>
  <si>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</si>
  <si>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</si>
  <si>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</si>
  <si>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</si>
  <si>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</si>
  <si>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</si>
  <si>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</si>
  <si>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</si>
  <si>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</si>
  <si>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</si>
  <si>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</si>
  <si>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</si>
  <si>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</si>
  <si>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</si>
  <si>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</si>
  <si>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</si>
  <si>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</si>
  <si>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</si>
  <si>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</si>
  <si>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</si>
  <si>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</si>
  <si>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</si>
  <si>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</si>
  <si>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</si>
  <si>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</si>
  <si>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</si>
  <si>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</si>
  <si>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</si>
  <si>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</si>
  <si>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</si>
  <si>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</si>
  <si>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</si>
  <si>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</si>
  <si>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</si>
  <si>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</si>
  <si>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</si>
  <si>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</si>
  <si>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</si>
  <si>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</si>
  <si>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</si>
  <si>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</si>
  <si>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</si>
  <si>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</si>
  <si>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</si>
  <si>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</si>
  <si>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</si>
  <si>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</si>
  <si>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</si>
  <si>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</si>
  <si>
    <r>
      <t>After manually changing inflow data</t>
    </r>
    <r>
      <rPr>
        <b/>
        <sz val="11"/>
        <rFont val="Calibri"/>
        <family val="2"/>
        <scheme val="minor"/>
      </rPr>
      <t xml:space="preserve"> DO NOT save this file or press the done button</t>
    </r>
    <r>
      <rPr>
        <sz val="11"/>
        <rFont val="Calibri"/>
        <family val="2"/>
        <scheme val="minor"/>
      </rPr>
      <t>. Use the button below to regenerate the passthrough 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</si>
</sst>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8"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
      <b/>
      <sz val="11"/>
      <name val="Calibri"/>
      <family val="2"/>
      <scheme val="minor"/>
    </font>
  </fonts>
  <fills count="78">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
      <patternFill patternType="solid">
        <fgColor theme="5" tint="0.39997558519241921"/>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50">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4" fillId="77" borderId="0" xfId="0" applyFont="1" applyFill="1" applyBorder="1" applyAlignment="1">
      <alignment horizontal="center"/>
    </xf>
    <xf numFmtId="0" fontId="42" fillId="77"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98">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Comparison!$Y$4:$Y$64</c:f>
              <c:numCache>
                <c:formatCode>0.00</c:formatCode>
                <c:ptCount val="61"/>
                <c:pt idx="0">
                  <c:v>6.2220000000000004</c:v>
                </c:pt>
                <c:pt idx="1">
                  <c:v>36.686</c:v>
                </c:pt>
                <c:pt idx="2">
                  <c:v>55.459000000000003</c:v>
                </c:pt>
                <c:pt idx="3">
                  <c:v>46.808999999999997</c:v>
                </c:pt>
                <c:pt idx="4">
                  <c:v>39.588999999999999</c:v>
                </c:pt>
                <c:pt idx="5">
                  <c:v>36.033000000000001</c:v>
                </c:pt>
                <c:pt idx="6">
                  <c:v>59.030999999999999</c:v>
                </c:pt>
                <c:pt idx="7">
                  <c:v>138.67500000000001</c:v>
                </c:pt>
                <c:pt idx="8">
                  <c:v>202.83199999999999</c:v>
                </c:pt>
                <c:pt idx="9">
                  <c:v>84.846000000000004</c:v>
                </c:pt>
                <c:pt idx="10">
                  <c:v>-1.488</c:v>
                </c:pt>
                <c:pt idx="11">
                  <c:v>2.371</c:v>
                </c:pt>
                <c:pt idx="12">
                  <c:v>6.9720000000000004</c:v>
                </c:pt>
                <c:pt idx="13">
                  <c:v>53.911000000000001</c:v>
                </c:pt>
                <c:pt idx="14">
                  <c:v>62.564</c:v>
                </c:pt>
                <c:pt idx="15">
                  <c:v>46.247999999999998</c:v>
                </c:pt>
                <c:pt idx="16">
                  <c:v>44.146000000000001</c:v>
                </c:pt>
                <c:pt idx="17">
                  <c:v>38.466000000000001</c:v>
                </c:pt>
                <c:pt idx="18">
                  <c:v>62.488999999999997</c:v>
                </c:pt>
                <c:pt idx="19">
                  <c:v>145.28100000000001</c:v>
                </c:pt>
                <c:pt idx="20">
                  <c:v>538.79100000000005</c:v>
                </c:pt>
                <c:pt idx="21">
                  <c:v>335.59100000000001</c:v>
                </c:pt>
                <c:pt idx="22">
                  <c:v>86.668000000000006</c:v>
                </c:pt>
                <c:pt idx="23">
                  <c:v>17.957999999999998</c:v>
                </c:pt>
                <c:pt idx="24">
                  <c:v>42.09</c:v>
                </c:pt>
                <c:pt idx="25">
                  <c:v>79.793999999999997</c:v>
                </c:pt>
                <c:pt idx="26">
                  <c:v>65.114999999999995</c:v>
                </c:pt>
                <c:pt idx="27">
                  <c:v>49.426000000000002</c:v>
                </c:pt>
                <c:pt idx="28">
                  <c:v>40.598999999999997</c:v>
                </c:pt>
                <c:pt idx="29">
                  <c:v>34.572000000000003</c:v>
                </c:pt>
                <c:pt idx="30">
                  <c:v>63.054000000000002</c:v>
                </c:pt>
                <c:pt idx="31">
                  <c:v>117.931</c:v>
                </c:pt>
                <c:pt idx="32">
                  <c:v>211.67</c:v>
                </c:pt>
                <c:pt idx="33">
                  <c:v>91.554000000000002</c:v>
                </c:pt>
                <c:pt idx="34">
                  <c:v>-8.9860000000000007</c:v>
                </c:pt>
                <c:pt idx="35">
                  <c:v>-4.1950000000000003</c:v>
                </c:pt>
                <c:pt idx="36">
                  <c:v>22.663</c:v>
                </c:pt>
                <c:pt idx="37">
                  <c:v>57.768000000000001</c:v>
                </c:pt>
                <c:pt idx="38">
                  <c:v>56.533999999999999</c:v>
                </c:pt>
                <c:pt idx="39">
                  <c:v>45.390999999999998</c:v>
                </c:pt>
                <c:pt idx="40">
                  <c:v>38.555</c:v>
                </c:pt>
                <c:pt idx="41">
                  <c:v>37.548999999999999</c:v>
                </c:pt>
                <c:pt idx="42">
                  <c:v>80.691000000000003</c:v>
                </c:pt>
                <c:pt idx="43">
                  <c:v>101.38800000000001</c:v>
                </c:pt>
                <c:pt idx="44">
                  <c:v>357.822</c:v>
                </c:pt>
                <c:pt idx="45">
                  <c:v>405.01</c:v>
                </c:pt>
                <c:pt idx="46">
                  <c:v>202.08099999999999</c:v>
                </c:pt>
                <c:pt idx="47">
                  <c:v>36.231000000000002</c:v>
                </c:pt>
                <c:pt idx="48">
                  <c:v>43.314999999999998</c:v>
                </c:pt>
                <c:pt idx="49">
                  <c:v>81.260000000000005</c:v>
                </c:pt>
                <c:pt idx="50">
                  <c:v>65.075000000000003</c:v>
                </c:pt>
                <c:pt idx="51">
                  <c:v>52.218000000000004</c:v>
                </c:pt>
                <c:pt idx="52">
                  <c:v>40.893999999999998</c:v>
                </c:pt>
                <c:pt idx="53">
                  <c:v>56.075000000000003</c:v>
                </c:pt>
                <c:pt idx="54">
                  <c:v>65.569000000000003</c:v>
                </c:pt>
                <c:pt idx="55">
                  <c:v>126.383</c:v>
                </c:pt>
                <c:pt idx="56">
                  <c:v>199.12</c:v>
                </c:pt>
                <c:pt idx="57">
                  <c:v>82.736000000000004</c:v>
                </c:pt>
                <c:pt idx="58">
                  <c:v>-8.8919999999999995</c:v>
                </c:pt>
                <c:pt idx="59">
                  <c:v>-7.4080000000000004</c:v>
                </c:pt>
                <c:pt idx="60">
                  <c:v>27.225999999999999</c:v>
                </c:pt>
              </c:numCache>
            </c:numRef>
          </c:yVal>
          <c:smooth val="1"/>
          <c:extLst>
            <c:ext xmlns:c16="http://schemas.microsoft.com/office/drawing/2014/chart" uri="{C3380CC4-5D6E-409C-BE32-E72D297353CC}">
              <c16:uniqueId val="{00000003-F877-42FA-A73A-141AD4825F2C}"/>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Comparison!$Z$4:$Z$64</c:f>
              <c:numCache>
                <c:formatCode>0.00</c:formatCode>
                <c:ptCount val="61"/>
                <c:pt idx="0">
                  <c:v>6.3730000000000002</c:v>
                </c:pt>
                <c:pt idx="1">
                  <c:v>35.615000000000002</c:v>
                </c:pt>
                <c:pt idx="2">
                  <c:v>59.021999999999998</c:v>
                </c:pt>
                <c:pt idx="3">
                  <c:v>43.963000000000001</c:v>
                </c:pt>
                <c:pt idx="4">
                  <c:v>45.006</c:v>
                </c:pt>
                <c:pt idx="5">
                  <c:v>41.526000000000003</c:v>
                </c:pt>
                <c:pt idx="6">
                  <c:v>65.299000000000007</c:v>
                </c:pt>
                <c:pt idx="7">
                  <c:v>136.73500000000001</c:v>
                </c:pt>
                <c:pt idx="8">
                  <c:v>510.35700000000003</c:v>
                </c:pt>
                <c:pt idx="9">
                  <c:v>322.88400000000001</c:v>
                </c:pt>
                <c:pt idx="10">
                  <c:v>81.134</c:v>
                </c:pt>
                <c:pt idx="11">
                  <c:v>17.712</c:v>
                </c:pt>
                <c:pt idx="12">
                  <c:v>9.9979999999999993</c:v>
                </c:pt>
                <c:pt idx="13">
                  <c:v>79.673000000000002</c:v>
                </c:pt>
                <c:pt idx="14">
                  <c:v>64.563000000000002</c:v>
                </c:pt>
                <c:pt idx="15">
                  <c:v>49.356000000000002</c:v>
                </c:pt>
                <c:pt idx="16">
                  <c:v>40.581000000000003</c:v>
                </c:pt>
                <c:pt idx="17">
                  <c:v>34.847000000000001</c:v>
                </c:pt>
                <c:pt idx="18">
                  <c:v>63.933999999999997</c:v>
                </c:pt>
                <c:pt idx="19">
                  <c:v>120.595</c:v>
                </c:pt>
                <c:pt idx="20">
                  <c:v>214.476</c:v>
                </c:pt>
                <c:pt idx="21">
                  <c:v>87.2</c:v>
                </c:pt>
                <c:pt idx="22">
                  <c:v>-9.9169999999999998</c:v>
                </c:pt>
                <c:pt idx="23">
                  <c:v>-4.4039999999999999</c:v>
                </c:pt>
                <c:pt idx="24">
                  <c:v>22.457999999999998</c:v>
                </c:pt>
                <c:pt idx="25">
                  <c:v>57.801000000000002</c:v>
                </c:pt>
                <c:pt idx="26">
                  <c:v>55.854999999999997</c:v>
                </c:pt>
                <c:pt idx="27">
                  <c:v>45.207999999999998</c:v>
                </c:pt>
                <c:pt idx="28">
                  <c:v>38.595999999999997</c:v>
                </c:pt>
                <c:pt idx="29">
                  <c:v>37.927999999999997</c:v>
                </c:pt>
                <c:pt idx="30">
                  <c:v>81.004000000000005</c:v>
                </c:pt>
                <c:pt idx="31">
                  <c:v>105.723</c:v>
                </c:pt>
                <c:pt idx="32">
                  <c:v>365.327</c:v>
                </c:pt>
                <c:pt idx="33">
                  <c:v>404.29500000000002</c:v>
                </c:pt>
                <c:pt idx="34">
                  <c:v>193.98500000000001</c:v>
                </c:pt>
                <c:pt idx="35">
                  <c:v>34.076000000000001</c:v>
                </c:pt>
                <c:pt idx="36">
                  <c:v>45.941000000000003</c:v>
                </c:pt>
                <c:pt idx="37">
                  <c:v>77.986999999999995</c:v>
                </c:pt>
                <c:pt idx="38">
                  <c:v>64.399000000000001</c:v>
                </c:pt>
                <c:pt idx="39">
                  <c:v>52.000999999999998</c:v>
                </c:pt>
                <c:pt idx="40">
                  <c:v>40.831000000000003</c:v>
                </c:pt>
                <c:pt idx="41">
                  <c:v>54.790999999999997</c:v>
                </c:pt>
                <c:pt idx="42">
                  <c:v>65.510000000000005</c:v>
                </c:pt>
                <c:pt idx="43">
                  <c:v>125.61499999999999</c:v>
                </c:pt>
                <c:pt idx="44">
                  <c:v>198.96100000000001</c:v>
                </c:pt>
                <c:pt idx="45">
                  <c:v>82.597999999999999</c:v>
                </c:pt>
                <c:pt idx="46">
                  <c:v>-9.0730000000000004</c:v>
                </c:pt>
                <c:pt idx="47">
                  <c:v>-7.5060000000000002</c:v>
                </c:pt>
                <c:pt idx="48">
                  <c:v>27.225999999999999</c:v>
                </c:pt>
                <c:pt idx="49">
                  <c:v>72.67</c:v>
                </c:pt>
                <c:pt idx="50">
                  <c:v>66.259</c:v>
                </c:pt>
                <c:pt idx="51">
                  <c:v>53.33</c:v>
                </c:pt>
                <c:pt idx="52">
                  <c:v>42.337000000000003</c:v>
                </c:pt>
                <c:pt idx="53">
                  <c:v>34.732999999999997</c:v>
                </c:pt>
                <c:pt idx="54">
                  <c:v>64.896000000000001</c:v>
                </c:pt>
                <c:pt idx="55">
                  <c:v>142.00200000000001</c:v>
                </c:pt>
                <c:pt idx="56">
                  <c:v>370.44600000000003</c:v>
                </c:pt>
                <c:pt idx="57">
                  <c:v>267.11399999999998</c:v>
                </c:pt>
                <c:pt idx="58">
                  <c:v>31.539000000000001</c:v>
                </c:pt>
                <c:pt idx="59">
                  <c:v>15.159000000000001</c:v>
                </c:pt>
                <c:pt idx="60">
                  <c:v>51.878</c:v>
                </c:pt>
              </c:numCache>
            </c:numRef>
          </c:yVal>
          <c:smooth val="1"/>
          <c:extLst>
            <c:ext xmlns:c16="http://schemas.microsoft.com/office/drawing/2014/chart" uri="{C3380CC4-5D6E-409C-BE32-E72D297353CC}">
              <c16:uniqueId val="{00000004-F877-42FA-A73A-141AD4825F2C}"/>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Comparison!$AA$4:$AA$64</c:f>
              <c:numCache>
                <c:formatCode>0.00</c:formatCode>
                <c:ptCount val="61"/>
                <c:pt idx="0">
                  <c:v>7.8120000000000003</c:v>
                </c:pt>
                <c:pt idx="1">
                  <c:v>48.091999999999999</c:v>
                </c:pt>
                <c:pt idx="2">
                  <c:v>56.295000000000002</c:v>
                </c:pt>
                <c:pt idx="3">
                  <c:v>42.439</c:v>
                </c:pt>
                <c:pt idx="4">
                  <c:v>37.290999999999997</c:v>
                </c:pt>
                <c:pt idx="5">
                  <c:v>33.838000000000001</c:v>
                </c:pt>
                <c:pt idx="6">
                  <c:v>58.093000000000004</c:v>
                </c:pt>
                <c:pt idx="7">
                  <c:v>97.73</c:v>
                </c:pt>
                <c:pt idx="8">
                  <c:v>188.78800000000001</c:v>
                </c:pt>
                <c:pt idx="9">
                  <c:v>84.372</c:v>
                </c:pt>
                <c:pt idx="10">
                  <c:v>-10.234999999999999</c:v>
                </c:pt>
                <c:pt idx="11">
                  <c:v>-4.5259999999999998</c:v>
                </c:pt>
                <c:pt idx="12">
                  <c:v>5.423</c:v>
                </c:pt>
                <c:pt idx="13">
                  <c:v>57.475000000000001</c:v>
                </c:pt>
                <c:pt idx="14">
                  <c:v>55.429000000000002</c:v>
                </c:pt>
                <c:pt idx="15">
                  <c:v>44.789000000000001</c:v>
                </c:pt>
                <c:pt idx="16">
                  <c:v>38.201999999999998</c:v>
                </c:pt>
                <c:pt idx="17">
                  <c:v>37.540999999999997</c:v>
                </c:pt>
                <c:pt idx="18">
                  <c:v>80.465999999999994</c:v>
                </c:pt>
                <c:pt idx="19">
                  <c:v>105.07899999999999</c:v>
                </c:pt>
                <c:pt idx="20">
                  <c:v>364.26600000000002</c:v>
                </c:pt>
                <c:pt idx="21">
                  <c:v>403.80700000000002</c:v>
                </c:pt>
                <c:pt idx="22">
                  <c:v>192.98</c:v>
                </c:pt>
                <c:pt idx="23">
                  <c:v>33.716999999999999</c:v>
                </c:pt>
                <c:pt idx="24">
                  <c:v>45.631999999999998</c:v>
                </c:pt>
                <c:pt idx="25">
                  <c:v>77.641000000000005</c:v>
                </c:pt>
                <c:pt idx="26">
                  <c:v>64.254999999999995</c:v>
                </c:pt>
                <c:pt idx="27">
                  <c:v>51.872</c:v>
                </c:pt>
                <c:pt idx="28">
                  <c:v>40.710999999999999</c:v>
                </c:pt>
                <c:pt idx="29">
                  <c:v>54.634999999999998</c:v>
                </c:pt>
                <c:pt idx="30">
                  <c:v>65.382999999999996</c:v>
                </c:pt>
                <c:pt idx="31">
                  <c:v>125.479</c:v>
                </c:pt>
                <c:pt idx="32">
                  <c:v>198.86</c:v>
                </c:pt>
                <c:pt idx="33">
                  <c:v>82.534999999999997</c:v>
                </c:pt>
                <c:pt idx="34">
                  <c:v>-9.0869999999999997</c:v>
                </c:pt>
                <c:pt idx="35">
                  <c:v>-7.492</c:v>
                </c:pt>
                <c:pt idx="36">
                  <c:v>27.132000000000001</c:v>
                </c:pt>
                <c:pt idx="37">
                  <c:v>72.602000000000004</c:v>
                </c:pt>
                <c:pt idx="38">
                  <c:v>66.204999999999998</c:v>
                </c:pt>
                <c:pt idx="39">
                  <c:v>53.277000000000001</c:v>
                </c:pt>
                <c:pt idx="40">
                  <c:v>42.283999999999999</c:v>
                </c:pt>
                <c:pt idx="41">
                  <c:v>33.628</c:v>
                </c:pt>
                <c:pt idx="42">
                  <c:v>62.774999999999999</c:v>
                </c:pt>
                <c:pt idx="43">
                  <c:v>137.29400000000001</c:v>
                </c:pt>
                <c:pt idx="44">
                  <c:v>364.995</c:v>
                </c:pt>
                <c:pt idx="45">
                  <c:v>271.60399999999998</c:v>
                </c:pt>
                <c:pt idx="46">
                  <c:v>33.820999999999998</c:v>
                </c:pt>
                <c:pt idx="47">
                  <c:v>16.132999999999999</c:v>
                </c:pt>
                <c:pt idx="48">
                  <c:v>51.878</c:v>
                </c:pt>
                <c:pt idx="49">
                  <c:v>96.662999999999997</c:v>
                </c:pt>
                <c:pt idx="50">
                  <c:v>69.850999999999999</c:v>
                </c:pt>
                <c:pt idx="51">
                  <c:v>51.691000000000003</c:v>
                </c:pt>
                <c:pt idx="52">
                  <c:v>44.296999999999997</c:v>
                </c:pt>
                <c:pt idx="53">
                  <c:v>36.465000000000003</c:v>
                </c:pt>
                <c:pt idx="54">
                  <c:v>64.293000000000006</c:v>
                </c:pt>
                <c:pt idx="55">
                  <c:v>108.39400000000001</c:v>
                </c:pt>
                <c:pt idx="56">
                  <c:v>291.32100000000003</c:v>
                </c:pt>
                <c:pt idx="57">
                  <c:v>153.33699999999999</c:v>
                </c:pt>
                <c:pt idx="58">
                  <c:v>29.867999999999999</c:v>
                </c:pt>
                <c:pt idx="59">
                  <c:v>-0.89500000000000002</c:v>
                </c:pt>
                <c:pt idx="60">
                  <c:v>22.643999999999998</c:v>
                </c:pt>
              </c:numCache>
            </c:numRef>
          </c:yVal>
          <c:smooth val="1"/>
          <c:extLst>
            <c:ext xmlns:c16="http://schemas.microsoft.com/office/drawing/2014/chart" uri="{C3380CC4-5D6E-409C-BE32-E72D297353CC}">
              <c16:uniqueId val="{00000005-F877-42FA-A73A-141AD4825F2C}"/>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Comparison!$AB$4:$AB$64</c:f>
              <c:numCache>
                <c:formatCode>0.00</c:formatCode>
                <c:ptCount val="61"/>
                <c:pt idx="0">
                  <c:v>7.0469999999999997</c:v>
                </c:pt>
                <c:pt idx="1">
                  <c:v>43.526000000000003</c:v>
                </c:pt>
                <c:pt idx="2">
                  <c:v>57.445</c:v>
                </c:pt>
                <c:pt idx="3">
                  <c:v>46.222999999999999</c:v>
                </c:pt>
                <c:pt idx="4">
                  <c:v>42.564</c:v>
                </c:pt>
                <c:pt idx="5">
                  <c:v>44.488</c:v>
                </c:pt>
                <c:pt idx="6">
                  <c:v>88.049000000000007</c:v>
                </c:pt>
                <c:pt idx="7">
                  <c:v>107.116</c:v>
                </c:pt>
                <c:pt idx="8">
                  <c:v>360.31099999999998</c:v>
                </c:pt>
                <c:pt idx="9">
                  <c:v>409.00200000000001</c:v>
                </c:pt>
                <c:pt idx="10">
                  <c:v>195.97300000000001</c:v>
                </c:pt>
                <c:pt idx="11">
                  <c:v>35.89</c:v>
                </c:pt>
                <c:pt idx="12">
                  <c:v>11.47</c:v>
                </c:pt>
                <c:pt idx="13">
                  <c:v>79.366</c:v>
                </c:pt>
                <c:pt idx="14">
                  <c:v>65.606999999999999</c:v>
                </c:pt>
                <c:pt idx="15">
                  <c:v>53.151000000000003</c:v>
                </c:pt>
                <c:pt idx="16">
                  <c:v>41.884</c:v>
                </c:pt>
                <c:pt idx="17">
                  <c:v>55.984000000000002</c:v>
                </c:pt>
                <c:pt idx="18">
                  <c:v>66.686000000000007</c:v>
                </c:pt>
                <c:pt idx="19">
                  <c:v>127.18</c:v>
                </c:pt>
                <c:pt idx="20">
                  <c:v>199.94800000000001</c:v>
                </c:pt>
                <c:pt idx="21">
                  <c:v>83.245999999999995</c:v>
                </c:pt>
                <c:pt idx="22">
                  <c:v>-8.5860000000000003</c:v>
                </c:pt>
                <c:pt idx="23">
                  <c:v>-7.1870000000000003</c:v>
                </c:pt>
                <c:pt idx="24">
                  <c:v>27.675999999999998</c:v>
                </c:pt>
                <c:pt idx="25">
                  <c:v>73.132000000000005</c:v>
                </c:pt>
                <c:pt idx="26">
                  <c:v>66.72</c:v>
                </c:pt>
                <c:pt idx="27">
                  <c:v>53.767000000000003</c:v>
                </c:pt>
                <c:pt idx="28">
                  <c:v>42.722000000000001</c:v>
                </c:pt>
                <c:pt idx="29">
                  <c:v>33.993000000000002</c:v>
                </c:pt>
                <c:pt idx="30">
                  <c:v>63.238</c:v>
                </c:pt>
                <c:pt idx="31">
                  <c:v>137.80099999999999</c:v>
                </c:pt>
                <c:pt idx="32">
                  <c:v>365.58499999999998</c:v>
                </c:pt>
                <c:pt idx="33">
                  <c:v>271.87900000000002</c:v>
                </c:pt>
                <c:pt idx="34">
                  <c:v>34.018999999999998</c:v>
                </c:pt>
                <c:pt idx="35">
                  <c:v>16.312000000000001</c:v>
                </c:pt>
                <c:pt idx="36">
                  <c:v>52.024999999999999</c:v>
                </c:pt>
                <c:pt idx="37">
                  <c:v>96.831999999999994</c:v>
                </c:pt>
                <c:pt idx="38">
                  <c:v>69.995999999999995</c:v>
                </c:pt>
                <c:pt idx="39">
                  <c:v>51.83</c:v>
                </c:pt>
                <c:pt idx="40">
                  <c:v>44.433</c:v>
                </c:pt>
                <c:pt idx="41">
                  <c:v>35.359000000000002</c:v>
                </c:pt>
                <c:pt idx="42">
                  <c:v>62.527999999999999</c:v>
                </c:pt>
                <c:pt idx="43">
                  <c:v>104.70699999999999</c:v>
                </c:pt>
                <c:pt idx="44">
                  <c:v>286.762</c:v>
                </c:pt>
                <c:pt idx="45">
                  <c:v>158.262</c:v>
                </c:pt>
                <c:pt idx="46">
                  <c:v>32.988999999999997</c:v>
                </c:pt>
                <c:pt idx="47">
                  <c:v>-0.55700000000000005</c:v>
                </c:pt>
                <c:pt idx="48">
                  <c:v>22.643999999999998</c:v>
                </c:pt>
                <c:pt idx="49">
                  <c:v>61.874000000000002</c:v>
                </c:pt>
                <c:pt idx="50">
                  <c:v>57.11</c:v>
                </c:pt>
                <c:pt idx="51">
                  <c:v>50.750999999999998</c:v>
                </c:pt>
                <c:pt idx="52">
                  <c:v>41.207999999999998</c:v>
                </c:pt>
                <c:pt idx="53">
                  <c:v>37.417000000000002</c:v>
                </c:pt>
                <c:pt idx="54">
                  <c:v>59.521999999999998</c:v>
                </c:pt>
                <c:pt idx="55">
                  <c:v>98.757999999999996</c:v>
                </c:pt>
                <c:pt idx="56">
                  <c:v>195.15600000000001</c:v>
                </c:pt>
                <c:pt idx="57">
                  <c:v>151.672</c:v>
                </c:pt>
                <c:pt idx="58">
                  <c:v>40.790999999999997</c:v>
                </c:pt>
                <c:pt idx="59">
                  <c:v>28.673999999999999</c:v>
                </c:pt>
                <c:pt idx="60">
                  <c:v>35.247</c:v>
                </c:pt>
              </c:numCache>
            </c:numRef>
          </c:yVal>
          <c:smooth val="1"/>
          <c:extLst>
            <c:ext xmlns:c16="http://schemas.microsoft.com/office/drawing/2014/chart" uri="{C3380CC4-5D6E-409C-BE32-E72D297353CC}">
              <c16:uniqueId val="{00000006-F877-42FA-A73A-141AD4825F2C}"/>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Comparison!$AC$4:$AC$64</c:f>
              <c:numCache>
                <c:formatCode>0.00</c:formatCode>
                <c:ptCount val="61"/>
                <c:pt idx="0">
                  <c:v>7.3040000000000003</c:v>
                </c:pt>
                <c:pt idx="1">
                  <c:v>45.828000000000003</c:v>
                </c:pt>
                <c:pt idx="2">
                  <c:v>55.960999999999999</c:v>
                </c:pt>
                <c:pt idx="3">
                  <c:v>45.268999999999998</c:v>
                </c:pt>
                <c:pt idx="4">
                  <c:v>38.533999999999999</c:v>
                </c:pt>
                <c:pt idx="5">
                  <c:v>53.970999999999997</c:v>
                </c:pt>
                <c:pt idx="6">
                  <c:v>60.691000000000003</c:v>
                </c:pt>
                <c:pt idx="7">
                  <c:v>97.766000000000005</c:v>
                </c:pt>
                <c:pt idx="8">
                  <c:v>172.31899999999999</c:v>
                </c:pt>
                <c:pt idx="9">
                  <c:v>80.423000000000002</c:v>
                </c:pt>
                <c:pt idx="10">
                  <c:v>-8.1679999999999993</c:v>
                </c:pt>
                <c:pt idx="11">
                  <c:v>-6.8259999999999996</c:v>
                </c:pt>
                <c:pt idx="12">
                  <c:v>6.5339999999999998</c:v>
                </c:pt>
                <c:pt idx="13">
                  <c:v>72.373999999999995</c:v>
                </c:pt>
                <c:pt idx="14">
                  <c:v>66.350999999999999</c:v>
                </c:pt>
                <c:pt idx="15">
                  <c:v>53.521000000000001</c:v>
                </c:pt>
                <c:pt idx="16">
                  <c:v>42.427</c:v>
                </c:pt>
                <c:pt idx="17">
                  <c:v>33.76</c:v>
                </c:pt>
                <c:pt idx="18">
                  <c:v>62.615000000000002</c:v>
                </c:pt>
                <c:pt idx="19">
                  <c:v>136.864</c:v>
                </c:pt>
                <c:pt idx="20">
                  <c:v>364.18900000000002</c:v>
                </c:pt>
                <c:pt idx="21">
                  <c:v>271.34300000000002</c:v>
                </c:pt>
                <c:pt idx="22">
                  <c:v>33.817</c:v>
                </c:pt>
                <c:pt idx="23">
                  <c:v>15.414999999999999</c:v>
                </c:pt>
                <c:pt idx="24">
                  <c:v>51.058</c:v>
                </c:pt>
                <c:pt idx="25">
                  <c:v>96.665000000000006</c:v>
                </c:pt>
                <c:pt idx="26">
                  <c:v>70.027000000000001</c:v>
                </c:pt>
                <c:pt idx="27">
                  <c:v>51.872999999999998</c:v>
                </c:pt>
                <c:pt idx="28">
                  <c:v>44.482999999999997</c:v>
                </c:pt>
                <c:pt idx="29">
                  <c:v>35.372999999999998</c:v>
                </c:pt>
                <c:pt idx="30">
                  <c:v>62.542999999999999</c:v>
                </c:pt>
                <c:pt idx="31">
                  <c:v>104.675</c:v>
                </c:pt>
                <c:pt idx="32">
                  <c:v>286.69</c:v>
                </c:pt>
                <c:pt idx="33">
                  <c:v>158.27500000000001</c:v>
                </c:pt>
                <c:pt idx="34">
                  <c:v>33.031999999999996</c:v>
                </c:pt>
                <c:pt idx="35">
                  <c:v>-0.52200000000000002</c:v>
                </c:pt>
                <c:pt idx="36">
                  <c:v>22.635999999999999</c:v>
                </c:pt>
                <c:pt idx="37">
                  <c:v>61.878999999999998</c:v>
                </c:pt>
                <c:pt idx="38">
                  <c:v>57.124000000000002</c:v>
                </c:pt>
                <c:pt idx="39">
                  <c:v>50.765999999999998</c:v>
                </c:pt>
                <c:pt idx="40">
                  <c:v>41.210999999999999</c:v>
                </c:pt>
                <c:pt idx="41">
                  <c:v>36.201000000000001</c:v>
                </c:pt>
                <c:pt idx="42">
                  <c:v>57.517000000000003</c:v>
                </c:pt>
                <c:pt idx="43">
                  <c:v>95.248000000000005</c:v>
                </c:pt>
                <c:pt idx="44">
                  <c:v>193.15799999999999</c:v>
                </c:pt>
                <c:pt idx="45">
                  <c:v>153.53899999999999</c:v>
                </c:pt>
                <c:pt idx="46">
                  <c:v>43.280999999999999</c:v>
                </c:pt>
                <c:pt idx="47">
                  <c:v>29.178999999999998</c:v>
                </c:pt>
                <c:pt idx="48">
                  <c:v>35.247</c:v>
                </c:pt>
                <c:pt idx="49">
                  <c:v>48.823</c:v>
                </c:pt>
                <c:pt idx="50">
                  <c:v>48.884</c:v>
                </c:pt>
                <c:pt idx="51">
                  <c:v>39.537999999999997</c:v>
                </c:pt>
                <c:pt idx="52">
                  <c:v>36.454999999999998</c:v>
                </c:pt>
                <c:pt idx="53">
                  <c:v>36.978999999999999</c:v>
                </c:pt>
                <c:pt idx="54">
                  <c:v>41.924999999999997</c:v>
                </c:pt>
                <c:pt idx="55">
                  <c:v>79.180999999999997</c:v>
                </c:pt>
                <c:pt idx="56">
                  <c:v>134.97</c:v>
                </c:pt>
                <c:pt idx="57">
                  <c:v>29.137</c:v>
                </c:pt>
                <c:pt idx="58">
                  <c:v>-22.859000000000002</c:v>
                </c:pt>
                <c:pt idx="59">
                  <c:v>-9.0039999999999996</c:v>
                </c:pt>
                <c:pt idx="60">
                  <c:v>19.948</c:v>
                </c:pt>
              </c:numCache>
            </c:numRef>
          </c:yVal>
          <c:smooth val="1"/>
          <c:extLst>
            <c:ext xmlns:c16="http://schemas.microsoft.com/office/drawing/2014/chart" uri="{C3380CC4-5D6E-409C-BE32-E72D297353CC}">
              <c16:uniqueId val="{00000007-F877-42FA-A73A-141AD4825F2C}"/>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Comparison!$AD$4:$AD$64</c:f>
              <c:numCache>
                <c:formatCode>0.00</c:formatCode>
                <c:ptCount val="61"/>
                <c:pt idx="0">
                  <c:v>8.6259999999999994</c:v>
                </c:pt>
                <c:pt idx="1">
                  <c:v>52.726999999999997</c:v>
                </c:pt>
                <c:pt idx="2">
                  <c:v>67.811000000000007</c:v>
                </c:pt>
                <c:pt idx="3">
                  <c:v>54.167000000000002</c:v>
                </c:pt>
                <c:pt idx="4">
                  <c:v>46.491</c:v>
                </c:pt>
                <c:pt idx="5">
                  <c:v>39.265999999999998</c:v>
                </c:pt>
                <c:pt idx="6">
                  <c:v>71.701999999999998</c:v>
                </c:pt>
                <c:pt idx="7">
                  <c:v>139.542</c:v>
                </c:pt>
                <c:pt idx="8">
                  <c:v>361.63900000000001</c:v>
                </c:pt>
                <c:pt idx="9">
                  <c:v>269.59500000000003</c:v>
                </c:pt>
                <c:pt idx="10">
                  <c:v>34.015999999999998</c:v>
                </c:pt>
                <c:pt idx="11">
                  <c:v>14.746</c:v>
                </c:pt>
                <c:pt idx="12">
                  <c:v>12.765000000000001</c:v>
                </c:pt>
                <c:pt idx="13">
                  <c:v>98.165999999999997</c:v>
                </c:pt>
                <c:pt idx="14">
                  <c:v>70.180000000000007</c:v>
                </c:pt>
                <c:pt idx="15">
                  <c:v>52.795000000000002</c:v>
                </c:pt>
                <c:pt idx="16">
                  <c:v>45.737000000000002</c:v>
                </c:pt>
                <c:pt idx="17">
                  <c:v>36.429000000000002</c:v>
                </c:pt>
                <c:pt idx="18">
                  <c:v>65.744</c:v>
                </c:pt>
                <c:pt idx="19">
                  <c:v>110.149</c:v>
                </c:pt>
                <c:pt idx="20">
                  <c:v>293.23399999999998</c:v>
                </c:pt>
                <c:pt idx="21">
                  <c:v>153.94200000000001</c:v>
                </c:pt>
                <c:pt idx="22">
                  <c:v>30.175000000000001</c:v>
                </c:pt>
                <c:pt idx="23">
                  <c:v>-0.67</c:v>
                </c:pt>
                <c:pt idx="24">
                  <c:v>23.161999999999999</c:v>
                </c:pt>
                <c:pt idx="25">
                  <c:v>62.655000000000001</c:v>
                </c:pt>
                <c:pt idx="26">
                  <c:v>56.845999999999997</c:v>
                </c:pt>
                <c:pt idx="27">
                  <c:v>50.616</c:v>
                </c:pt>
                <c:pt idx="28">
                  <c:v>41.575000000000003</c:v>
                </c:pt>
                <c:pt idx="29">
                  <c:v>36.411999999999999</c:v>
                </c:pt>
                <c:pt idx="30">
                  <c:v>59.670999999999999</c:v>
                </c:pt>
                <c:pt idx="31">
                  <c:v>99.108999999999995</c:v>
                </c:pt>
                <c:pt idx="32">
                  <c:v>194.98099999999999</c:v>
                </c:pt>
                <c:pt idx="33">
                  <c:v>151.423</c:v>
                </c:pt>
                <c:pt idx="34">
                  <c:v>40.499000000000002</c:v>
                </c:pt>
                <c:pt idx="35">
                  <c:v>28.271999999999998</c:v>
                </c:pt>
                <c:pt idx="36">
                  <c:v>34.798999999999999</c:v>
                </c:pt>
                <c:pt idx="37">
                  <c:v>49.103000000000002</c:v>
                </c:pt>
                <c:pt idx="38">
                  <c:v>48.302</c:v>
                </c:pt>
                <c:pt idx="39">
                  <c:v>39.631999999999998</c:v>
                </c:pt>
                <c:pt idx="40">
                  <c:v>36.978000000000002</c:v>
                </c:pt>
                <c:pt idx="41">
                  <c:v>35.844000000000001</c:v>
                </c:pt>
                <c:pt idx="42">
                  <c:v>42.057000000000002</c:v>
                </c:pt>
                <c:pt idx="43">
                  <c:v>79.408000000000001</c:v>
                </c:pt>
                <c:pt idx="44">
                  <c:v>134.90199999999999</c:v>
                </c:pt>
                <c:pt idx="45">
                  <c:v>29.164999999999999</c:v>
                </c:pt>
                <c:pt idx="46">
                  <c:v>-22.942</c:v>
                </c:pt>
                <c:pt idx="47">
                  <c:v>-9.0660000000000007</c:v>
                </c:pt>
                <c:pt idx="48">
                  <c:v>19.948</c:v>
                </c:pt>
                <c:pt idx="49">
                  <c:v>54.087000000000003</c:v>
                </c:pt>
                <c:pt idx="50">
                  <c:v>45.402000000000001</c:v>
                </c:pt>
                <c:pt idx="51">
                  <c:v>36.764000000000003</c:v>
                </c:pt>
                <c:pt idx="52">
                  <c:v>29.132000000000001</c:v>
                </c:pt>
                <c:pt idx="53">
                  <c:v>26.007999999999999</c:v>
                </c:pt>
                <c:pt idx="54">
                  <c:v>40.567999999999998</c:v>
                </c:pt>
                <c:pt idx="55">
                  <c:v>65.504999999999995</c:v>
                </c:pt>
                <c:pt idx="56">
                  <c:v>180.846</c:v>
                </c:pt>
                <c:pt idx="57">
                  <c:v>55.018000000000001</c:v>
                </c:pt>
                <c:pt idx="58">
                  <c:v>-17.334</c:v>
                </c:pt>
                <c:pt idx="59">
                  <c:v>-6.3620000000000001</c:v>
                </c:pt>
                <c:pt idx="60">
                  <c:v>20.771000000000001</c:v>
                </c:pt>
              </c:numCache>
            </c:numRef>
          </c:yVal>
          <c:smooth val="1"/>
          <c:extLst>
            <c:ext xmlns:c16="http://schemas.microsoft.com/office/drawing/2014/chart" uri="{C3380CC4-5D6E-409C-BE32-E72D297353CC}">
              <c16:uniqueId val="{00000008-F877-42FA-A73A-141AD4825F2C}"/>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Comparison!$AE$4:$AE$64</c:f>
              <c:numCache>
                <c:formatCode>0.00</c:formatCode>
                <c:ptCount val="61"/>
                <c:pt idx="0">
                  <c:v>8.2240000000000002</c:v>
                </c:pt>
                <c:pt idx="1">
                  <c:v>54.426000000000002</c:v>
                </c:pt>
                <c:pt idx="2">
                  <c:v>59.41</c:v>
                </c:pt>
                <c:pt idx="3">
                  <c:v>45.493000000000002</c:v>
                </c:pt>
                <c:pt idx="4">
                  <c:v>42.414000000000001</c:v>
                </c:pt>
                <c:pt idx="5">
                  <c:v>35.718000000000004</c:v>
                </c:pt>
                <c:pt idx="6">
                  <c:v>59.720999999999997</c:v>
                </c:pt>
                <c:pt idx="7">
                  <c:v>86.861000000000004</c:v>
                </c:pt>
                <c:pt idx="8">
                  <c:v>258.517</c:v>
                </c:pt>
                <c:pt idx="9">
                  <c:v>150.61799999999999</c:v>
                </c:pt>
                <c:pt idx="10">
                  <c:v>30.422999999999998</c:v>
                </c:pt>
                <c:pt idx="11">
                  <c:v>-0.39700000000000002</c:v>
                </c:pt>
                <c:pt idx="12">
                  <c:v>5.5629999999999997</c:v>
                </c:pt>
                <c:pt idx="13">
                  <c:v>62.363</c:v>
                </c:pt>
                <c:pt idx="14">
                  <c:v>56.515000000000001</c:v>
                </c:pt>
                <c:pt idx="15">
                  <c:v>50.317</c:v>
                </c:pt>
                <c:pt idx="16">
                  <c:v>41.198999999999998</c:v>
                </c:pt>
                <c:pt idx="17">
                  <c:v>36.192999999999998</c:v>
                </c:pt>
                <c:pt idx="18">
                  <c:v>59.350999999999999</c:v>
                </c:pt>
                <c:pt idx="19">
                  <c:v>98.748999999999995</c:v>
                </c:pt>
                <c:pt idx="20">
                  <c:v>194.41200000000001</c:v>
                </c:pt>
                <c:pt idx="21">
                  <c:v>151.09299999999999</c:v>
                </c:pt>
                <c:pt idx="22">
                  <c:v>40.06</c:v>
                </c:pt>
                <c:pt idx="23">
                  <c:v>26.216999999999999</c:v>
                </c:pt>
                <c:pt idx="24">
                  <c:v>34.018999999999998</c:v>
                </c:pt>
                <c:pt idx="25">
                  <c:v>48.95</c:v>
                </c:pt>
                <c:pt idx="26">
                  <c:v>48.247999999999998</c:v>
                </c:pt>
                <c:pt idx="27">
                  <c:v>39.587000000000003</c:v>
                </c:pt>
                <c:pt idx="28">
                  <c:v>36.936999999999998</c:v>
                </c:pt>
                <c:pt idx="29">
                  <c:v>35.816000000000003</c:v>
                </c:pt>
                <c:pt idx="30">
                  <c:v>42.011000000000003</c:v>
                </c:pt>
                <c:pt idx="31">
                  <c:v>79.323999999999998</c:v>
                </c:pt>
                <c:pt idx="32">
                  <c:v>134.84899999999999</c:v>
                </c:pt>
                <c:pt idx="33">
                  <c:v>29.166</c:v>
                </c:pt>
                <c:pt idx="34">
                  <c:v>-22.937000000000001</c:v>
                </c:pt>
                <c:pt idx="35">
                  <c:v>-9.0640000000000001</c:v>
                </c:pt>
                <c:pt idx="36">
                  <c:v>19.824999999999999</c:v>
                </c:pt>
                <c:pt idx="37">
                  <c:v>54.06</c:v>
                </c:pt>
                <c:pt idx="38">
                  <c:v>45.378</c:v>
                </c:pt>
                <c:pt idx="39">
                  <c:v>36.738999999999997</c:v>
                </c:pt>
                <c:pt idx="40">
                  <c:v>29.11</c:v>
                </c:pt>
                <c:pt idx="41">
                  <c:v>25.058</c:v>
                </c:pt>
                <c:pt idx="42">
                  <c:v>39.539000000000001</c:v>
                </c:pt>
                <c:pt idx="43">
                  <c:v>63.317999999999998</c:v>
                </c:pt>
                <c:pt idx="44">
                  <c:v>178.59399999999999</c:v>
                </c:pt>
                <c:pt idx="45">
                  <c:v>58.438000000000002</c:v>
                </c:pt>
                <c:pt idx="46">
                  <c:v>-17.148</c:v>
                </c:pt>
                <c:pt idx="47">
                  <c:v>-6.5620000000000003</c:v>
                </c:pt>
                <c:pt idx="48">
                  <c:v>20.771000000000001</c:v>
                </c:pt>
                <c:pt idx="49">
                  <c:v>46.290999999999997</c:v>
                </c:pt>
                <c:pt idx="50">
                  <c:v>45.02</c:v>
                </c:pt>
                <c:pt idx="51">
                  <c:v>37.503999999999998</c:v>
                </c:pt>
                <c:pt idx="52">
                  <c:v>29.616</c:v>
                </c:pt>
                <c:pt idx="53">
                  <c:v>23.448</c:v>
                </c:pt>
                <c:pt idx="54">
                  <c:v>31.584</c:v>
                </c:pt>
                <c:pt idx="55">
                  <c:v>47.561</c:v>
                </c:pt>
                <c:pt idx="56">
                  <c:v>44.235999999999997</c:v>
                </c:pt>
                <c:pt idx="57">
                  <c:v>-2.1429999999999998</c:v>
                </c:pt>
                <c:pt idx="58">
                  <c:v>-22.097000000000001</c:v>
                </c:pt>
                <c:pt idx="59">
                  <c:v>-7.0190000000000001</c:v>
                </c:pt>
                <c:pt idx="60">
                  <c:v>12.778</c:v>
                </c:pt>
              </c:numCache>
            </c:numRef>
          </c:yVal>
          <c:smooth val="1"/>
          <c:extLst>
            <c:ext xmlns:c16="http://schemas.microsoft.com/office/drawing/2014/chart" uri="{C3380CC4-5D6E-409C-BE32-E72D297353CC}">
              <c16:uniqueId val="{00000009-F877-42FA-A73A-141AD4825F2C}"/>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Comparison!$AF$4:$AF$64</c:f>
              <c:numCache>
                <c:formatCode>0.00</c:formatCode>
                <c:ptCount val="61"/>
                <c:pt idx="0">
                  <c:v>6.0419999999999998</c:v>
                </c:pt>
                <c:pt idx="1">
                  <c:v>42.052999999999997</c:v>
                </c:pt>
                <c:pt idx="2">
                  <c:v>55.12</c:v>
                </c:pt>
                <c:pt idx="3">
                  <c:v>48.869</c:v>
                </c:pt>
                <c:pt idx="4">
                  <c:v>43.171999999999997</c:v>
                </c:pt>
                <c:pt idx="5">
                  <c:v>40.427999999999997</c:v>
                </c:pt>
                <c:pt idx="6">
                  <c:v>60.399000000000001</c:v>
                </c:pt>
                <c:pt idx="7">
                  <c:v>89.352000000000004</c:v>
                </c:pt>
                <c:pt idx="8">
                  <c:v>183.797</c:v>
                </c:pt>
                <c:pt idx="9">
                  <c:v>152.37</c:v>
                </c:pt>
                <c:pt idx="10">
                  <c:v>42.58</c:v>
                </c:pt>
                <c:pt idx="11">
                  <c:v>27.195</c:v>
                </c:pt>
                <c:pt idx="12">
                  <c:v>8.6229999999999993</c:v>
                </c:pt>
                <c:pt idx="13">
                  <c:v>50.805</c:v>
                </c:pt>
                <c:pt idx="14">
                  <c:v>49.796999999999997</c:v>
                </c:pt>
                <c:pt idx="15">
                  <c:v>41.040999999999997</c:v>
                </c:pt>
                <c:pt idx="16">
                  <c:v>38.380000000000003</c:v>
                </c:pt>
                <c:pt idx="17">
                  <c:v>37.118000000000002</c:v>
                </c:pt>
                <c:pt idx="18">
                  <c:v>43.4</c:v>
                </c:pt>
                <c:pt idx="19">
                  <c:v>81.070999999999998</c:v>
                </c:pt>
                <c:pt idx="20">
                  <c:v>136.09100000000001</c:v>
                </c:pt>
                <c:pt idx="21">
                  <c:v>29.925000000000001</c:v>
                </c:pt>
                <c:pt idx="22">
                  <c:v>-22.47</c:v>
                </c:pt>
                <c:pt idx="23">
                  <c:v>-8.7330000000000005</c:v>
                </c:pt>
                <c:pt idx="24">
                  <c:v>20.311</c:v>
                </c:pt>
                <c:pt idx="25">
                  <c:v>54.618000000000002</c:v>
                </c:pt>
                <c:pt idx="26">
                  <c:v>45.908000000000001</c:v>
                </c:pt>
                <c:pt idx="27">
                  <c:v>37.246000000000002</c:v>
                </c:pt>
                <c:pt idx="28">
                  <c:v>29.577999999999999</c:v>
                </c:pt>
                <c:pt idx="29">
                  <c:v>25.471</c:v>
                </c:pt>
                <c:pt idx="30">
                  <c:v>40.003999999999998</c:v>
                </c:pt>
                <c:pt idx="31">
                  <c:v>63.902999999999999</c:v>
                </c:pt>
                <c:pt idx="32">
                  <c:v>179.114</c:v>
                </c:pt>
                <c:pt idx="33">
                  <c:v>58.713999999999999</c:v>
                </c:pt>
                <c:pt idx="34">
                  <c:v>-16.965</c:v>
                </c:pt>
                <c:pt idx="35">
                  <c:v>-6.3929999999999998</c:v>
                </c:pt>
                <c:pt idx="36">
                  <c:v>20.943000000000001</c:v>
                </c:pt>
                <c:pt idx="37">
                  <c:v>46.478999999999999</c:v>
                </c:pt>
                <c:pt idx="38">
                  <c:v>45.203000000000003</c:v>
                </c:pt>
                <c:pt idx="39">
                  <c:v>37.683999999999997</c:v>
                </c:pt>
                <c:pt idx="40">
                  <c:v>29.782</c:v>
                </c:pt>
                <c:pt idx="41">
                  <c:v>22.808</c:v>
                </c:pt>
                <c:pt idx="42">
                  <c:v>30.632000000000001</c:v>
                </c:pt>
                <c:pt idx="43">
                  <c:v>48.040999999999997</c:v>
                </c:pt>
                <c:pt idx="44">
                  <c:v>43.915999999999997</c:v>
                </c:pt>
                <c:pt idx="45">
                  <c:v>-0.68200000000000005</c:v>
                </c:pt>
                <c:pt idx="46">
                  <c:v>-22.058</c:v>
                </c:pt>
                <c:pt idx="47">
                  <c:v>-7.2060000000000004</c:v>
                </c:pt>
                <c:pt idx="48">
                  <c:v>12.778</c:v>
                </c:pt>
                <c:pt idx="49">
                  <c:v>42.213999999999999</c:v>
                </c:pt>
                <c:pt idx="50">
                  <c:v>44.097000000000001</c:v>
                </c:pt>
                <c:pt idx="51">
                  <c:v>34.128999999999998</c:v>
                </c:pt>
                <c:pt idx="52">
                  <c:v>26.260999999999999</c:v>
                </c:pt>
                <c:pt idx="53">
                  <c:v>23.895</c:v>
                </c:pt>
                <c:pt idx="54">
                  <c:v>36.045999999999999</c:v>
                </c:pt>
                <c:pt idx="55">
                  <c:v>70.572999999999993</c:v>
                </c:pt>
                <c:pt idx="56">
                  <c:v>185.351</c:v>
                </c:pt>
                <c:pt idx="57">
                  <c:v>89.361999999999995</c:v>
                </c:pt>
                <c:pt idx="58">
                  <c:v>-11.385</c:v>
                </c:pt>
                <c:pt idx="59">
                  <c:v>-8.1029999999999998</c:v>
                </c:pt>
                <c:pt idx="60">
                  <c:v>30.773</c:v>
                </c:pt>
              </c:numCache>
            </c:numRef>
          </c:yVal>
          <c:smooth val="1"/>
          <c:extLst>
            <c:ext xmlns:c16="http://schemas.microsoft.com/office/drawing/2014/chart" uri="{C3380CC4-5D6E-409C-BE32-E72D297353CC}">
              <c16:uniqueId val="{0000000A-F877-42FA-A73A-141AD4825F2C}"/>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Comparison!$AG$4:$AG$64</c:f>
              <c:numCache>
                <c:formatCode>0.00</c:formatCode>
                <c:ptCount val="61"/>
                <c:pt idx="0">
                  <c:v>6.4050000000000002</c:v>
                </c:pt>
                <c:pt idx="1">
                  <c:v>32.911000000000001</c:v>
                </c:pt>
                <c:pt idx="2">
                  <c:v>48.521999999999998</c:v>
                </c:pt>
                <c:pt idx="3">
                  <c:v>40.273000000000003</c:v>
                </c:pt>
                <c:pt idx="4">
                  <c:v>40.369</c:v>
                </c:pt>
                <c:pt idx="5">
                  <c:v>41.613999999999997</c:v>
                </c:pt>
                <c:pt idx="6">
                  <c:v>45.188000000000002</c:v>
                </c:pt>
                <c:pt idx="7">
                  <c:v>70.855999999999995</c:v>
                </c:pt>
                <c:pt idx="8">
                  <c:v>118.441</c:v>
                </c:pt>
                <c:pt idx="9">
                  <c:v>30.469000000000001</c:v>
                </c:pt>
                <c:pt idx="10">
                  <c:v>-20.907</c:v>
                </c:pt>
                <c:pt idx="11">
                  <c:v>-7.6079999999999997</c:v>
                </c:pt>
                <c:pt idx="12">
                  <c:v>5.31</c:v>
                </c:pt>
                <c:pt idx="13">
                  <c:v>56.326000000000001</c:v>
                </c:pt>
                <c:pt idx="14">
                  <c:v>47.36</c:v>
                </c:pt>
                <c:pt idx="15">
                  <c:v>38.651000000000003</c:v>
                </c:pt>
                <c:pt idx="16">
                  <c:v>30.876000000000001</c:v>
                </c:pt>
                <c:pt idx="17">
                  <c:v>26.617000000000001</c:v>
                </c:pt>
                <c:pt idx="18">
                  <c:v>41.39</c:v>
                </c:pt>
                <c:pt idx="19">
                  <c:v>65.994</c:v>
                </c:pt>
                <c:pt idx="20">
                  <c:v>180.614</c:v>
                </c:pt>
                <c:pt idx="21">
                  <c:v>59.414999999999999</c:v>
                </c:pt>
                <c:pt idx="22">
                  <c:v>-16.405999999999999</c:v>
                </c:pt>
                <c:pt idx="23">
                  <c:v>-6.2160000000000002</c:v>
                </c:pt>
                <c:pt idx="24">
                  <c:v>20.824000000000002</c:v>
                </c:pt>
                <c:pt idx="25">
                  <c:v>46.887999999999998</c:v>
                </c:pt>
                <c:pt idx="26">
                  <c:v>45.652999999999999</c:v>
                </c:pt>
                <c:pt idx="27">
                  <c:v>38.134999999999998</c:v>
                </c:pt>
                <c:pt idx="28">
                  <c:v>30.198</c:v>
                </c:pt>
                <c:pt idx="29">
                  <c:v>23.155000000000001</c:v>
                </c:pt>
                <c:pt idx="30">
                  <c:v>31.032</c:v>
                </c:pt>
                <c:pt idx="31">
                  <c:v>48.566000000000003</c:v>
                </c:pt>
                <c:pt idx="32">
                  <c:v>44.238</c:v>
                </c:pt>
                <c:pt idx="33">
                  <c:v>-0.41799999999999998</c:v>
                </c:pt>
                <c:pt idx="34">
                  <c:v>-21.934999999999999</c:v>
                </c:pt>
                <c:pt idx="35">
                  <c:v>-7.0640000000000001</c:v>
                </c:pt>
                <c:pt idx="36">
                  <c:v>12.829000000000001</c:v>
                </c:pt>
                <c:pt idx="37">
                  <c:v>42.331000000000003</c:v>
                </c:pt>
                <c:pt idx="38">
                  <c:v>44.280999999999999</c:v>
                </c:pt>
                <c:pt idx="39">
                  <c:v>34.298000000000002</c:v>
                </c:pt>
                <c:pt idx="40">
                  <c:v>26.414000000000001</c:v>
                </c:pt>
                <c:pt idx="41">
                  <c:v>23.277000000000001</c:v>
                </c:pt>
                <c:pt idx="42">
                  <c:v>35.182000000000002</c:v>
                </c:pt>
                <c:pt idx="43">
                  <c:v>68.83</c:v>
                </c:pt>
                <c:pt idx="44">
                  <c:v>176.119</c:v>
                </c:pt>
                <c:pt idx="45">
                  <c:v>98.567999999999998</c:v>
                </c:pt>
                <c:pt idx="46">
                  <c:v>-10.461</c:v>
                </c:pt>
                <c:pt idx="47">
                  <c:v>-8.1620000000000008</c:v>
                </c:pt>
                <c:pt idx="48">
                  <c:v>30.773</c:v>
                </c:pt>
                <c:pt idx="49">
                  <c:v>44.207000000000001</c:v>
                </c:pt>
                <c:pt idx="50">
                  <c:v>44.088000000000001</c:v>
                </c:pt>
                <c:pt idx="51">
                  <c:v>39.551000000000002</c:v>
                </c:pt>
                <c:pt idx="52">
                  <c:v>32.198</c:v>
                </c:pt>
                <c:pt idx="53">
                  <c:v>26.547000000000001</c:v>
                </c:pt>
                <c:pt idx="54">
                  <c:v>61.784999999999997</c:v>
                </c:pt>
                <c:pt idx="55">
                  <c:v>147.59800000000001</c:v>
                </c:pt>
                <c:pt idx="56">
                  <c:v>178.631</c:v>
                </c:pt>
                <c:pt idx="57">
                  <c:v>41.747999999999998</c:v>
                </c:pt>
                <c:pt idx="58">
                  <c:v>-16.248999999999999</c:v>
                </c:pt>
                <c:pt idx="59">
                  <c:v>-5.2080000000000002</c:v>
                </c:pt>
                <c:pt idx="60">
                  <c:v>38.664999999999999</c:v>
                </c:pt>
              </c:numCache>
            </c:numRef>
          </c:yVal>
          <c:smooth val="1"/>
          <c:extLst>
            <c:ext xmlns:c16="http://schemas.microsoft.com/office/drawing/2014/chart" uri="{C3380CC4-5D6E-409C-BE32-E72D297353CC}">
              <c16:uniqueId val="{0000000B-F877-42FA-A73A-141AD4825F2C}"/>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Comparison!$AH$4:$AH$64</c:f>
              <c:numCache>
                <c:formatCode>0.00</c:formatCode>
                <c:ptCount val="61"/>
                <c:pt idx="0">
                  <c:v>7.0659999999999998</c:v>
                </c:pt>
                <c:pt idx="1">
                  <c:v>41.621000000000002</c:v>
                </c:pt>
                <c:pt idx="2">
                  <c:v>50.061</c:v>
                </c:pt>
                <c:pt idx="3">
                  <c:v>42.1</c:v>
                </c:pt>
                <c:pt idx="4">
                  <c:v>37.220999999999997</c:v>
                </c:pt>
                <c:pt idx="5">
                  <c:v>34.176000000000002</c:v>
                </c:pt>
                <c:pt idx="6">
                  <c:v>48.518999999999998</c:v>
                </c:pt>
                <c:pt idx="7">
                  <c:v>73.727000000000004</c:v>
                </c:pt>
                <c:pt idx="8">
                  <c:v>186.203</c:v>
                </c:pt>
                <c:pt idx="9">
                  <c:v>61.677</c:v>
                </c:pt>
                <c:pt idx="10">
                  <c:v>-13.667</c:v>
                </c:pt>
                <c:pt idx="11">
                  <c:v>-3.2869999999999999</c:v>
                </c:pt>
                <c:pt idx="12">
                  <c:v>5.7720000000000002</c:v>
                </c:pt>
                <c:pt idx="13">
                  <c:v>49.801000000000002</c:v>
                </c:pt>
                <c:pt idx="14">
                  <c:v>48.015999999999998</c:v>
                </c:pt>
                <c:pt idx="15">
                  <c:v>40.744</c:v>
                </c:pt>
                <c:pt idx="16">
                  <c:v>32.646000000000001</c:v>
                </c:pt>
                <c:pt idx="17">
                  <c:v>25.23</c:v>
                </c:pt>
                <c:pt idx="18">
                  <c:v>34.542000000000002</c:v>
                </c:pt>
                <c:pt idx="19">
                  <c:v>51.938000000000002</c:v>
                </c:pt>
                <c:pt idx="20">
                  <c:v>46.561</c:v>
                </c:pt>
                <c:pt idx="21">
                  <c:v>-0.67200000000000004</c:v>
                </c:pt>
                <c:pt idx="22">
                  <c:v>-21.291</c:v>
                </c:pt>
                <c:pt idx="23">
                  <c:v>-6.3550000000000004</c:v>
                </c:pt>
                <c:pt idx="24">
                  <c:v>13.983000000000001</c:v>
                </c:pt>
                <c:pt idx="25">
                  <c:v>42.932000000000002</c:v>
                </c:pt>
                <c:pt idx="26">
                  <c:v>45.037999999999997</c:v>
                </c:pt>
                <c:pt idx="27">
                  <c:v>35.057000000000002</c:v>
                </c:pt>
                <c:pt idx="28">
                  <c:v>27.285</c:v>
                </c:pt>
                <c:pt idx="29">
                  <c:v>24.103000000000002</c:v>
                </c:pt>
                <c:pt idx="30">
                  <c:v>37.113999999999997</c:v>
                </c:pt>
                <c:pt idx="31">
                  <c:v>72.009</c:v>
                </c:pt>
                <c:pt idx="32">
                  <c:v>186.285</c:v>
                </c:pt>
                <c:pt idx="33">
                  <c:v>89.826999999999998</c:v>
                </c:pt>
                <c:pt idx="34">
                  <c:v>-11.170999999999999</c:v>
                </c:pt>
                <c:pt idx="35">
                  <c:v>-7.9539999999999997</c:v>
                </c:pt>
                <c:pt idx="36">
                  <c:v>31.314</c:v>
                </c:pt>
                <c:pt idx="37">
                  <c:v>44.05</c:v>
                </c:pt>
                <c:pt idx="38">
                  <c:v>44.344999999999999</c:v>
                </c:pt>
                <c:pt idx="39">
                  <c:v>39.844000000000001</c:v>
                </c:pt>
                <c:pt idx="40">
                  <c:v>32.405999999999999</c:v>
                </c:pt>
                <c:pt idx="41">
                  <c:v>26.012</c:v>
                </c:pt>
                <c:pt idx="42">
                  <c:v>62.003999999999998</c:v>
                </c:pt>
                <c:pt idx="43">
                  <c:v>147.756</c:v>
                </c:pt>
                <c:pt idx="44">
                  <c:v>179.02799999999999</c:v>
                </c:pt>
                <c:pt idx="45">
                  <c:v>41.850999999999999</c:v>
                </c:pt>
                <c:pt idx="46">
                  <c:v>-16.331</c:v>
                </c:pt>
                <c:pt idx="47">
                  <c:v>-5.3339999999999996</c:v>
                </c:pt>
                <c:pt idx="48">
                  <c:v>38.664999999999999</c:v>
                </c:pt>
                <c:pt idx="49">
                  <c:v>63.194000000000003</c:v>
                </c:pt>
                <c:pt idx="50">
                  <c:v>60.942</c:v>
                </c:pt>
                <c:pt idx="51">
                  <c:v>45.631</c:v>
                </c:pt>
                <c:pt idx="52">
                  <c:v>59.494</c:v>
                </c:pt>
                <c:pt idx="53">
                  <c:v>41.203000000000003</c:v>
                </c:pt>
                <c:pt idx="54">
                  <c:v>50.854999999999997</c:v>
                </c:pt>
                <c:pt idx="55">
                  <c:v>191.27799999999999</c:v>
                </c:pt>
                <c:pt idx="56">
                  <c:v>396.62799999999999</c:v>
                </c:pt>
                <c:pt idx="57">
                  <c:v>215.488</c:v>
                </c:pt>
                <c:pt idx="58">
                  <c:v>25.795000000000002</c:v>
                </c:pt>
                <c:pt idx="59">
                  <c:v>5.1429999999999998</c:v>
                </c:pt>
                <c:pt idx="60">
                  <c:v>31.151</c:v>
                </c:pt>
              </c:numCache>
            </c:numRef>
          </c:yVal>
          <c:smooth val="1"/>
          <c:extLst>
            <c:ext xmlns:c16="http://schemas.microsoft.com/office/drawing/2014/chart" uri="{C3380CC4-5D6E-409C-BE32-E72D297353CC}">
              <c16:uniqueId val="{0000000C-F877-42FA-A73A-141AD4825F2C}"/>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Comparison!$AI$4:$AI$64</c:f>
              <c:numCache>
                <c:formatCode>0.00</c:formatCode>
                <c:ptCount val="61"/>
                <c:pt idx="0">
                  <c:v>6.8230000000000004</c:v>
                </c:pt>
                <c:pt idx="1">
                  <c:v>36.322000000000003</c:v>
                </c:pt>
                <c:pt idx="2">
                  <c:v>49.518000000000001</c:v>
                </c:pt>
                <c:pt idx="3">
                  <c:v>42.478999999999999</c:v>
                </c:pt>
                <c:pt idx="4">
                  <c:v>37.307000000000002</c:v>
                </c:pt>
                <c:pt idx="5">
                  <c:v>31.033000000000001</c:v>
                </c:pt>
                <c:pt idx="6">
                  <c:v>38.408000000000001</c:v>
                </c:pt>
                <c:pt idx="7">
                  <c:v>53.052999999999997</c:v>
                </c:pt>
                <c:pt idx="8">
                  <c:v>48.545999999999999</c:v>
                </c:pt>
                <c:pt idx="9">
                  <c:v>3.0009999999999999</c:v>
                </c:pt>
                <c:pt idx="10">
                  <c:v>-19.262</c:v>
                </c:pt>
                <c:pt idx="11">
                  <c:v>-4.9000000000000004</c:v>
                </c:pt>
                <c:pt idx="12">
                  <c:v>4.0049999999999999</c:v>
                </c:pt>
                <c:pt idx="13">
                  <c:v>46.073</c:v>
                </c:pt>
                <c:pt idx="14">
                  <c:v>47.887</c:v>
                </c:pt>
                <c:pt idx="15">
                  <c:v>37.646999999999998</c:v>
                </c:pt>
                <c:pt idx="16">
                  <c:v>29.655000000000001</c:v>
                </c:pt>
                <c:pt idx="17">
                  <c:v>26.213999999999999</c:v>
                </c:pt>
                <c:pt idx="18">
                  <c:v>39.673000000000002</c:v>
                </c:pt>
                <c:pt idx="19">
                  <c:v>75.486000000000004</c:v>
                </c:pt>
                <c:pt idx="20">
                  <c:v>189.57900000000001</c:v>
                </c:pt>
                <c:pt idx="21">
                  <c:v>91.4</c:v>
                </c:pt>
                <c:pt idx="22">
                  <c:v>-10.365</c:v>
                </c:pt>
                <c:pt idx="23">
                  <c:v>-7.492</c:v>
                </c:pt>
                <c:pt idx="24">
                  <c:v>32.244</c:v>
                </c:pt>
                <c:pt idx="25">
                  <c:v>44.915999999999997</c:v>
                </c:pt>
                <c:pt idx="26">
                  <c:v>45.158000000000001</c:v>
                </c:pt>
                <c:pt idx="27">
                  <c:v>40.645000000000003</c:v>
                </c:pt>
                <c:pt idx="28">
                  <c:v>33.133000000000003</c:v>
                </c:pt>
                <c:pt idx="29">
                  <c:v>26.611999999999998</c:v>
                </c:pt>
                <c:pt idx="30">
                  <c:v>62.978000000000002</c:v>
                </c:pt>
                <c:pt idx="31">
                  <c:v>148.93600000000001</c:v>
                </c:pt>
                <c:pt idx="32">
                  <c:v>179.833</c:v>
                </c:pt>
                <c:pt idx="33">
                  <c:v>42.234000000000002</c:v>
                </c:pt>
                <c:pt idx="34">
                  <c:v>-16.071999999999999</c:v>
                </c:pt>
                <c:pt idx="35">
                  <c:v>-5.141</c:v>
                </c:pt>
                <c:pt idx="36">
                  <c:v>38.902000000000001</c:v>
                </c:pt>
                <c:pt idx="37">
                  <c:v>63.481000000000002</c:v>
                </c:pt>
                <c:pt idx="38">
                  <c:v>61.216000000000001</c:v>
                </c:pt>
                <c:pt idx="39">
                  <c:v>45.875</c:v>
                </c:pt>
                <c:pt idx="40">
                  <c:v>59.795999999999999</c:v>
                </c:pt>
                <c:pt idx="41">
                  <c:v>40.049999999999997</c:v>
                </c:pt>
                <c:pt idx="42">
                  <c:v>49.890999999999998</c:v>
                </c:pt>
                <c:pt idx="43">
                  <c:v>185.66800000000001</c:v>
                </c:pt>
                <c:pt idx="44">
                  <c:v>391.63200000000001</c:v>
                </c:pt>
                <c:pt idx="45">
                  <c:v>221.90199999999999</c:v>
                </c:pt>
                <c:pt idx="46">
                  <c:v>29.013999999999999</c:v>
                </c:pt>
                <c:pt idx="47">
                  <c:v>5.375</c:v>
                </c:pt>
                <c:pt idx="48">
                  <c:v>31.151</c:v>
                </c:pt>
                <c:pt idx="49">
                  <c:v>80.084999999999994</c:v>
                </c:pt>
                <c:pt idx="50">
                  <c:v>65.501999999999995</c:v>
                </c:pt>
                <c:pt idx="51">
                  <c:v>49.223999999999997</c:v>
                </c:pt>
                <c:pt idx="52">
                  <c:v>42.69</c:v>
                </c:pt>
                <c:pt idx="53">
                  <c:v>33.093000000000004</c:v>
                </c:pt>
                <c:pt idx="54">
                  <c:v>41.655000000000001</c:v>
                </c:pt>
                <c:pt idx="55">
                  <c:v>164.81</c:v>
                </c:pt>
                <c:pt idx="56">
                  <c:v>196.09</c:v>
                </c:pt>
                <c:pt idx="57">
                  <c:v>66.087000000000003</c:v>
                </c:pt>
                <c:pt idx="58">
                  <c:v>-11.365</c:v>
                </c:pt>
                <c:pt idx="59">
                  <c:v>-3.4990000000000001</c:v>
                </c:pt>
                <c:pt idx="60">
                  <c:v>35.911000000000001</c:v>
                </c:pt>
              </c:numCache>
            </c:numRef>
          </c:yVal>
          <c:smooth val="1"/>
          <c:extLst>
            <c:ext xmlns:c16="http://schemas.microsoft.com/office/drawing/2014/chart" uri="{C3380CC4-5D6E-409C-BE32-E72D297353CC}">
              <c16:uniqueId val="{0000000D-F877-42FA-A73A-141AD4825F2C}"/>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Comparison!$AJ$4:$AJ$64</c:f>
              <c:numCache>
                <c:formatCode>0.00</c:formatCode>
                <c:ptCount val="61"/>
                <c:pt idx="0">
                  <c:v>7.4640000000000004</c:v>
                </c:pt>
                <c:pt idx="1">
                  <c:v>41.524999999999999</c:v>
                </c:pt>
                <c:pt idx="2">
                  <c:v>55.569000000000003</c:v>
                </c:pt>
                <c:pt idx="3">
                  <c:v>44.731000000000002</c:v>
                </c:pt>
                <c:pt idx="4">
                  <c:v>39.170999999999999</c:v>
                </c:pt>
                <c:pt idx="5">
                  <c:v>36.822000000000003</c:v>
                </c:pt>
                <c:pt idx="6">
                  <c:v>51.171999999999997</c:v>
                </c:pt>
                <c:pt idx="7">
                  <c:v>92.647999999999996</c:v>
                </c:pt>
                <c:pt idx="8">
                  <c:v>211.71100000000001</c:v>
                </c:pt>
                <c:pt idx="9">
                  <c:v>102.355</c:v>
                </c:pt>
                <c:pt idx="10">
                  <c:v>-6.1260000000000003</c:v>
                </c:pt>
                <c:pt idx="11">
                  <c:v>-4.7560000000000002</c:v>
                </c:pt>
                <c:pt idx="12">
                  <c:v>9.0719999999999992</c:v>
                </c:pt>
                <c:pt idx="13">
                  <c:v>49.156999999999996</c:v>
                </c:pt>
                <c:pt idx="14">
                  <c:v>48.802999999999997</c:v>
                </c:pt>
                <c:pt idx="15">
                  <c:v>44.212000000000003</c:v>
                </c:pt>
                <c:pt idx="16">
                  <c:v>36.372999999999998</c:v>
                </c:pt>
                <c:pt idx="17">
                  <c:v>29.363</c:v>
                </c:pt>
                <c:pt idx="18">
                  <c:v>67.718000000000004</c:v>
                </c:pt>
                <c:pt idx="19">
                  <c:v>155.34</c:v>
                </c:pt>
                <c:pt idx="20">
                  <c:v>184.422</c:v>
                </c:pt>
                <c:pt idx="21">
                  <c:v>44.04</c:v>
                </c:pt>
                <c:pt idx="22">
                  <c:v>-14.956</c:v>
                </c:pt>
                <c:pt idx="23">
                  <c:v>-4.1890000000000001</c:v>
                </c:pt>
                <c:pt idx="24">
                  <c:v>40.122</c:v>
                </c:pt>
                <c:pt idx="25">
                  <c:v>64.710999999999999</c:v>
                </c:pt>
                <c:pt idx="26">
                  <c:v>62.381</c:v>
                </c:pt>
                <c:pt idx="27">
                  <c:v>46.872999999999998</c:v>
                </c:pt>
                <c:pt idx="28">
                  <c:v>61.069000000000003</c:v>
                </c:pt>
                <c:pt idx="29">
                  <c:v>40.914000000000001</c:v>
                </c:pt>
                <c:pt idx="30">
                  <c:v>50.847999999999999</c:v>
                </c:pt>
                <c:pt idx="31">
                  <c:v>187.71600000000001</c:v>
                </c:pt>
                <c:pt idx="32">
                  <c:v>393.67899999999997</c:v>
                </c:pt>
                <c:pt idx="33">
                  <c:v>222.452</c:v>
                </c:pt>
                <c:pt idx="34">
                  <c:v>29.337</c:v>
                </c:pt>
                <c:pt idx="35">
                  <c:v>5.5709999999999997</c:v>
                </c:pt>
                <c:pt idx="36">
                  <c:v>31.36</c:v>
                </c:pt>
                <c:pt idx="37">
                  <c:v>80.307000000000002</c:v>
                </c:pt>
                <c:pt idx="38">
                  <c:v>65.69</c:v>
                </c:pt>
                <c:pt idx="39">
                  <c:v>49.401000000000003</c:v>
                </c:pt>
                <c:pt idx="40">
                  <c:v>42.863</c:v>
                </c:pt>
                <c:pt idx="41">
                  <c:v>32.152999999999999</c:v>
                </c:pt>
                <c:pt idx="42">
                  <c:v>40.603999999999999</c:v>
                </c:pt>
                <c:pt idx="43">
                  <c:v>161.733</c:v>
                </c:pt>
                <c:pt idx="44">
                  <c:v>196.77099999999999</c:v>
                </c:pt>
                <c:pt idx="45">
                  <c:v>68.944000000000003</c:v>
                </c:pt>
                <c:pt idx="46">
                  <c:v>-11.112</c:v>
                </c:pt>
                <c:pt idx="47">
                  <c:v>-3.4140000000000001</c:v>
                </c:pt>
                <c:pt idx="48">
                  <c:v>35.911000000000001</c:v>
                </c:pt>
                <c:pt idx="49">
                  <c:v>128.15</c:v>
                </c:pt>
                <c:pt idx="50">
                  <c:v>76.039000000000001</c:v>
                </c:pt>
                <c:pt idx="51">
                  <c:v>51.598999999999997</c:v>
                </c:pt>
                <c:pt idx="52">
                  <c:v>41.521000000000001</c:v>
                </c:pt>
                <c:pt idx="53">
                  <c:v>40.061</c:v>
                </c:pt>
                <c:pt idx="54">
                  <c:v>107.83</c:v>
                </c:pt>
                <c:pt idx="55">
                  <c:v>177.511</c:v>
                </c:pt>
                <c:pt idx="56">
                  <c:v>172.50800000000001</c:v>
                </c:pt>
                <c:pt idx="57">
                  <c:v>47.46</c:v>
                </c:pt>
                <c:pt idx="58">
                  <c:v>-15.08</c:v>
                </c:pt>
                <c:pt idx="59">
                  <c:v>-4.3099999999999996</c:v>
                </c:pt>
                <c:pt idx="60">
                  <c:v>53.454999999999998</c:v>
                </c:pt>
              </c:numCache>
            </c:numRef>
          </c:yVal>
          <c:smooth val="1"/>
          <c:extLst>
            <c:ext xmlns:c16="http://schemas.microsoft.com/office/drawing/2014/chart" uri="{C3380CC4-5D6E-409C-BE32-E72D297353CC}">
              <c16:uniqueId val="{0000000E-F877-42FA-A73A-141AD4825F2C}"/>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Comparison!$AK$4:$AK$64</c:f>
              <c:numCache>
                <c:formatCode>0.00</c:formatCode>
                <c:ptCount val="61"/>
                <c:pt idx="0">
                  <c:v>10.413</c:v>
                </c:pt>
                <c:pt idx="1">
                  <c:v>36.279000000000003</c:v>
                </c:pt>
                <c:pt idx="2">
                  <c:v>49.781999999999996</c:v>
                </c:pt>
                <c:pt idx="3">
                  <c:v>45.414999999999999</c:v>
                </c:pt>
                <c:pt idx="4">
                  <c:v>40.738999999999997</c:v>
                </c:pt>
                <c:pt idx="5">
                  <c:v>34.997999999999998</c:v>
                </c:pt>
                <c:pt idx="6">
                  <c:v>74.239000000000004</c:v>
                </c:pt>
                <c:pt idx="7">
                  <c:v>149.05099999999999</c:v>
                </c:pt>
                <c:pt idx="8">
                  <c:v>180.36099999999999</c:v>
                </c:pt>
                <c:pt idx="9">
                  <c:v>48.149000000000001</c:v>
                </c:pt>
                <c:pt idx="10">
                  <c:v>-12.083</c:v>
                </c:pt>
                <c:pt idx="11">
                  <c:v>-1.6579999999999999</c:v>
                </c:pt>
                <c:pt idx="12">
                  <c:v>10.429</c:v>
                </c:pt>
                <c:pt idx="13">
                  <c:v>67.622</c:v>
                </c:pt>
                <c:pt idx="14">
                  <c:v>64.894999999999996</c:v>
                </c:pt>
                <c:pt idx="15">
                  <c:v>49.024000000000001</c:v>
                </c:pt>
                <c:pt idx="16">
                  <c:v>63.704999999999998</c:v>
                </c:pt>
                <c:pt idx="17">
                  <c:v>42.768999999999998</c:v>
                </c:pt>
                <c:pt idx="18">
                  <c:v>52.902999999999999</c:v>
                </c:pt>
                <c:pt idx="19">
                  <c:v>191.84200000000001</c:v>
                </c:pt>
                <c:pt idx="20">
                  <c:v>397.81099999999998</c:v>
                </c:pt>
                <c:pt idx="21">
                  <c:v>223.63200000000001</c:v>
                </c:pt>
                <c:pt idx="22">
                  <c:v>30.053000000000001</c:v>
                </c:pt>
                <c:pt idx="23">
                  <c:v>6.0069999999999997</c:v>
                </c:pt>
                <c:pt idx="24">
                  <c:v>31.786999999999999</c:v>
                </c:pt>
                <c:pt idx="25">
                  <c:v>80.78</c:v>
                </c:pt>
                <c:pt idx="26">
                  <c:v>66.102999999999994</c:v>
                </c:pt>
                <c:pt idx="27">
                  <c:v>49.792999999999999</c:v>
                </c:pt>
                <c:pt idx="28">
                  <c:v>43.244</c:v>
                </c:pt>
                <c:pt idx="29">
                  <c:v>32.465000000000003</c:v>
                </c:pt>
                <c:pt idx="30">
                  <c:v>40.945999999999998</c:v>
                </c:pt>
                <c:pt idx="31">
                  <c:v>162.25299999999999</c:v>
                </c:pt>
                <c:pt idx="32">
                  <c:v>197.15600000000001</c:v>
                </c:pt>
                <c:pt idx="33">
                  <c:v>69.174000000000007</c:v>
                </c:pt>
                <c:pt idx="34">
                  <c:v>-10.926</c:v>
                </c:pt>
                <c:pt idx="35">
                  <c:v>-3.2730000000000001</c:v>
                </c:pt>
                <c:pt idx="36">
                  <c:v>36.018000000000001</c:v>
                </c:pt>
                <c:pt idx="37">
                  <c:v>128.28899999999999</c:v>
                </c:pt>
                <c:pt idx="38">
                  <c:v>76.186999999999998</c:v>
                </c:pt>
                <c:pt idx="39">
                  <c:v>51.738999999999997</c:v>
                </c:pt>
                <c:pt idx="40">
                  <c:v>41.65</c:v>
                </c:pt>
                <c:pt idx="41">
                  <c:v>38.89</c:v>
                </c:pt>
                <c:pt idx="42">
                  <c:v>105.449</c:v>
                </c:pt>
                <c:pt idx="43">
                  <c:v>174.81</c:v>
                </c:pt>
                <c:pt idx="44">
                  <c:v>173.571</c:v>
                </c:pt>
                <c:pt idx="45">
                  <c:v>49.09</c:v>
                </c:pt>
                <c:pt idx="46">
                  <c:v>-14.159000000000001</c:v>
                </c:pt>
                <c:pt idx="47">
                  <c:v>-4.383</c:v>
                </c:pt>
                <c:pt idx="48">
                  <c:v>53.454999999999998</c:v>
                </c:pt>
                <c:pt idx="49">
                  <c:v>94.628</c:v>
                </c:pt>
                <c:pt idx="50">
                  <c:v>64.933999999999997</c:v>
                </c:pt>
                <c:pt idx="51">
                  <c:v>54.347000000000001</c:v>
                </c:pt>
                <c:pt idx="52">
                  <c:v>40.719000000000001</c:v>
                </c:pt>
                <c:pt idx="53">
                  <c:v>34.651000000000003</c:v>
                </c:pt>
                <c:pt idx="54">
                  <c:v>41.438000000000002</c:v>
                </c:pt>
                <c:pt idx="55">
                  <c:v>56.16</c:v>
                </c:pt>
                <c:pt idx="56">
                  <c:v>329.32</c:v>
                </c:pt>
                <c:pt idx="57">
                  <c:v>310.15699999999998</c:v>
                </c:pt>
                <c:pt idx="58">
                  <c:v>63.104999999999997</c:v>
                </c:pt>
                <c:pt idx="59">
                  <c:v>18.542000000000002</c:v>
                </c:pt>
                <c:pt idx="60">
                  <c:v>38.749000000000002</c:v>
                </c:pt>
              </c:numCache>
            </c:numRef>
          </c:yVal>
          <c:smooth val="1"/>
          <c:extLst>
            <c:ext xmlns:c16="http://schemas.microsoft.com/office/drawing/2014/chart" uri="{C3380CC4-5D6E-409C-BE32-E72D297353CC}">
              <c16:uniqueId val="{0000000F-F877-42FA-A73A-141AD4825F2C}"/>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Comparison!$AL$4:$AL$64</c:f>
              <c:numCache>
                <c:formatCode>0.00</c:formatCode>
                <c:ptCount val="61"/>
                <c:pt idx="0">
                  <c:v>11.763999999999999</c:v>
                </c:pt>
                <c:pt idx="1">
                  <c:v>48.756</c:v>
                </c:pt>
                <c:pt idx="2">
                  <c:v>64.8</c:v>
                </c:pt>
                <c:pt idx="3">
                  <c:v>48.856000000000002</c:v>
                </c:pt>
                <c:pt idx="4">
                  <c:v>68.209999999999994</c:v>
                </c:pt>
                <c:pt idx="5">
                  <c:v>49.1</c:v>
                </c:pt>
                <c:pt idx="6">
                  <c:v>58.14</c:v>
                </c:pt>
                <c:pt idx="7">
                  <c:v>194.6</c:v>
                </c:pt>
                <c:pt idx="8">
                  <c:v>390.43400000000003</c:v>
                </c:pt>
                <c:pt idx="9">
                  <c:v>219.07400000000001</c:v>
                </c:pt>
                <c:pt idx="10">
                  <c:v>28.667999999999999</c:v>
                </c:pt>
                <c:pt idx="11">
                  <c:v>6.7779999999999996</c:v>
                </c:pt>
                <c:pt idx="12">
                  <c:v>8.3629999999999995</c:v>
                </c:pt>
                <c:pt idx="13">
                  <c:v>80.457999999999998</c:v>
                </c:pt>
                <c:pt idx="14">
                  <c:v>66.447999999999993</c:v>
                </c:pt>
                <c:pt idx="15">
                  <c:v>50.366999999999997</c:v>
                </c:pt>
                <c:pt idx="16">
                  <c:v>43.85</c:v>
                </c:pt>
                <c:pt idx="17">
                  <c:v>33.119999999999997</c:v>
                </c:pt>
                <c:pt idx="18">
                  <c:v>42.844000000000001</c:v>
                </c:pt>
                <c:pt idx="19">
                  <c:v>166.09299999999999</c:v>
                </c:pt>
                <c:pt idx="20">
                  <c:v>197.483</c:v>
                </c:pt>
                <c:pt idx="21">
                  <c:v>66.760000000000005</c:v>
                </c:pt>
                <c:pt idx="22">
                  <c:v>-10.911</c:v>
                </c:pt>
                <c:pt idx="23">
                  <c:v>-3.262</c:v>
                </c:pt>
                <c:pt idx="24">
                  <c:v>37.448999999999998</c:v>
                </c:pt>
                <c:pt idx="25">
                  <c:v>128.298</c:v>
                </c:pt>
                <c:pt idx="26">
                  <c:v>75.191999999999993</c:v>
                </c:pt>
                <c:pt idx="27">
                  <c:v>51.622</c:v>
                </c:pt>
                <c:pt idx="28">
                  <c:v>41.648000000000003</c:v>
                </c:pt>
                <c:pt idx="29">
                  <c:v>39.14</c:v>
                </c:pt>
                <c:pt idx="30">
                  <c:v>106.91800000000001</c:v>
                </c:pt>
                <c:pt idx="31">
                  <c:v>177.52</c:v>
                </c:pt>
                <c:pt idx="32">
                  <c:v>172.90700000000001</c:v>
                </c:pt>
                <c:pt idx="33">
                  <c:v>47.384</c:v>
                </c:pt>
                <c:pt idx="34">
                  <c:v>-15.194000000000001</c:v>
                </c:pt>
                <c:pt idx="35">
                  <c:v>-4.5250000000000004</c:v>
                </c:pt>
                <c:pt idx="36">
                  <c:v>55.055999999999997</c:v>
                </c:pt>
                <c:pt idx="37">
                  <c:v>94.153999999999996</c:v>
                </c:pt>
                <c:pt idx="38">
                  <c:v>63.189</c:v>
                </c:pt>
                <c:pt idx="39">
                  <c:v>54.311</c:v>
                </c:pt>
                <c:pt idx="40">
                  <c:v>40.573999999999998</c:v>
                </c:pt>
                <c:pt idx="41">
                  <c:v>33.582999999999998</c:v>
                </c:pt>
                <c:pt idx="42">
                  <c:v>41.470999999999997</c:v>
                </c:pt>
                <c:pt idx="43">
                  <c:v>56.203000000000003</c:v>
                </c:pt>
                <c:pt idx="44">
                  <c:v>328.21699999999998</c:v>
                </c:pt>
                <c:pt idx="45">
                  <c:v>309.803</c:v>
                </c:pt>
                <c:pt idx="46">
                  <c:v>62.731000000000002</c:v>
                </c:pt>
                <c:pt idx="47">
                  <c:v>18.213000000000001</c:v>
                </c:pt>
                <c:pt idx="48">
                  <c:v>38.749000000000002</c:v>
                </c:pt>
                <c:pt idx="49">
                  <c:v>64.587000000000003</c:v>
                </c:pt>
                <c:pt idx="50">
                  <c:v>53.246000000000002</c:v>
                </c:pt>
                <c:pt idx="51">
                  <c:v>45.761000000000003</c:v>
                </c:pt>
                <c:pt idx="52">
                  <c:v>39.304000000000002</c:v>
                </c:pt>
                <c:pt idx="53">
                  <c:v>38.844000000000001</c:v>
                </c:pt>
                <c:pt idx="54">
                  <c:v>61.026000000000003</c:v>
                </c:pt>
                <c:pt idx="55">
                  <c:v>100.98699999999999</c:v>
                </c:pt>
                <c:pt idx="56">
                  <c:v>298.05</c:v>
                </c:pt>
                <c:pt idx="57">
                  <c:v>133.601</c:v>
                </c:pt>
                <c:pt idx="58">
                  <c:v>23.661000000000001</c:v>
                </c:pt>
                <c:pt idx="59">
                  <c:v>1.9970000000000001</c:v>
                </c:pt>
                <c:pt idx="60">
                  <c:v>30.39</c:v>
                </c:pt>
              </c:numCache>
            </c:numRef>
          </c:yVal>
          <c:smooth val="1"/>
          <c:extLst>
            <c:ext xmlns:c16="http://schemas.microsoft.com/office/drawing/2014/chart" uri="{C3380CC4-5D6E-409C-BE32-E72D297353CC}">
              <c16:uniqueId val="{00000010-F877-42FA-A73A-141AD4825F2C}"/>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Comparison!$AM$4:$AM$64</c:f>
              <c:numCache>
                <c:formatCode>0.00</c:formatCode>
                <c:ptCount val="61"/>
                <c:pt idx="0">
                  <c:v>7.3520000000000003</c:v>
                </c:pt>
                <c:pt idx="1">
                  <c:v>51.67</c:v>
                </c:pt>
                <c:pt idx="2">
                  <c:v>60.066000000000003</c:v>
                </c:pt>
                <c:pt idx="3">
                  <c:v>45.686999999999998</c:v>
                </c:pt>
                <c:pt idx="4">
                  <c:v>42.886000000000003</c:v>
                </c:pt>
                <c:pt idx="5">
                  <c:v>34.328000000000003</c:v>
                </c:pt>
                <c:pt idx="6">
                  <c:v>41.244999999999997</c:v>
                </c:pt>
                <c:pt idx="7">
                  <c:v>143.43</c:v>
                </c:pt>
                <c:pt idx="8">
                  <c:v>181.084</c:v>
                </c:pt>
                <c:pt idx="9">
                  <c:v>66.91</c:v>
                </c:pt>
                <c:pt idx="10">
                  <c:v>-9.8119999999999994</c:v>
                </c:pt>
                <c:pt idx="11">
                  <c:v>-2.4769999999999999</c:v>
                </c:pt>
                <c:pt idx="12">
                  <c:v>9.1669999999999998</c:v>
                </c:pt>
                <c:pt idx="13">
                  <c:v>128.52699999999999</c:v>
                </c:pt>
                <c:pt idx="14">
                  <c:v>75.647999999999996</c:v>
                </c:pt>
                <c:pt idx="15">
                  <c:v>52.064999999999998</c:v>
                </c:pt>
                <c:pt idx="16">
                  <c:v>42.021000000000001</c:v>
                </c:pt>
                <c:pt idx="17">
                  <c:v>39.527999999999999</c:v>
                </c:pt>
                <c:pt idx="18">
                  <c:v>107.497</c:v>
                </c:pt>
                <c:pt idx="19">
                  <c:v>178.09100000000001</c:v>
                </c:pt>
                <c:pt idx="20">
                  <c:v>173.24700000000001</c:v>
                </c:pt>
                <c:pt idx="21">
                  <c:v>47.615000000000002</c:v>
                </c:pt>
                <c:pt idx="22">
                  <c:v>-14.928000000000001</c:v>
                </c:pt>
                <c:pt idx="23">
                  <c:v>-4.452</c:v>
                </c:pt>
                <c:pt idx="24">
                  <c:v>54.963000000000001</c:v>
                </c:pt>
                <c:pt idx="25">
                  <c:v>94.335999999999999</c:v>
                </c:pt>
                <c:pt idx="26">
                  <c:v>63.363</c:v>
                </c:pt>
                <c:pt idx="27">
                  <c:v>54.502000000000002</c:v>
                </c:pt>
                <c:pt idx="28">
                  <c:v>40.720999999999997</c:v>
                </c:pt>
                <c:pt idx="29">
                  <c:v>33.695999999999998</c:v>
                </c:pt>
                <c:pt idx="30">
                  <c:v>41.613</c:v>
                </c:pt>
                <c:pt idx="31">
                  <c:v>56.389000000000003</c:v>
                </c:pt>
                <c:pt idx="32">
                  <c:v>328.50599999999997</c:v>
                </c:pt>
                <c:pt idx="33">
                  <c:v>309.947</c:v>
                </c:pt>
                <c:pt idx="34">
                  <c:v>62.814999999999998</c:v>
                </c:pt>
                <c:pt idx="35">
                  <c:v>18.295000000000002</c:v>
                </c:pt>
                <c:pt idx="36">
                  <c:v>38.813000000000002</c:v>
                </c:pt>
                <c:pt idx="37">
                  <c:v>64.653999999999996</c:v>
                </c:pt>
                <c:pt idx="38">
                  <c:v>53.305</c:v>
                </c:pt>
                <c:pt idx="39">
                  <c:v>45.817999999999998</c:v>
                </c:pt>
                <c:pt idx="40">
                  <c:v>39.359000000000002</c:v>
                </c:pt>
                <c:pt idx="41">
                  <c:v>37.274999999999999</c:v>
                </c:pt>
                <c:pt idx="42">
                  <c:v>60.241999999999997</c:v>
                </c:pt>
                <c:pt idx="43">
                  <c:v>98.397000000000006</c:v>
                </c:pt>
                <c:pt idx="44">
                  <c:v>294.91500000000002</c:v>
                </c:pt>
                <c:pt idx="45">
                  <c:v>135.93700000000001</c:v>
                </c:pt>
                <c:pt idx="46">
                  <c:v>26.344999999999999</c:v>
                </c:pt>
                <c:pt idx="47">
                  <c:v>2.2120000000000002</c:v>
                </c:pt>
                <c:pt idx="48">
                  <c:v>30.39</c:v>
                </c:pt>
                <c:pt idx="49">
                  <c:v>61.076000000000001</c:v>
                </c:pt>
                <c:pt idx="50">
                  <c:v>51.970999999999997</c:v>
                </c:pt>
                <c:pt idx="51">
                  <c:v>41.905000000000001</c:v>
                </c:pt>
                <c:pt idx="52">
                  <c:v>33.950000000000003</c:v>
                </c:pt>
                <c:pt idx="53">
                  <c:v>28.245999999999999</c:v>
                </c:pt>
                <c:pt idx="54">
                  <c:v>33.828000000000003</c:v>
                </c:pt>
                <c:pt idx="55">
                  <c:v>69.525000000000006</c:v>
                </c:pt>
                <c:pt idx="56">
                  <c:v>175.43100000000001</c:v>
                </c:pt>
                <c:pt idx="57">
                  <c:v>161.30099999999999</c:v>
                </c:pt>
                <c:pt idx="58">
                  <c:v>1.5109999999999999</c:v>
                </c:pt>
                <c:pt idx="59">
                  <c:v>11.714</c:v>
                </c:pt>
                <c:pt idx="60">
                  <c:v>25.547000000000001</c:v>
                </c:pt>
              </c:numCache>
            </c:numRef>
          </c:yVal>
          <c:smooth val="1"/>
          <c:extLst>
            <c:ext xmlns:c16="http://schemas.microsoft.com/office/drawing/2014/chart" uri="{C3380CC4-5D6E-409C-BE32-E72D297353CC}">
              <c16:uniqueId val="{00000011-F877-42FA-A73A-141AD4825F2C}"/>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Comparison!$AN$4:$AN$64</c:f>
              <c:numCache>
                <c:formatCode>0.00</c:formatCode>
                <c:ptCount val="61"/>
                <c:pt idx="0">
                  <c:v>9.7189999999999994</c:v>
                </c:pt>
                <c:pt idx="1">
                  <c:v>87.370999999999995</c:v>
                </c:pt>
                <c:pt idx="2">
                  <c:v>75.388999999999996</c:v>
                </c:pt>
                <c:pt idx="3">
                  <c:v>52.103999999999999</c:v>
                </c:pt>
                <c:pt idx="4">
                  <c:v>45.393999999999998</c:v>
                </c:pt>
                <c:pt idx="5">
                  <c:v>45.374000000000002</c:v>
                </c:pt>
                <c:pt idx="6">
                  <c:v>112.488</c:v>
                </c:pt>
                <c:pt idx="7">
                  <c:v>160.245</c:v>
                </c:pt>
                <c:pt idx="8">
                  <c:v>163.49199999999999</c:v>
                </c:pt>
                <c:pt idx="9">
                  <c:v>50.210999999999999</c:v>
                </c:pt>
                <c:pt idx="10">
                  <c:v>-12.467000000000001</c:v>
                </c:pt>
                <c:pt idx="11">
                  <c:v>-3.0910000000000002</c:v>
                </c:pt>
                <c:pt idx="12">
                  <c:v>13.573</c:v>
                </c:pt>
                <c:pt idx="13">
                  <c:v>96.551000000000002</c:v>
                </c:pt>
                <c:pt idx="14">
                  <c:v>65.143000000000001</c:v>
                </c:pt>
                <c:pt idx="15">
                  <c:v>56.332999999999998</c:v>
                </c:pt>
                <c:pt idx="16">
                  <c:v>42.165999999999997</c:v>
                </c:pt>
                <c:pt idx="17">
                  <c:v>34.829000000000001</c:v>
                </c:pt>
                <c:pt idx="18">
                  <c:v>42.991</c:v>
                </c:pt>
                <c:pt idx="19">
                  <c:v>58.558</c:v>
                </c:pt>
                <c:pt idx="20">
                  <c:v>332.428</c:v>
                </c:pt>
                <c:pt idx="21">
                  <c:v>311.488</c:v>
                </c:pt>
                <c:pt idx="22">
                  <c:v>63.526000000000003</c:v>
                </c:pt>
                <c:pt idx="23">
                  <c:v>18.882999999999999</c:v>
                </c:pt>
                <c:pt idx="24">
                  <c:v>39.249000000000002</c:v>
                </c:pt>
                <c:pt idx="25">
                  <c:v>65.052999999999997</c:v>
                </c:pt>
                <c:pt idx="26">
                  <c:v>53.710999999999999</c:v>
                </c:pt>
                <c:pt idx="27">
                  <c:v>46.219000000000001</c:v>
                </c:pt>
                <c:pt idx="28">
                  <c:v>39.738</c:v>
                </c:pt>
                <c:pt idx="29">
                  <c:v>37.634999999999998</c:v>
                </c:pt>
                <c:pt idx="30">
                  <c:v>60.671999999999997</c:v>
                </c:pt>
                <c:pt idx="31">
                  <c:v>98.962999999999994</c:v>
                </c:pt>
                <c:pt idx="32">
                  <c:v>295.517</c:v>
                </c:pt>
                <c:pt idx="33">
                  <c:v>136.18600000000001</c:v>
                </c:pt>
                <c:pt idx="34">
                  <c:v>26.536000000000001</c:v>
                </c:pt>
                <c:pt idx="35">
                  <c:v>2.3730000000000002</c:v>
                </c:pt>
                <c:pt idx="36">
                  <c:v>30.53</c:v>
                </c:pt>
                <c:pt idx="37">
                  <c:v>61.231999999999999</c:v>
                </c:pt>
                <c:pt idx="38">
                  <c:v>52.113</c:v>
                </c:pt>
                <c:pt idx="39">
                  <c:v>42.04</c:v>
                </c:pt>
                <c:pt idx="40">
                  <c:v>34.078000000000003</c:v>
                </c:pt>
                <c:pt idx="41">
                  <c:v>27.472000000000001</c:v>
                </c:pt>
                <c:pt idx="42">
                  <c:v>33.369</c:v>
                </c:pt>
                <c:pt idx="43">
                  <c:v>67.676000000000002</c:v>
                </c:pt>
                <c:pt idx="44">
                  <c:v>169.39</c:v>
                </c:pt>
                <c:pt idx="45">
                  <c:v>166.357</c:v>
                </c:pt>
                <c:pt idx="46">
                  <c:v>3.2490000000000001</c:v>
                </c:pt>
                <c:pt idx="47">
                  <c:v>11.596</c:v>
                </c:pt>
                <c:pt idx="48">
                  <c:v>25.547000000000001</c:v>
                </c:pt>
                <c:pt idx="49">
                  <c:v>57.573999999999998</c:v>
                </c:pt>
                <c:pt idx="50">
                  <c:v>55.146999999999998</c:v>
                </c:pt>
                <c:pt idx="51">
                  <c:v>59.871000000000002</c:v>
                </c:pt>
                <c:pt idx="52">
                  <c:v>47.713000000000001</c:v>
                </c:pt>
                <c:pt idx="53">
                  <c:v>34.881</c:v>
                </c:pt>
                <c:pt idx="54">
                  <c:v>53.603000000000002</c:v>
                </c:pt>
                <c:pt idx="55">
                  <c:v>174.49</c:v>
                </c:pt>
                <c:pt idx="56">
                  <c:v>300.90899999999999</c:v>
                </c:pt>
                <c:pt idx="57">
                  <c:v>308.233</c:v>
                </c:pt>
                <c:pt idx="58">
                  <c:v>83.137</c:v>
                </c:pt>
                <c:pt idx="59">
                  <c:v>7.1319999999999997</c:v>
                </c:pt>
                <c:pt idx="60">
                  <c:v>36.771999999999998</c:v>
                </c:pt>
              </c:numCache>
            </c:numRef>
          </c:yVal>
          <c:smooth val="1"/>
          <c:extLst>
            <c:ext xmlns:c16="http://schemas.microsoft.com/office/drawing/2014/chart" uri="{C3380CC4-5D6E-409C-BE32-E72D297353CC}">
              <c16:uniqueId val="{00000012-F877-42FA-A73A-141AD4825F2C}"/>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Comparison!$AO$4:$AO$64</c:f>
              <c:numCache>
                <c:formatCode>0.00</c:formatCode>
                <c:ptCount val="61"/>
                <c:pt idx="0">
                  <c:v>12.57</c:v>
                </c:pt>
                <c:pt idx="1">
                  <c:v>64.567999999999998</c:v>
                </c:pt>
                <c:pt idx="2">
                  <c:v>64.77</c:v>
                </c:pt>
                <c:pt idx="3">
                  <c:v>55.067</c:v>
                </c:pt>
                <c:pt idx="4">
                  <c:v>44.584000000000003</c:v>
                </c:pt>
                <c:pt idx="5">
                  <c:v>37.578000000000003</c:v>
                </c:pt>
                <c:pt idx="6">
                  <c:v>43.331000000000003</c:v>
                </c:pt>
                <c:pt idx="7">
                  <c:v>57.893999999999998</c:v>
                </c:pt>
                <c:pt idx="8">
                  <c:v>323.97399999999999</c:v>
                </c:pt>
                <c:pt idx="9">
                  <c:v>314.58100000000002</c:v>
                </c:pt>
                <c:pt idx="10">
                  <c:v>66.021000000000001</c:v>
                </c:pt>
                <c:pt idx="11">
                  <c:v>20.725000000000001</c:v>
                </c:pt>
                <c:pt idx="12">
                  <c:v>9.7390000000000008</c:v>
                </c:pt>
                <c:pt idx="13">
                  <c:v>66.337999999999994</c:v>
                </c:pt>
                <c:pt idx="14">
                  <c:v>54.691000000000003</c:v>
                </c:pt>
                <c:pt idx="15">
                  <c:v>47.136000000000003</c:v>
                </c:pt>
                <c:pt idx="16">
                  <c:v>40.58</c:v>
                </c:pt>
                <c:pt idx="17">
                  <c:v>38.459000000000003</c:v>
                </c:pt>
                <c:pt idx="18">
                  <c:v>61.811</c:v>
                </c:pt>
                <c:pt idx="19">
                  <c:v>100.54900000000001</c:v>
                </c:pt>
                <c:pt idx="20">
                  <c:v>297.43200000000002</c:v>
                </c:pt>
                <c:pt idx="21">
                  <c:v>136.74700000000001</c:v>
                </c:pt>
                <c:pt idx="22">
                  <c:v>26.878</c:v>
                </c:pt>
                <c:pt idx="23">
                  <c:v>2.6280000000000001</c:v>
                </c:pt>
                <c:pt idx="24">
                  <c:v>30.727</c:v>
                </c:pt>
                <c:pt idx="25">
                  <c:v>61.529000000000003</c:v>
                </c:pt>
                <c:pt idx="26">
                  <c:v>52.383000000000003</c:v>
                </c:pt>
                <c:pt idx="27">
                  <c:v>42.296999999999997</c:v>
                </c:pt>
                <c:pt idx="28">
                  <c:v>34.320999999999998</c:v>
                </c:pt>
                <c:pt idx="29">
                  <c:v>27.681999999999999</c:v>
                </c:pt>
                <c:pt idx="30">
                  <c:v>33.619999999999997</c:v>
                </c:pt>
                <c:pt idx="31">
                  <c:v>68.021000000000001</c:v>
                </c:pt>
                <c:pt idx="32">
                  <c:v>169.75399999999999</c:v>
                </c:pt>
                <c:pt idx="33">
                  <c:v>166.517</c:v>
                </c:pt>
                <c:pt idx="34">
                  <c:v>3.347</c:v>
                </c:pt>
                <c:pt idx="35">
                  <c:v>11.635</c:v>
                </c:pt>
                <c:pt idx="36">
                  <c:v>25.587</c:v>
                </c:pt>
                <c:pt idx="37">
                  <c:v>57.646000000000001</c:v>
                </c:pt>
                <c:pt idx="38">
                  <c:v>55.225999999999999</c:v>
                </c:pt>
                <c:pt idx="39">
                  <c:v>59.97</c:v>
                </c:pt>
                <c:pt idx="40">
                  <c:v>47.793999999999997</c:v>
                </c:pt>
                <c:pt idx="41">
                  <c:v>33.662999999999997</c:v>
                </c:pt>
                <c:pt idx="42">
                  <c:v>52.917999999999999</c:v>
                </c:pt>
                <c:pt idx="43">
                  <c:v>170.297</c:v>
                </c:pt>
                <c:pt idx="44">
                  <c:v>291.30399999999997</c:v>
                </c:pt>
                <c:pt idx="45">
                  <c:v>313.262</c:v>
                </c:pt>
                <c:pt idx="46">
                  <c:v>88.873000000000005</c:v>
                </c:pt>
                <c:pt idx="47">
                  <c:v>7.7229999999999999</c:v>
                </c:pt>
                <c:pt idx="48">
                  <c:v>36.771999999999998</c:v>
                </c:pt>
                <c:pt idx="49">
                  <c:v>68.093000000000004</c:v>
                </c:pt>
                <c:pt idx="50">
                  <c:v>57.273000000000003</c:v>
                </c:pt>
                <c:pt idx="51">
                  <c:v>46.043999999999997</c:v>
                </c:pt>
                <c:pt idx="52">
                  <c:v>38.951000000000001</c:v>
                </c:pt>
                <c:pt idx="53">
                  <c:v>34.024999999999999</c:v>
                </c:pt>
                <c:pt idx="54">
                  <c:v>54.884</c:v>
                </c:pt>
                <c:pt idx="55">
                  <c:v>110.06</c:v>
                </c:pt>
                <c:pt idx="56">
                  <c:v>92.734999999999999</c:v>
                </c:pt>
                <c:pt idx="57">
                  <c:v>4.4880000000000004</c:v>
                </c:pt>
                <c:pt idx="58">
                  <c:v>-14.084</c:v>
                </c:pt>
                <c:pt idx="59">
                  <c:v>-5.1550000000000002</c:v>
                </c:pt>
                <c:pt idx="60">
                  <c:v>18.535</c:v>
                </c:pt>
              </c:numCache>
            </c:numRef>
          </c:yVal>
          <c:smooth val="1"/>
          <c:extLst>
            <c:ext xmlns:c16="http://schemas.microsoft.com/office/drawing/2014/chart" uri="{C3380CC4-5D6E-409C-BE32-E72D297353CC}">
              <c16:uniqueId val="{00000013-F877-42FA-A73A-141AD4825F2C}"/>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Comparison!$AP$4:$AP$64</c:f>
              <c:numCache>
                <c:formatCode>0.00</c:formatCode>
                <c:ptCount val="61"/>
                <c:pt idx="0">
                  <c:v>8.0540000000000003</c:v>
                </c:pt>
                <c:pt idx="1">
                  <c:v>41.582999999999998</c:v>
                </c:pt>
                <c:pt idx="2">
                  <c:v>48.555999999999997</c:v>
                </c:pt>
                <c:pt idx="3">
                  <c:v>41.883000000000003</c:v>
                </c:pt>
                <c:pt idx="4">
                  <c:v>38.880000000000003</c:v>
                </c:pt>
                <c:pt idx="5">
                  <c:v>39.454999999999998</c:v>
                </c:pt>
                <c:pt idx="6">
                  <c:v>59.031999999999996</c:v>
                </c:pt>
                <c:pt idx="7">
                  <c:v>86.843999999999994</c:v>
                </c:pt>
                <c:pt idx="8">
                  <c:v>270.03399999999999</c:v>
                </c:pt>
                <c:pt idx="9">
                  <c:v>132.672</c:v>
                </c:pt>
                <c:pt idx="10">
                  <c:v>24.65</c:v>
                </c:pt>
                <c:pt idx="11">
                  <c:v>2.8820000000000001</c:v>
                </c:pt>
                <c:pt idx="12">
                  <c:v>7.58</c:v>
                </c:pt>
                <c:pt idx="13">
                  <c:v>61.484000000000002</c:v>
                </c:pt>
                <c:pt idx="14">
                  <c:v>52.62</c:v>
                </c:pt>
                <c:pt idx="15">
                  <c:v>42.451000000000001</c:v>
                </c:pt>
                <c:pt idx="16">
                  <c:v>34.640999999999998</c:v>
                </c:pt>
                <c:pt idx="17">
                  <c:v>27.917000000000002</c:v>
                </c:pt>
                <c:pt idx="18">
                  <c:v>34.582999999999998</c:v>
                </c:pt>
                <c:pt idx="19">
                  <c:v>70.497</c:v>
                </c:pt>
                <c:pt idx="20">
                  <c:v>175.83</c:v>
                </c:pt>
                <c:pt idx="21">
                  <c:v>161.46100000000001</c:v>
                </c:pt>
                <c:pt idx="22">
                  <c:v>1.5469999999999999</c:v>
                </c:pt>
                <c:pt idx="23">
                  <c:v>11.571</c:v>
                </c:pt>
                <c:pt idx="24">
                  <c:v>25.614999999999998</c:v>
                </c:pt>
                <c:pt idx="25">
                  <c:v>57.731999999999999</c:v>
                </c:pt>
                <c:pt idx="26">
                  <c:v>54.502000000000002</c:v>
                </c:pt>
                <c:pt idx="27">
                  <c:v>60.744</c:v>
                </c:pt>
                <c:pt idx="28">
                  <c:v>47.243000000000002</c:v>
                </c:pt>
                <c:pt idx="29">
                  <c:v>33.832000000000001</c:v>
                </c:pt>
                <c:pt idx="30">
                  <c:v>53.716999999999999</c:v>
                </c:pt>
                <c:pt idx="31">
                  <c:v>174.48099999999999</c:v>
                </c:pt>
                <c:pt idx="32">
                  <c:v>300.74200000000002</c:v>
                </c:pt>
                <c:pt idx="33">
                  <c:v>307.91899999999998</c:v>
                </c:pt>
                <c:pt idx="34">
                  <c:v>82.710999999999999</c:v>
                </c:pt>
                <c:pt idx="35">
                  <c:v>6.5110000000000001</c:v>
                </c:pt>
                <c:pt idx="36">
                  <c:v>36.627000000000002</c:v>
                </c:pt>
                <c:pt idx="37">
                  <c:v>68.010000000000005</c:v>
                </c:pt>
                <c:pt idx="38">
                  <c:v>56.179000000000002</c:v>
                </c:pt>
                <c:pt idx="39">
                  <c:v>45.786999999999999</c:v>
                </c:pt>
                <c:pt idx="40">
                  <c:v>38.944000000000003</c:v>
                </c:pt>
                <c:pt idx="41">
                  <c:v>32.917000000000002</c:v>
                </c:pt>
                <c:pt idx="42">
                  <c:v>54.767000000000003</c:v>
                </c:pt>
                <c:pt idx="43">
                  <c:v>109.812</c:v>
                </c:pt>
                <c:pt idx="44">
                  <c:v>92.734999999999999</c:v>
                </c:pt>
                <c:pt idx="45">
                  <c:v>4.3899999999999997</c:v>
                </c:pt>
                <c:pt idx="46">
                  <c:v>-14.257</c:v>
                </c:pt>
                <c:pt idx="47">
                  <c:v>-5.3049999999999997</c:v>
                </c:pt>
                <c:pt idx="48">
                  <c:v>18.535</c:v>
                </c:pt>
                <c:pt idx="49">
                  <c:v>38.994999999999997</c:v>
                </c:pt>
                <c:pt idx="50">
                  <c:v>41.509</c:v>
                </c:pt>
                <c:pt idx="51">
                  <c:v>36.545000000000002</c:v>
                </c:pt>
                <c:pt idx="52">
                  <c:v>29.8</c:v>
                </c:pt>
                <c:pt idx="53">
                  <c:v>30.277000000000001</c:v>
                </c:pt>
                <c:pt idx="54">
                  <c:v>33.076999999999998</c:v>
                </c:pt>
                <c:pt idx="55">
                  <c:v>42.521000000000001</c:v>
                </c:pt>
                <c:pt idx="56">
                  <c:v>121.601</c:v>
                </c:pt>
                <c:pt idx="57">
                  <c:v>66.100999999999999</c:v>
                </c:pt>
                <c:pt idx="58">
                  <c:v>-6.1980000000000004</c:v>
                </c:pt>
                <c:pt idx="59">
                  <c:v>5.3730000000000002</c:v>
                </c:pt>
                <c:pt idx="60">
                  <c:v>42.817999999999998</c:v>
                </c:pt>
              </c:numCache>
            </c:numRef>
          </c:yVal>
          <c:smooth val="1"/>
          <c:extLst>
            <c:ext xmlns:c16="http://schemas.microsoft.com/office/drawing/2014/chart" uri="{C3380CC4-5D6E-409C-BE32-E72D297353CC}">
              <c16:uniqueId val="{00000014-F877-42FA-A73A-141AD4825F2C}"/>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Comparison!$AQ$4:$AQ$64</c:f>
              <c:numCache>
                <c:formatCode>0.00</c:formatCode>
                <c:ptCount val="61"/>
                <c:pt idx="0">
                  <c:v>8.1430000000000007</c:v>
                </c:pt>
                <c:pt idx="1">
                  <c:v>43.219000000000001</c:v>
                </c:pt>
                <c:pt idx="2">
                  <c:v>52.106999999999999</c:v>
                </c:pt>
                <c:pt idx="3">
                  <c:v>42.353000000000002</c:v>
                </c:pt>
                <c:pt idx="4">
                  <c:v>37.520000000000003</c:v>
                </c:pt>
                <c:pt idx="5">
                  <c:v>32.305</c:v>
                </c:pt>
                <c:pt idx="6">
                  <c:v>36.850999999999999</c:v>
                </c:pt>
                <c:pt idx="7">
                  <c:v>70.102000000000004</c:v>
                </c:pt>
                <c:pt idx="8">
                  <c:v>178.55600000000001</c:v>
                </c:pt>
                <c:pt idx="9">
                  <c:v>166.41900000000001</c:v>
                </c:pt>
                <c:pt idx="10">
                  <c:v>4.6719999999999997</c:v>
                </c:pt>
                <c:pt idx="11">
                  <c:v>14.303000000000001</c:v>
                </c:pt>
                <c:pt idx="12">
                  <c:v>6.75</c:v>
                </c:pt>
                <c:pt idx="13">
                  <c:v>59.932000000000002</c:v>
                </c:pt>
                <c:pt idx="14">
                  <c:v>56.405999999999999</c:v>
                </c:pt>
                <c:pt idx="15">
                  <c:v>63.045999999999999</c:v>
                </c:pt>
                <c:pt idx="16">
                  <c:v>49.078000000000003</c:v>
                </c:pt>
                <c:pt idx="17">
                  <c:v>35.256999999999998</c:v>
                </c:pt>
                <c:pt idx="18">
                  <c:v>55.558</c:v>
                </c:pt>
                <c:pt idx="19">
                  <c:v>177.352</c:v>
                </c:pt>
                <c:pt idx="20">
                  <c:v>303.56099999999998</c:v>
                </c:pt>
                <c:pt idx="21">
                  <c:v>308.952</c:v>
                </c:pt>
                <c:pt idx="22">
                  <c:v>83.31</c:v>
                </c:pt>
                <c:pt idx="23">
                  <c:v>6.6219999999999999</c:v>
                </c:pt>
                <c:pt idx="24">
                  <c:v>36.773000000000003</c:v>
                </c:pt>
                <c:pt idx="25">
                  <c:v>68.378</c:v>
                </c:pt>
                <c:pt idx="26">
                  <c:v>56.542000000000002</c:v>
                </c:pt>
                <c:pt idx="27">
                  <c:v>46.128</c:v>
                </c:pt>
                <c:pt idx="28">
                  <c:v>39.265999999999998</c:v>
                </c:pt>
                <c:pt idx="29">
                  <c:v>33.192</c:v>
                </c:pt>
                <c:pt idx="30">
                  <c:v>55.100999999999999</c:v>
                </c:pt>
                <c:pt idx="31">
                  <c:v>110.161</c:v>
                </c:pt>
                <c:pt idx="32">
                  <c:v>92.997</c:v>
                </c:pt>
                <c:pt idx="33">
                  <c:v>4.5640000000000001</c:v>
                </c:pt>
                <c:pt idx="34">
                  <c:v>-14.162000000000001</c:v>
                </c:pt>
                <c:pt idx="35">
                  <c:v>-5.226</c:v>
                </c:pt>
                <c:pt idx="36">
                  <c:v>18.664000000000001</c:v>
                </c:pt>
                <c:pt idx="37">
                  <c:v>39.125</c:v>
                </c:pt>
                <c:pt idx="38">
                  <c:v>41.636000000000003</c:v>
                </c:pt>
                <c:pt idx="39">
                  <c:v>36.667000000000002</c:v>
                </c:pt>
                <c:pt idx="40">
                  <c:v>29.916</c:v>
                </c:pt>
                <c:pt idx="41">
                  <c:v>29.54</c:v>
                </c:pt>
                <c:pt idx="42">
                  <c:v>32.505000000000003</c:v>
                </c:pt>
                <c:pt idx="43">
                  <c:v>41.552999999999997</c:v>
                </c:pt>
                <c:pt idx="44">
                  <c:v>118.965</c:v>
                </c:pt>
                <c:pt idx="45">
                  <c:v>68.775000000000006</c:v>
                </c:pt>
                <c:pt idx="46">
                  <c:v>-6.5289999999999999</c:v>
                </c:pt>
                <c:pt idx="47">
                  <c:v>6.274</c:v>
                </c:pt>
                <c:pt idx="48">
                  <c:v>42.817999999999998</c:v>
                </c:pt>
                <c:pt idx="49">
                  <c:v>77.069999999999993</c:v>
                </c:pt>
                <c:pt idx="50">
                  <c:v>56.264000000000003</c:v>
                </c:pt>
                <c:pt idx="51">
                  <c:v>41.720999999999997</c:v>
                </c:pt>
                <c:pt idx="52">
                  <c:v>32.351999999999997</c:v>
                </c:pt>
                <c:pt idx="53">
                  <c:v>35.566000000000003</c:v>
                </c:pt>
                <c:pt idx="54">
                  <c:v>41.341000000000001</c:v>
                </c:pt>
                <c:pt idx="55">
                  <c:v>84.900999999999996</c:v>
                </c:pt>
                <c:pt idx="56">
                  <c:v>223.28700000000001</c:v>
                </c:pt>
                <c:pt idx="57">
                  <c:v>142.57300000000001</c:v>
                </c:pt>
                <c:pt idx="58">
                  <c:v>15.022</c:v>
                </c:pt>
                <c:pt idx="59">
                  <c:v>18.623000000000001</c:v>
                </c:pt>
                <c:pt idx="60">
                  <c:v>54.372</c:v>
                </c:pt>
              </c:numCache>
            </c:numRef>
          </c:yVal>
          <c:smooth val="1"/>
          <c:extLst>
            <c:ext xmlns:c16="http://schemas.microsoft.com/office/drawing/2014/chart" uri="{C3380CC4-5D6E-409C-BE32-E72D297353CC}">
              <c16:uniqueId val="{00000015-F877-42FA-A73A-141AD4825F2C}"/>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Comparison!$AR$4:$AR$64</c:f>
              <c:numCache>
                <c:formatCode>0.00</c:formatCode>
                <c:ptCount val="61"/>
                <c:pt idx="0">
                  <c:v>6.8879999999999999</c:v>
                </c:pt>
                <c:pt idx="1">
                  <c:v>41.165999999999997</c:v>
                </c:pt>
                <c:pt idx="2">
                  <c:v>55.573999999999998</c:v>
                </c:pt>
                <c:pt idx="3">
                  <c:v>60.965000000000003</c:v>
                </c:pt>
                <c:pt idx="4">
                  <c:v>52.316000000000003</c:v>
                </c:pt>
                <c:pt idx="5">
                  <c:v>39.725999999999999</c:v>
                </c:pt>
                <c:pt idx="6">
                  <c:v>57.344999999999999</c:v>
                </c:pt>
                <c:pt idx="7">
                  <c:v>156.124</c:v>
                </c:pt>
                <c:pt idx="8">
                  <c:v>277.91000000000003</c:v>
                </c:pt>
                <c:pt idx="9">
                  <c:v>305.89999999999998</c:v>
                </c:pt>
                <c:pt idx="10">
                  <c:v>85.040999999999997</c:v>
                </c:pt>
                <c:pt idx="11">
                  <c:v>7.9130000000000003</c:v>
                </c:pt>
                <c:pt idx="12">
                  <c:v>9.093</c:v>
                </c:pt>
                <c:pt idx="13">
                  <c:v>69.611000000000004</c:v>
                </c:pt>
                <c:pt idx="14">
                  <c:v>57.59</c:v>
                </c:pt>
                <c:pt idx="15">
                  <c:v>47.093000000000004</c:v>
                </c:pt>
                <c:pt idx="16">
                  <c:v>40.176000000000002</c:v>
                </c:pt>
                <c:pt idx="17">
                  <c:v>33.975000000000001</c:v>
                </c:pt>
                <c:pt idx="18">
                  <c:v>56.051000000000002</c:v>
                </c:pt>
                <c:pt idx="19">
                  <c:v>111.033</c:v>
                </c:pt>
                <c:pt idx="20">
                  <c:v>93.67</c:v>
                </c:pt>
                <c:pt idx="21">
                  <c:v>5.03</c:v>
                </c:pt>
                <c:pt idx="22">
                  <c:v>-13.914</c:v>
                </c:pt>
                <c:pt idx="23">
                  <c:v>-5.0529999999999999</c:v>
                </c:pt>
                <c:pt idx="24">
                  <c:v>19.024999999999999</c:v>
                </c:pt>
                <c:pt idx="25">
                  <c:v>39.47</c:v>
                </c:pt>
                <c:pt idx="26">
                  <c:v>41.994999999999997</c:v>
                </c:pt>
                <c:pt idx="27">
                  <c:v>37.005000000000003</c:v>
                </c:pt>
                <c:pt idx="28">
                  <c:v>30.234000000000002</c:v>
                </c:pt>
                <c:pt idx="29">
                  <c:v>29.82</c:v>
                </c:pt>
                <c:pt idx="30">
                  <c:v>32.817</c:v>
                </c:pt>
                <c:pt idx="31">
                  <c:v>41.853999999999999</c:v>
                </c:pt>
                <c:pt idx="32">
                  <c:v>119.22799999999999</c:v>
                </c:pt>
                <c:pt idx="33">
                  <c:v>68.933999999999997</c:v>
                </c:pt>
                <c:pt idx="34">
                  <c:v>-6.41</c:v>
                </c:pt>
                <c:pt idx="35">
                  <c:v>6.3520000000000003</c:v>
                </c:pt>
                <c:pt idx="36">
                  <c:v>42.893000000000001</c:v>
                </c:pt>
                <c:pt idx="37">
                  <c:v>77.210999999999999</c:v>
                </c:pt>
                <c:pt idx="38">
                  <c:v>56.392000000000003</c:v>
                </c:pt>
                <c:pt idx="39">
                  <c:v>41.843000000000004</c:v>
                </c:pt>
                <c:pt idx="40">
                  <c:v>32.466000000000001</c:v>
                </c:pt>
                <c:pt idx="41">
                  <c:v>34.314999999999998</c:v>
                </c:pt>
                <c:pt idx="42">
                  <c:v>41.33</c:v>
                </c:pt>
                <c:pt idx="43">
                  <c:v>83.37</c:v>
                </c:pt>
                <c:pt idx="44">
                  <c:v>214.006</c:v>
                </c:pt>
                <c:pt idx="45">
                  <c:v>150.304</c:v>
                </c:pt>
                <c:pt idx="46">
                  <c:v>15.432</c:v>
                </c:pt>
                <c:pt idx="47">
                  <c:v>18.841999999999999</c:v>
                </c:pt>
                <c:pt idx="48">
                  <c:v>54.372</c:v>
                </c:pt>
                <c:pt idx="49">
                  <c:v>89.174999999999997</c:v>
                </c:pt>
                <c:pt idx="50">
                  <c:v>54.667999999999999</c:v>
                </c:pt>
                <c:pt idx="51">
                  <c:v>44.098999999999997</c:v>
                </c:pt>
                <c:pt idx="52">
                  <c:v>37.090000000000003</c:v>
                </c:pt>
                <c:pt idx="53">
                  <c:v>40.404000000000003</c:v>
                </c:pt>
                <c:pt idx="54">
                  <c:v>56.66</c:v>
                </c:pt>
                <c:pt idx="55">
                  <c:v>59.847999999999999</c:v>
                </c:pt>
                <c:pt idx="56">
                  <c:v>134.48699999999999</c:v>
                </c:pt>
                <c:pt idx="57">
                  <c:v>105.73699999999999</c:v>
                </c:pt>
                <c:pt idx="58">
                  <c:v>5.94</c:v>
                </c:pt>
                <c:pt idx="59">
                  <c:v>4.7130000000000001</c:v>
                </c:pt>
                <c:pt idx="60">
                  <c:v>29.858000000000001</c:v>
                </c:pt>
              </c:numCache>
            </c:numRef>
          </c:yVal>
          <c:smooth val="1"/>
          <c:extLst>
            <c:ext xmlns:c16="http://schemas.microsoft.com/office/drawing/2014/chart" uri="{C3380CC4-5D6E-409C-BE32-E72D297353CC}">
              <c16:uniqueId val="{00000016-F877-42FA-A73A-141AD4825F2C}"/>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Comparison!$AS$4:$AS$64</c:f>
              <c:numCache>
                <c:formatCode>0.00</c:formatCode>
                <c:ptCount val="61"/>
                <c:pt idx="0">
                  <c:v>7.9720000000000004</c:v>
                </c:pt>
                <c:pt idx="1">
                  <c:v>44.719000000000001</c:v>
                </c:pt>
                <c:pt idx="2">
                  <c:v>53.834000000000003</c:v>
                </c:pt>
                <c:pt idx="3">
                  <c:v>43.598999999999997</c:v>
                </c:pt>
                <c:pt idx="4">
                  <c:v>39.923000000000002</c:v>
                </c:pt>
                <c:pt idx="5">
                  <c:v>35.853000000000002</c:v>
                </c:pt>
                <c:pt idx="6">
                  <c:v>54.655000000000001</c:v>
                </c:pt>
                <c:pt idx="7">
                  <c:v>95.766999999999996</c:v>
                </c:pt>
                <c:pt idx="8">
                  <c:v>86.233000000000004</c:v>
                </c:pt>
                <c:pt idx="9">
                  <c:v>6.0830000000000002</c:v>
                </c:pt>
                <c:pt idx="10">
                  <c:v>-13.087999999999999</c:v>
                </c:pt>
                <c:pt idx="11">
                  <c:v>-4.3460000000000001</c:v>
                </c:pt>
                <c:pt idx="12">
                  <c:v>4.875</c:v>
                </c:pt>
                <c:pt idx="13">
                  <c:v>40.546999999999997</c:v>
                </c:pt>
                <c:pt idx="14">
                  <c:v>42.841000000000001</c:v>
                </c:pt>
                <c:pt idx="15">
                  <c:v>37.798000000000002</c:v>
                </c:pt>
                <c:pt idx="16">
                  <c:v>30.984000000000002</c:v>
                </c:pt>
                <c:pt idx="17">
                  <c:v>30.440999999999999</c:v>
                </c:pt>
                <c:pt idx="18">
                  <c:v>33.542999999999999</c:v>
                </c:pt>
                <c:pt idx="19">
                  <c:v>42.609000000000002</c:v>
                </c:pt>
                <c:pt idx="20">
                  <c:v>119.839</c:v>
                </c:pt>
                <c:pt idx="21">
                  <c:v>69.328999999999994</c:v>
                </c:pt>
                <c:pt idx="22">
                  <c:v>-6.1459999999999999</c:v>
                </c:pt>
                <c:pt idx="23">
                  <c:v>6.4580000000000002</c:v>
                </c:pt>
                <c:pt idx="24">
                  <c:v>42.328000000000003</c:v>
                </c:pt>
                <c:pt idx="25">
                  <c:v>77.257000000000005</c:v>
                </c:pt>
                <c:pt idx="26">
                  <c:v>56.59</c:v>
                </c:pt>
                <c:pt idx="27">
                  <c:v>42.05</c:v>
                </c:pt>
                <c:pt idx="28">
                  <c:v>32.658000000000001</c:v>
                </c:pt>
                <c:pt idx="29">
                  <c:v>34.487000000000002</c:v>
                </c:pt>
                <c:pt idx="30">
                  <c:v>41.54</c:v>
                </c:pt>
                <c:pt idx="31">
                  <c:v>83.572000000000003</c:v>
                </c:pt>
                <c:pt idx="32">
                  <c:v>214.21600000000001</c:v>
                </c:pt>
                <c:pt idx="33">
                  <c:v>150.416</c:v>
                </c:pt>
                <c:pt idx="34">
                  <c:v>15.464</c:v>
                </c:pt>
                <c:pt idx="35">
                  <c:v>18.826000000000001</c:v>
                </c:pt>
                <c:pt idx="36">
                  <c:v>54.142000000000003</c:v>
                </c:pt>
                <c:pt idx="37">
                  <c:v>89.197999999999993</c:v>
                </c:pt>
                <c:pt idx="38">
                  <c:v>54.756</c:v>
                </c:pt>
                <c:pt idx="39">
                  <c:v>44.186999999999998</c:v>
                </c:pt>
                <c:pt idx="40">
                  <c:v>37.177</c:v>
                </c:pt>
                <c:pt idx="41">
                  <c:v>39.302999999999997</c:v>
                </c:pt>
                <c:pt idx="42">
                  <c:v>55.15</c:v>
                </c:pt>
                <c:pt idx="43">
                  <c:v>59.918999999999997</c:v>
                </c:pt>
                <c:pt idx="44">
                  <c:v>131.876</c:v>
                </c:pt>
                <c:pt idx="45">
                  <c:v>106.402</c:v>
                </c:pt>
                <c:pt idx="46">
                  <c:v>7.3230000000000004</c:v>
                </c:pt>
                <c:pt idx="47">
                  <c:v>4.72</c:v>
                </c:pt>
                <c:pt idx="48">
                  <c:v>29.858000000000001</c:v>
                </c:pt>
                <c:pt idx="49">
                  <c:v>61.048000000000002</c:v>
                </c:pt>
                <c:pt idx="50">
                  <c:v>48.901000000000003</c:v>
                </c:pt>
                <c:pt idx="51">
                  <c:v>40.226999999999997</c:v>
                </c:pt>
                <c:pt idx="52">
                  <c:v>32.912999999999997</c:v>
                </c:pt>
                <c:pt idx="53">
                  <c:v>32.898000000000003</c:v>
                </c:pt>
                <c:pt idx="54">
                  <c:v>38.502000000000002</c:v>
                </c:pt>
                <c:pt idx="55">
                  <c:v>84.387</c:v>
                </c:pt>
                <c:pt idx="56">
                  <c:v>204.76599999999999</c:v>
                </c:pt>
                <c:pt idx="57">
                  <c:v>121.512</c:v>
                </c:pt>
                <c:pt idx="58">
                  <c:v>8.9789999999999992</c:v>
                </c:pt>
                <c:pt idx="59">
                  <c:v>8.4079999999999995</c:v>
                </c:pt>
                <c:pt idx="60">
                  <c:v>31.35</c:v>
                </c:pt>
              </c:numCache>
            </c:numRef>
          </c:yVal>
          <c:smooth val="1"/>
          <c:extLst>
            <c:ext xmlns:c16="http://schemas.microsoft.com/office/drawing/2014/chart" uri="{C3380CC4-5D6E-409C-BE32-E72D297353CC}">
              <c16:uniqueId val="{00000017-F877-42FA-A73A-141AD4825F2C}"/>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Comparison!$AT$4:$AT$64</c:f>
              <c:numCache>
                <c:formatCode>0.00</c:formatCode>
                <c:ptCount val="61"/>
                <c:pt idx="0">
                  <c:v>6.5419999999999998</c:v>
                </c:pt>
                <c:pt idx="1">
                  <c:v>32.363999999999997</c:v>
                </c:pt>
                <c:pt idx="2">
                  <c:v>46.984999999999999</c:v>
                </c:pt>
                <c:pt idx="3">
                  <c:v>42.17</c:v>
                </c:pt>
                <c:pt idx="4">
                  <c:v>38.118000000000002</c:v>
                </c:pt>
                <c:pt idx="5">
                  <c:v>38.421999999999997</c:v>
                </c:pt>
                <c:pt idx="6">
                  <c:v>40.822000000000003</c:v>
                </c:pt>
                <c:pt idx="7">
                  <c:v>50.155000000000001</c:v>
                </c:pt>
                <c:pt idx="8">
                  <c:v>135.96600000000001</c:v>
                </c:pt>
                <c:pt idx="9">
                  <c:v>74.305999999999997</c:v>
                </c:pt>
                <c:pt idx="10">
                  <c:v>-1.869</c:v>
                </c:pt>
                <c:pt idx="11">
                  <c:v>8.4570000000000007</c:v>
                </c:pt>
                <c:pt idx="12">
                  <c:v>11.271000000000001</c:v>
                </c:pt>
                <c:pt idx="13">
                  <c:v>79.974999999999994</c:v>
                </c:pt>
                <c:pt idx="14">
                  <c:v>58.648000000000003</c:v>
                </c:pt>
                <c:pt idx="15">
                  <c:v>44.454999999999998</c:v>
                </c:pt>
                <c:pt idx="16">
                  <c:v>35.015000000000001</c:v>
                </c:pt>
                <c:pt idx="17">
                  <c:v>37.302999999999997</c:v>
                </c:pt>
                <c:pt idx="18">
                  <c:v>44.347999999999999</c:v>
                </c:pt>
                <c:pt idx="19">
                  <c:v>88.825999999999993</c:v>
                </c:pt>
                <c:pt idx="20">
                  <c:v>228.48</c:v>
                </c:pt>
                <c:pt idx="21">
                  <c:v>144.291</c:v>
                </c:pt>
                <c:pt idx="22">
                  <c:v>15.673999999999999</c:v>
                </c:pt>
                <c:pt idx="23">
                  <c:v>19.068999999999999</c:v>
                </c:pt>
                <c:pt idx="24">
                  <c:v>56.250999999999998</c:v>
                </c:pt>
                <c:pt idx="25">
                  <c:v>87.537000000000006</c:v>
                </c:pt>
                <c:pt idx="26">
                  <c:v>54.533999999999999</c:v>
                </c:pt>
                <c:pt idx="27">
                  <c:v>44.731999999999999</c:v>
                </c:pt>
                <c:pt idx="28">
                  <c:v>37.923000000000002</c:v>
                </c:pt>
                <c:pt idx="29">
                  <c:v>39.747</c:v>
                </c:pt>
                <c:pt idx="30">
                  <c:v>57.155000000000001</c:v>
                </c:pt>
                <c:pt idx="31">
                  <c:v>60.540999999999997</c:v>
                </c:pt>
                <c:pt idx="32">
                  <c:v>135.35599999999999</c:v>
                </c:pt>
                <c:pt idx="33">
                  <c:v>106.13800000000001</c:v>
                </c:pt>
                <c:pt idx="34">
                  <c:v>6.0380000000000003</c:v>
                </c:pt>
                <c:pt idx="35">
                  <c:v>4.7089999999999996</c:v>
                </c:pt>
                <c:pt idx="36">
                  <c:v>30.074000000000002</c:v>
                </c:pt>
                <c:pt idx="37">
                  <c:v>61.162999999999997</c:v>
                </c:pt>
                <c:pt idx="38">
                  <c:v>48.408000000000001</c:v>
                </c:pt>
                <c:pt idx="39">
                  <c:v>40.393999999999998</c:v>
                </c:pt>
                <c:pt idx="40">
                  <c:v>33.119999999999997</c:v>
                </c:pt>
                <c:pt idx="41">
                  <c:v>32.148000000000003</c:v>
                </c:pt>
                <c:pt idx="42">
                  <c:v>38.731000000000002</c:v>
                </c:pt>
                <c:pt idx="43">
                  <c:v>84.622</c:v>
                </c:pt>
                <c:pt idx="44">
                  <c:v>204.88499999999999</c:v>
                </c:pt>
                <c:pt idx="45">
                  <c:v>121.53</c:v>
                </c:pt>
                <c:pt idx="46">
                  <c:v>8.7729999999999997</c:v>
                </c:pt>
                <c:pt idx="47">
                  <c:v>8.2140000000000004</c:v>
                </c:pt>
                <c:pt idx="48">
                  <c:v>31.35</c:v>
                </c:pt>
                <c:pt idx="49">
                  <c:v>64.991</c:v>
                </c:pt>
                <c:pt idx="50">
                  <c:v>46.93</c:v>
                </c:pt>
                <c:pt idx="51">
                  <c:v>45.837000000000003</c:v>
                </c:pt>
                <c:pt idx="52">
                  <c:v>45.219000000000001</c:v>
                </c:pt>
                <c:pt idx="53">
                  <c:v>45.58</c:v>
                </c:pt>
                <c:pt idx="54">
                  <c:v>69.665000000000006</c:v>
                </c:pt>
                <c:pt idx="55">
                  <c:v>126.947</c:v>
                </c:pt>
                <c:pt idx="56">
                  <c:v>189.10599999999999</c:v>
                </c:pt>
                <c:pt idx="57">
                  <c:v>146.95500000000001</c:v>
                </c:pt>
                <c:pt idx="58">
                  <c:v>4.6680000000000001</c:v>
                </c:pt>
                <c:pt idx="59">
                  <c:v>7.9059999999999997</c:v>
                </c:pt>
                <c:pt idx="60">
                  <c:v>31.306999999999999</c:v>
                </c:pt>
              </c:numCache>
            </c:numRef>
          </c:yVal>
          <c:smooth val="1"/>
          <c:extLst>
            <c:ext xmlns:c16="http://schemas.microsoft.com/office/drawing/2014/chart" uri="{C3380CC4-5D6E-409C-BE32-E72D297353CC}">
              <c16:uniqueId val="{00000018-F877-42FA-A73A-141AD4825F2C}"/>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Comparison!$AU$4:$AU$64</c:f>
              <c:numCache>
                <c:formatCode>0.00</c:formatCode>
                <c:ptCount val="61"/>
                <c:pt idx="0">
                  <c:v>10.778</c:v>
                </c:pt>
                <c:pt idx="1">
                  <c:v>56.345999999999997</c:v>
                </c:pt>
                <c:pt idx="2">
                  <c:v>60.37</c:v>
                </c:pt>
                <c:pt idx="3">
                  <c:v>46.384</c:v>
                </c:pt>
                <c:pt idx="4">
                  <c:v>40.076999999999998</c:v>
                </c:pt>
                <c:pt idx="5">
                  <c:v>44.332999999999998</c:v>
                </c:pt>
                <c:pt idx="6">
                  <c:v>49.975999999999999</c:v>
                </c:pt>
                <c:pt idx="7">
                  <c:v>84.909000000000006</c:v>
                </c:pt>
                <c:pt idx="8">
                  <c:v>217.59700000000001</c:v>
                </c:pt>
                <c:pt idx="9">
                  <c:v>147.202</c:v>
                </c:pt>
                <c:pt idx="10">
                  <c:v>18.405000000000001</c:v>
                </c:pt>
                <c:pt idx="11">
                  <c:v>21.097000000000001</c:v>
                </c:pt>
                <c:pt idx="12">
                  <c:v>13.675000000000001</c:v>
                </c:pt>
                <c:pt idx="13">
                  <c:v>89.462000000000003</c:v>
                </c:pt>
                <c:pt idx="14">
                  <c:v>56.28</c:v>
                </c:pt>
                <c:pt idx="15">
                  <c:v>46.411000000000001</c:v>
                </c:pt>
                <c:pt idx="16">
                  <c:v>39.521000000000001</c:v>
                </c:pt>
                <c:pt idx="17">
                  <c:v>41.24</c:v>
                </c:pt>
                <c:pt idx="18">
                  <c:v>59.067</c:v>
                </c:pt>
                <c:pt idx="19">
                  <c:v>62.140999999999998</c:v>
                </c:pt>
                <c:pt idx="20">
                  <c:v>137.03800000000001</c:v>
                </c:pt>
                <c:pt idx="21">
                  <c:v>107.062</c:v>
                </c:pt>
                <c:pt idx="22">
                  <c:v>6.7270000000000003</c:v>
                </c:pt>
                <c:pt idx="23">
                  <c:v>5.0960000000000001</c:v>
                </c:pt>
                <c:pt idx="24">
                  <c:v>30.567</c:v>
                </c:pt>
                <c:pt idx="25">
                  <c:v>61.804000000000002</c:v>
                </c:pt>
                <c:pt idx="26">
                  <c:v>49.018000000000001</c:v>
                </c:pt>
                <c:pt idx="27">
                  <c:v>40.981999999999999</c:v>
                </c:pt>
                <c:pt idx="28">
                  <c:v>33.658000000000001</c:v>
                </c:pt>
                <c:pt idx="29">
                  <c:v>32.613999999999997</c:v>
                </c:pt>
                <c:pt idx="30">
                  <c:v>39.293999999999997</c:v>
                </c:pt>
                <c:pt idx="31">
                  <c:v>85.355000000000004</c:v>
                </c:pt>
                <c:pt idx="32">
                  <c:v>205.78899999999999</c:v>
                </c:pt>
                <c:pt idx="33">
                  <c:v>121.879</c:v>
                </c:pt>
                <c:pt idx="34">
                  <c:v>9</c:v>
                </c:pt>
                <c:pt idx="35">
                  <c:v>8.3650000000000002</c:v>
                </c:pt>
                <c:pt idx="36">
                  <c:v>31.529</c:v>
                </c:pt>
                <c:pt idx="37">
                  <c:v>65.191000000000003</c:v>
                </c:pt>
                <c:pt idx="38">
                  <c:v>47.109000000000002</c:v>
                </c:pt>
                <c:pt idx="39">
                  <c:v>46.03</c:v>
                </c:pt>
                <c:pt idx="40">
                  <c:v>45.392000000000003</c:v>
                </c:pt>
                <c:pt idx="41">
                  <c:v>44.408000000000001</c:v>
                </c:pt>
                <c:pt idx="42">
                  <c:v>67.171000000000006</c:v>
                </c:pt>
                <c:pt idx="43">
                  <c:v>128.22800000000001</c:v>
                </c:pt>
                <c:pt idx="44">
                  <c:v>183.94900000000001</c:v>
                </c:pt>
                <c:pt idx="45">
                  <c:v>149.209</c:v>
                </c:pt>
                <c:pt idx="46">
                  <c:v>6.0430000000000001</c:v>
                </c:pt>
                <c:pt idx="47">
                  <c:v>8.1669999999999998</c:v>
                </c:pt>
                <c:pt idx="48">
                  <c:v>31.306999999999999</c:v>
                </c:pt>
                <c:pt idx="49">
                  <c:v>70.902000000000001</c:v>
                </c:pt>
                <c:pt idx="50">
                  <c:v>49.79</c:v>
                </c:pt>
                <c:pt idx="51">
                  <c:v>40.679000000000002</c:v>
                </c:pt>
                <c:pt idx="52">
                  <c:v>32.179000000000002</c:v>
                </c:pt>
                <c:pt idx="53">
                  <c:v>29.22</c:v>
                </c:pt>
                <c:pt idx="54">
                  <c:v>29.084</c:v>
                </c:pt>
                <c:pt idx="55">
                  <c:v>37.935000000000002</c:v>
                </c:pt>
                <c:pt idx="56">
                  <c:v>70.921000000000006</c:v>
                </c:pt>
                <c:pt idx="57">
                  <c:v>-4.9720000000000004</c:v>
                </c:pt>
                <c:pt idx="58">
                  <c:v>-20.510999999999999</c:v>
                </c:pt>
                <c:pt idx="59">
                  <c:v>2.141</c:v>
                </c:pt>
                <c:pt idx="60">
                  <c:v>23.439</c:v>
                </c:pt>
              </c:numCache>
            </c:numRef>
          </c:yVal>
          <c:smooth val="1"/>
          <c:extLst>
            <c:ext xmlns:c16="http://schemas.microsoft.com/office/drawing/2014/chart" uri="{C3380CC4-5D6E-409C-BE32-E72D297353CC}">
              <c16:uniqueId val="{00000019-F877-42FA-A73A-141AD4825F2C}"/>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Comparison!$AV$4:$AV$64</c:f>
              <c:numCache>
                <c:formatCode>0.00</c:formatCode>
                <c:ptCount val="61"/>
                <c:pt idx="0">
                  <c:v>10.718</c:v>
                </c:pt>
                <c:pt idx="1">
                  <c:v>57.564</c:v>
                </c:pt>
                <c:pt idx="2">
                  <c:v>54.143999999999998</c:v>
                </c:pt>
                <c:pt idx="3">
                  <c:v>44.723999999999997</c:v>
                </c:pt>
                <c:pt idx="4">
                  <c:v>41.180999999999997</c:v>
                </c:pt>
                <c:pt idx="5">
                  <c:v>44.401000000000003</c:v>
                </c:pt>
                <c:pt idx="6">
                  <c:v>58.362000000000002</c:v>
                </c:pt>
                <c:pt idx="7">
                  <c:v>53.192999999999998</c:v>
                </c:pt>
                <c:pt idx="8">
                  <c:v>125.982</c:v>
                </c:pt>
                <c:pt idx="9">
                  <c:v>107.381</c:v>
                </c:pt>
                <c:pt idx="10">
                  <c:v>8.4619999999999997</c:v>
                </c:pt>
                <c:pt idx="11">
                  <c:v>5.9610000000000003</c:v>
                </c:pt>
                <c:pt idx="12">
                  <c:v>7.593</c:v>
                </c:pt>
                <c:pt idx="13">
                  <c:v>63.36</c:v>
                </c:pt>
                <c:pt idx="14">
                  <c:v>50.396999999999998</c:v>
                </c:pt>
                <c:pt idx="15">
                  <c:v>42.301000000000002</c:v>
                </c:pt>
                <c:pt idx="16">
                  <c:v>34.847999999999999</c:v>
                </c:pt>
                <c:pt idx="17">
                  <c:v>33.603000000000002</c:v>
                </c:pt>
                <c:pt idx="18">
                  <c:v>40.582000000000001</c:v>
                </c:pt>
                <c:pt idx="19">
                  <c:v>86.992000000000004</c:v>
                </c:pt>
                <c:pt idx="20">
                  <c:v>207.67500000000001</c:v>
                </c:pt>
                <c:pt idx="21">
                  <c:v>122.598</c:v>
                </c:pt>
                <c:pt idx="22">
                  <c:v>9.4550000000000001</c:v>
                </c:pt>
                <c:pt idx="23">
                  <c:v>8.5749999999999993</c:v>
                </c:pt>
                <c:pt idx="24">
                  <c:v>31.844999999999999</c:v>
                </c:pt>
                <c:pt idx="25">
                  <c:v>65.626000000000005</c:v>
                </c:pt>
                <c:pt idx="26">
                  <c:v>47.49</c:v>
                </c:pt>
                <c:pt idx="27">
                  <c:v>46.442999999999998</c:v>
                </c:pt>
                <c:pt idx="28">
                  <c:v>45.703000000000003</c:v>
                </c:pt>
                <c:pt idx="29">
                  <c:v>44.768999999999998</c:v>
                </c:pt>
                <c:pt idx="30">
                  <c:v>67.653999999999996</c:v>
                </c:pt>
                <c:pt idx="31">
                  <c:v>128.67599999999999</c:v>
                </c:pt>
                <c:pt idx="32">
                  <c:v>184.28800000000001</c:v>
                </c:pt>
                <c:pt idx="33">
                  <c:v>149.39699999999999</c:v>
                </c:pt>
                <c:pt idx="34">
                  <c:v>6.157</c:v>
                </c:pt>
                <c:pt idx="35">
                  <c:v>8.2330000000000005</c:v>
                </c:pt>
                <c:pt idx="36">
                  <c:v>31.361999999999998</c:v>
                </c:pt>
                <c:pt idx="37">
                  <c:v>71.007000000000005</c:v>
                </c:pt>
                <c:pt idx="38">
                  <c:v>49.905000000000001</c:v>
                </c:pt>
                <c:pt idx="39">
                  <c:v>40.79</c:v>
                </c:pt>
                <c:pt idx="40">
                  <c:v>32.281999999999996</c:v>
                </c:pt>
                <c:pt idx="41">
                  <c:v>28.454999999999998</c:v>
                </c:pt>
                <c:pt idx="42">
                  <c:v>28.690999999999999</c:v>
                </c:pt>
                <c:pt idx="43">
                  <c:v>36.884999999999998</c:v>
                </c:pt>
                <c:pt idx="44">
                  <c:v>71.569000000000003</c:v>
                </c:pt>
                <c:pt idx="45">
                  <c:v>-3.8969999999999998</c:v>
                </c:pt>
                <c:pt idx="46">
                  <c:v>-20.542000000000002</c:v>
                </c:pt>
                <c:pt idx="47">
                  <c:v>2.02</c:v>
                </c:pt>
                <c:pt idx="48">
                  <c:v>23.439</c:v>
                </c:pt>
                <c:pt idx="49">
                  <c:v>51.347999999999999</c:v>
                </c:pt>
                <c:pt idx="50">
                  <c:v>43.262</c:v>
                </c:pt>
                <c:pt idx="51">
                  <c:v>32.668999999999997</c:v>
                </c:pt>
                <c:pt idx="52">
                  <c:v>27.652000000000001</c:v>
                </c:pt>
                <c:pt idx="53">
                  <c:v>24.38</c:v>
                </c:pt>
                <c:pt idx="54">
                  <c:v>37.064</c:v>
                </c:pt>
                <c:pt idx="55">
                  <c:v>113.622</c:v>
                </c:pt>
                <c:pt idx="56">
                  <c:v>351.827</c:v>
                </c:pt>
                <c:pt idx="57">
                  <c:v>292.85899999999998</c:v>
                </c:pt>
                <c:pt idx="58">
                  <c:v>73.706000000000003</c:v>
                </c:pt>
                <c:pt idx="59">
                  <c:v>17.620999999999999</c:v>
                </c:pt>
                <c:pt idx="60">
                  <c:v>30.052</c:v>
                </c:pt>
              </c:numCache>
            </c:numRef>
          </c:yVal>
          <c:smooth val="1"/>
          <c:extLst>
            <c:ext xmlns:c16="http://schemas.microsoft.com/office/drawing/2014/chart" uri="{C3380CC4-5D6E-409C-BE32-E72D297353CC}">
              <c16:uniqueId val="{0000001A-F877-42FA-A73A-141AD4825F2C}"/>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Comparison!$AW$4:$AW$64</c:f>
              <c:numCache>
                <c:formatCode>0.00</c:formatCode>
                <c:ptCount val="61"/>
                <c:pt idx="0">
                  <c:v>8.1370000000000005</c:v>
                </c:pt>
                <c:pt idx="1">
                  <c:v>45.280999999999999</c:v>
                </c:pt>
                <c:pt idx="2">
                  <c:v>52.747</c:v>
                </c:pt>
                <c:pt idx="3">
                  <c:v>44.427</c:v>
                </c:pt>
                <c:pt idx="4">
                  <c:v>39.893000000000001</c:v>
                </c:pt>
                <c:pt idx="5">
                  <c:v>39.871000000000002</c:v>
                </c:pt>
                <c:pt idx="6">
                  <c:v>45.994999999999997</c:v>
                </c:pt>
                <c:pt idx="7">
                  <c:v>87.028999999999996</c:v>
                </c:pt>
                <c:pt idx="8">
                  <c:v>208.12100000000001</c:v>
                </c:pt>
                <c:pt idx="9">
                  <c:v>126.851</c:v>
                </c:pt>
                <c:pt idx="10">
                  <c:v>12.851000000000001</c:v>
                </c:pt>
                <c:pt idx="11">
                  <c:v>10.996</c:v>
                </c:pt>
                <c:pt idx="12">
                  <c:v>8.2590000000000003</c:v>
                </c:pt>
                <c:pt idx="13">
                  <c:v>67.754000000000005</c:v>
                </c:pt>
                <c:pt idx="14">
                  <c:v>49.445999999999998</c:v>
                </c:pt>
                <c:pt idx="15">
                  <c:v>48.569000000000003</c:v>
                </c:pt>
                <c:pt idx="16">
                  <c:v>47.524000000000001</c:v>
                </c:pt>
                <c:pt idx="17">
                  <c:v>46.654000000000003</c:v>
                </c:pt>
                <c:pt idx="18">
                  <c:v>70.48</c:v>
                </c:pt>
                <c:pt idx="19">
                  <c:v>131.59</c:v>
                </c:pt>
                <c:pt idx="20">
                  <c:v>186.577</c:v>
                </c:pt>
                <c:pt idx="21">
                  <c:v>150.506</c:v>
                </c:pt>
                <c:pt idx="22">
                  <c:v>6.867</c:v>
                </c:pt>
                <c:pt idx="23">
                  <c:v>8.7579999999999991</c:v>
                </c:pt>
                <c:pt idx="24">
                  <c:v>31.437999999999999</c:v>
                </c:pt>
                <c:pt idx="25">
                  <c:v>71.334999999999994</c:v>
                </c:pt>
                <c:pt idx="26">
                  <c:v>50.378</c:v>
                </c:pt>
                <c:pt idx="27">
                  <c:v>41.26</c:v>
                </c:pt>
                <c:pt idx="28">
                  <c:v>32.720999999999997</c:v>
                </c:pt>
                <c:pt idx="29">
                  <c:v>28.850999999999999</c:v>
                </c:pt>
                <c:pt idx="30">
                  <c:v>29.16</c:v>
                </c:pt>
                <c:pt idx="31">
                  <c:v>37.325000000000003</c:v>
                </c:pt>
                <c:pt idx="32">
                  <c:v>71.897000000000006</c:v>
                </c:pt>
                <c:pt idx="33">
                  <c:v>-3.65</c:v>
                </c:pt>
                <c:pt idx="34">
                  <c:v>-20.385999999999999</c:v>
                </c:pt>
                <c:pt idx="35">
                  <c:v>2.1589999999999998</c:v>
                </c:pt>
                <c:pt idx="36">
                  <c:v>23.58</c:v>
                </c:pt>
                <c:pt idx="37">
                  <c:v>51.579000000000001</c:v>
                </c:pt>
                <c:pt idx="38">
                  <c:v>43.457999999999998</c:v>
                </c:pt>
                <c:pt idx="39">
                  <c:v>32.85</c:v>
                </c:pt>
                <c:pt idx="40">
                  <c:v>27.824999999999999</c:v>
                </c:pt>
                <c:pt idx="41">
                  <c:v>23.812000000000001</c:v>
                </c:pt>
                <c:pt idx="42">
                  <c:v>36.325000000000003</c:v>
                </c:pt>
                <c:pt idx="43">
                  <c:v>106.575</c:v>
                </c:pt>
                <c:pt idx="44">
                  <c:v>349.86500000000001</c:v>
                </c:pt>
                <c:pt idx="45">
                  <c:v>293.15199999999999</c:v>
                </c:pt>
                <c:pt idx="46">
                  <c:v>79.346000000000004</c:v>
                </c:pt>
                <c:pt idx="47">
                  <c:v>18.553000000000001</c:v>
                </c:pt>
                <c:pt idx="48">
                  <c:v>30.052</c:v>
                </c:pt>
                <c:pt idx="49">
                  <c:v>73.055000000000007</c:v>
                </c:pt>
                <c:pt idx="50">
                  <c:v>53.186</c:v>
                </c:pt>
                <c:pt idx="51">
                  <c:v>47.066000000000003</c:v>
                </c:pt>
                <c:pt idx="52">
                  <c:v>38.127000000000002</c:v>
                </c:pt>
                <c:pt idx="53">
                  <c:v>31.867000000000001</c:v>
                </c:pt>
                <c:pt idx="54">
                  <c:v>40.435000000000002</c:v>
                </c:pt>
                <c:pt idx="55">
                  <c:v>53.737000000000002</c:v>
                </c:pt>
                <c:pt idx="56">
                  <c:v>115.352</c:v>
                </c:pt>
                <c:pt idx="57">
                  <c:v>51.896000000000001</c:v>
                </c:pt>
                <c:pt idx="58">
                  <c:v>-17.446000000000002</c:v>
                </c:pt>
                <c:pt idx="59">
                  <c:v>-3.419</c:v>
                </c:pt>
                <c:pt idx="60">
                  <c:v>25.498999999999999</c:v>
                </c:pt>
              </c:numCache>
            </c:numRef>
          </c:yVal>
          <c:smooth val="1"/>
          <c:extLst>
            <c:ext xmlns:c16="http://schemas.microsoft.com/office/drawing/2014/chart" uri="{C3380CC4-5D6E-409C-BE32-E72D297353CC}">
              <c16:uniqueId val="{0000001B-F877-42FA-A73A-141AD4825F2C}"/>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Comparison!$AX$4:$AX$64</c:f>
              <c:numCache>
                <c:formatCode>0.00</c:formatCode>
                <c:ptCount val="61"/>
                <c:pt idx="0">
                  <c:v>8.1989999999999998</c:v>
                </c:pt>
                <c:pt idx="1">
                  <c:v>45.869</c:v>
                </c:pt>
                <c:pt idx="2">
                  <c:v>48.481000000000002</c:v>
                </c:pt>
                <c:pt idx="3">
                  <c:v>47.911999999999999</c:v>
                </c:pt>
                <c:pt idx="4">
                  <c:v>50.005000000000003</c:v>
                </c:pt>
                <c:pt idx="5">
                  <c:v>52.023000000000003</c:v>
                </c:pt>
                <c:pt idx="6">
                  <c:v>76.141000000000005</c:v>
                </c:pt>
                <c:pt idx="7">
                  <c:v>118.79300000000001</c:v>
                </c:pt>
                <c:pt idx="8">
                  <c:v>180.63200000000001</c:v>
                </c:pt>
                <c:pt idx="9">
                  <c:v>148.70699999999999</c:v>
                </c:pt>
                <c:pt idx="10">
                  <c:v>7.4180000000000001</c:v>
                </c:pt>
                <c:pt idx="11">
                  <c:v>10.3</c:v>
                </c:pt>
                <c:pt idx="12">
                  <c:v>8.0370000000000008</c:v>
                </c:pt>
                <c:pt idx="13">
                  <c:v>72.5</c:v>
                </c:pt>
                <c:pt idx="14">
                  <c:v>50.664000000000001</c:v>
                </c:pt>
                <c:pt idx="15">
                  <c:v>42.369</c:v>
                </c:pt>
                <c:pt idx="16">
                  <c:v>33.883000000000003</c:v>
                </c:pt>
                <c:pt idx="17">
                  <c:v>30.061</c:v>
                </c:pt>
                <c:pt idx="18">
                  <c:v>30.902000000000001</c:v>
                </c:pt>
                <c:pt idx="19">
                  <c:v>40.045999999999999</c:v>
                </c:pt>
                <c:pt idx="20">
                  <c:v>72.221000000000004</c:v>
                </c:pt>
                <c:pt idx="21">
                  <c:v>-4.0410000000000004</c:v>
                </c:pt>
                <c:pt idx="22">
                  <c:v>-20.117999999999999</c:v>
                </c:pt>
                <c:pt idx="23">
                  <c:v>2.5179999999999998</c:v>
                </c:pt>
                <c:pt idx="24">
                  <c:v>23.931000000000001</c:v>
                </c:pt>
                <c:pt idx="25">
                  <c:v>52.122</c:v>
                </c:pt>
                <c:pt idx="26">
                  <c:v>43.286999999999999</c:v>
                </c:pt>
                <c:pt idx="27">
                  <c:v>33.265999999999998</c:v>
                </c:pt>
                <c:pt idx="28">
                  <c:v>28.324000000000002</c:v>
                </c:pt>
                <c:pt idx="29">
                  <c:v>24.263999999999999</c:v>
                </c:pt>
                <c:pt idx="30">
                  <c:v>37.722000000000001</c:v>
                </c:pt>
                <c:pt idx="31">
                  <c:v>114.815</c:v>
                </c:pt>
                <c:pt idx="32">
                  <c:v>353.29599999999999</c:v>
                </c:pt>
                <c:pt idx="33">
                  <c:v>293.05</c:v>
                </c:pt>
                <c:pt idx="34">
                  <c:v>73.488</c:v>
                </c:pt>
                <c:pt idx="35">
                  <c:v>17.379000000000001</c:v>
                </c:pt>
                <c:pt idx="36">
                  <c:v>30.271999999999998</c:v>
                </c:pt>
                <c:pt idx="37">
                  <c:v>73.858000000000004</c:v>
                </c:pt>
                <c:pt idx="38">
                  <c:v>51.676000000000002</c:v>
                </c:pt>
                <c:pt idx="39">
                  <c:v>47.005000000000003</c:v>
                </c:pt>
                <c:pt idx="40">
                  <c:v>38.14</c:v>
                </c:pt>
                <c:pt idx="41">
                  <c:v>30.907</c:v>
                </c:pt>
                <c:pt idx="42">
                  <c:v>40.539000000000001</c:v>
                </c:pt>
                <c:pt idx="43">
                  <c:v>54.186999999999998</c:v>
                </c:pt>
                <c:pt idx="44">
                  <c:v>115.286</c:v>
                </c:pt>
                <c:pt idx="45">
                  <c:v>51.814999999999998</c:v>
                </c:pt>
                <c:pt idx="46">
                  <c:v>-17.606999999999999</c:v>
                </c:pt>
                <c:pt idx="47">
                  <c:v>-3.577</c:v>
                </c:pt>
                <c:pt idx="48">
                  <c:v>25.498999999999999</c:v>
                </c:pt>
                <c:pt idx="49">
                  <c:v>43.079000000000001</c:v>
                </c:pt>
                <c:pt idx="50">
                  <c:v>48.191000000000003</c:v>
                </c:pt>
                <c:pt idx="51">
                  <c:v>39.698</c:v>
                </c:pt>
                <c:pt idx="52">
                  <c:v>29.712</c:v>
                </c:pt>
                <c:pt idx="53">
                  <c:v>27.382000000000001</c:v>
                </c:pt>
                <c:pt idx="54">
                  <c:v>36.869999999999997</c:v>
                </c:pt>
                <c:pt idx="55">
                  <c:v>47.637</c:v>
                </c:pt>
                <c:pt idx="56">
                  <c:v>111.015</c:v>
                </c:pt>
                <c:pt idx="57">
                  <c:v>114.52500000000001</c:v>
                </c:pt>
                <c:pt idx="58">
                  <c:v>11.326000000000001</c:v>
                </c:pt>
                <c:pt idx="59">
                  <c:v>-8.6820000000000004</c:v>
                </c:pt>
                <c:pt idx="60">
                  <c:v>15.186</c:v>
                </c:pt>
              </c:numCache>
            </c:numRef>
          </c:yVal>
          <c:smooth val="1"/>
          <c:extLst>
            <c:ext xmlns:c16="http://schemas.microsoft.com/office/drawing/2014/chart" uri="{C3380CC4-5D6E-409C-BE32-E72D297353CC}">
              <c16:uniqueId val="{0000001C-F877-42FA-A73A-141AD4825F2C}"/>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Comparison!$AY$4:$AY$64</c:f>
              <c:numCache>
                <c:formatCode>0.00</c:formatCode>
                <c:ptCount val="61"/>
                <c:pt idx="0">
                  <c:v>8.0280000000000005</c:v>
                </c:pt>
                <c:pt idx="1">
                  <c:v>49.048999999999999</c:v>
                </c:pt>
                <c:pt idx="2">
                  <c:v>50.152999999999999</c:v>
                </c:pt>
                <c:pt idx="3">
                  <c:v>41.308999999999997</c:v>
                </c:pt>
                <c:pt idx="4">
                  <c:v>36.052</c:v>
                </c:pt>
                <c:pt idx="5">
                  <c:v>33.793999999999997</c:v>
                </c:pt>
                <c:pt idx="6">
                  <c:v>33.131</c:v>
                </c:pt>
                <c:pt idx="7">
                  <c:v>38.283000000000001</c:v>
                </c:pt>
                <c:pt idx="8">
                  <c:v>70.561000000000007</c:v>
                </c:pt>
                <c:pt idx="9">
                  <c:v>-1.4670000000000001</c:v>
                </c:pt>
                <c:pt idx="10">
                  <c:v>-18.614999999999998</c:v>
                </c:pt>
                <c:pt idx="11">
                  <c:v>3.9279999999999999</c:v>
                </c:pt>
                <c:pt idx="12">
                  <c:v>6.2320000000000002</c:v>
                </c:pt>
                <c:pt idx="13">
                  <c:v>54.664000000000001</c:v>
                </c:pt>
                <c:pt idx="14">
                  <c:v>45.13</c:v>
                </c:pt>
                <c:pt idx="15">
                  <c:v>34.950000000000003</c:v>
                </c:pt>
                <c:pt idx="16">
                  <c:v>29.908999999999999</c:v>
                </c:pt>
                <c:pt idx="17">
                  <c:v>25.63</c:v>
                </c:pt>
                <c:pt idx="18">
                  <c:v>39.423999999999999</c:v>
                </c:pt>
                <c:pt idx="19">
                  <c:v>117.824</c:v>
                </c:pt>
                <c:pt idx="20">
                  <c:v>357.98899999999998</c:v>
                </c:pt>
                <c:pt idx="21">
                  <c:v>294.55099999999999</c:v>
                </c:pt>
                <c:pt idx="22">
                  <c:v>74.061000000000007</c:v>
                </c:pt>
                <c:pt idx="23">
                  <c:v>17.335000000000001</c:v>
                </c:pt>
                <c:pt idx="24">
                  <c:v>30.341999999999999</c:v>
                </c:pt>
                <c:pt idx="25">
                  <c:v>74.078000000000003</c:v>
                </c:pt>
                <c:pt idx="26">
                  <c:v>51.9</c:v>
                </c:pt>
                <c:pt idx="27">
                  <c:v>47.235999999999997</c:v>
                </c:pt>
                <c:pt idx="28">
                  <c:v>38.345999999999997</c:v>
                </c:pt>
                <c:pt idx="29">
                  <c:v>31.081</c:v>
                </c:pt>
                <c:pt idx="30">
                  <c:v>40.753999999999998</c:v>
                </c:pt>
                <c:pt idx="31">
                  <c:v>54.430999999999997</c:v>
                </c:pt>
                <c:pt idx="32">
                  <c:v>115.43</c:v>
                </c:pt>
                <c:pt idx="33">
                  <c:v>51.923999999999999</c:v>
                </c:pt>
                <c:pt idx="34">
                  <c:v>-17.547999999999998</c:v>
                </c:pt>
                <c:pt idx="35">
                  <c:v>-3.5489999999999999</c:v>
                </c:pt>
                <c:pt idx="36">
                  <c:v>25.56</c:v>
                </c:pt>
                <c:pt idx="37">
                  <c:v>43.154000000000003</c:v>
                </c:pt>
                <c:pt idx="38">
                  <c:v>48.265999999999998</c:v>
                </c:pt>
                <c:pt idx="39">
                  <c:v>39.771000000000001</c:v>
                </c:pt>
                <c:pt idx="40">
                  <c:v>29.777999999999999</c:v>
                </c:pt>
                <c:pt idx="41">
                  <c:v>26.401</c:v>
                </c:pt>
                <c:pt idx="42">
                  <c:v>36.302999999999997</c:v>
                </c:pt>
                <c:pt idx="43">
                  <c:v>48.722000000000001</c:v>
                </c:pt>
                <c:pt idx="44">
                  <c:v>105.896</c:v>
                </c:pt>
                <c:pt idx="45">
                  <c:v>115.65300000000001</c:v>
                </c:pt>
                <c:pt idx="46">
                  <c:v>13.481999999999999</c:v>
                </c:pt>
                <c:pt idx="47">
                  <c:v>-8.2550000000000008</c:v>
                </c:pt>
                <c:pt idx="48">
                  <c:v>15.186</c:v>
                </c:pt>
                <c:pt idx="49">
                  <c:v>46.74</c:v>
                </c:pt>
                <c:pt idx="50">
                  <c:v>50.936999999999998</c:v>
                </c:pt>
                <c:pt idx="51">
                  <c:v>42.603999999999999</c:v>
                </c:pt>
                <c:pt idx="52">
                  <c:v>32.531999999999996</c:v>
                </c:pt>
                <c:pt idx="53">
                  <c:v>28.751000000000001</c:v>
                </c:pt>
                <c:pt idx="54">
                  <c:v>49.89</c:v>
                </c:pt>
                <c:pt idx="55">
                  <c:v>137.898</c:v>
                </c:pt>
                <c:pt idx="56">
                  <c:v>207.36500000000001</c:v>
                </c:pt>
                <c:pt idx="57">
                  <c:v>80.227999999999994</c:v>
                </c:pt>
                <c:pt idx="58">
                  <c:v>-4.5309999999999997</c:v>
                </c:pt>
                <c:pt idx="59">
                  <c:v>1.06</c:v>
                </c:pt>
                <c:pt idx="60">
                  <c:v>25.736999999999998</c:v>
                </c:pt>
              </c:numCache>
            </c:numRef>
          </c:yVal>
          <c:smooth val="1"/>
          <c:extLst>
            <c:ext xmlns:c16="http://schemas.microsoft.com/office/drawing/2014/chart" uri="{C3380CC4-5D6E-409C-BE32-E72D297353CC}">
              <c16:uniqueId val="{0000001D-F877-42FA-A73A-141AD4825F2C}"/>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Comparison!$AZ$4:$AZ$64</c:f>
              <c:numCache>
                <c:formatCode>0.00</c:formatCode>
                <c:ptCount val="61"/>
                <c:pt idx="0">
                  <c:v>6.3730000000000002</c:v>
                </c:pt>
                <c:pt idx="1">
                  <c:v>35.615000000000002</c:v>
                </c:pt>
                <c:pt idx="2">
                  <c:v>59.021999999999998</c:v>
                </c:pt>
                <c:pt idx="3">
                  <c:v>43.963000000000001</c:v>
                </c:pt>
                <c:pt idx="4">
                  <c:v>45.006</c:v>
                </c:pt>
                <c:pt idx="5">
                  <c:v>41.526000000000003</c:v>
                </c:pt>
                <c:pt idx="6">
                  <c:v>65.299000000000007</c:v>
                </c:pt>
                <c:pt idx="7">
                  <c:v>136.73500000000001</c:v>
                </c:pt>
                <c:pt idx="8">
                  <c:v>510.35700000000003</c:v>
                </c:pt>
                <c:pt idx="9">
                  <c:v>322.88400000000001</c:v>
                </c:pt>
                <c:pt idx="10">
                  <c:v>81.134</c:v>
                </c:pt>
                <c:pt idx="11">
                  <c:v>17.712</c:v>
                </c:pt>
                <c:pt idx="12">
                  <c:v>9.9979999999999993</c:v>
                </c:pt>
                <c:pt idx="13">
                  <c:v>79.673000000000002</c:v>
                </c:pt>
                <c:pt idx="14">
                  <c:v>64.563000000000002</c:v>
                </c:pt>
                <c:pt idx="15">
                  <c:v>49.356000000000002</c:v>
                </c:pt>
                <c:pt idx="16">
                  <c:v>40.581000000000003</c:v>
                </c:pt>
                <c:pt idx="17">
                  <c:v>34.847000000000001</c:v>
                </c:pt>
                <c:pt idx="18">
                  <c:v>63.933999999999997</c:v>
                </c:pt>
                <c:pt idx="19">
                  <c:v>120.595</c:v>
                </c:pt>
                <c:pt idx="20">
                  <c:v>214.476</c:v>
                </c:pt>
                <c:pt idx="21">
                  <c:v>87.2</c:v>
                </c:pt>
                <c:pt idx="22">
                  <c:v>-9.9169999999999998</c:v>
                </c:pt>
                <c:pt idx="23">
                  <c:v>-4.4039999999999999</c:v>
                </c:pt>
                <c:pt idx="24">
                  <c:v>22.457999999999998</c:v>
                </c:pt>
                <c:pt idx="25">
                  <c:v>57.801000000000002</c:v>
                </c:pt>
                <c:pt idx="26">
                  <c:v>55.854999999999997</c:v>
                </c:pt>
                <c:pt idx="27">
                  <c:v>45.207999999999998</c:v>
                </c:pt>
                <c:pt idx="28">
                  <c:v>38.595999999999997</c:v>
                </c:pt>
                <c:pt idx="29">
                  <c:v>37.927999999999997</c:v>
                </c:pt>
                <c:pt idx="30">
                  <c:v>81.004000000000005</c:v>
                </c:pt>
                <c:pt idx="31">
                  <c:v>105.723</c:v>
                </c:pt>
                <c:pt idx="32">
                  <c:v>365.327</c:v>
                </c:pt>
                <c:pt idx="33">
                  <c:v>404.29500000000002</c:v>
                </c:pt>
                <c:pt idx="34">
                  <c:v>193.98500000000001</c:v>
                </c:pt>
                <c:pt idx="35">
                  <c:v>34.076000000000001</c:v>
                </c:pt>
                <c:pt idx="36">
                  <c:v>45.941000000000003</c:v>
                </c:pt>
                <c:pt idx="37">
                  <c:v>77.986999999999995</c:v>
                </c:pt>
                <c:pt idx="38">
                  <c:v>64.399000000000001</c:v>
                </c:pt>
                <c:pt idx="39">
                  <c:v>52.000999999999998</c:v>
                </c:pt>
                <c:pt idx="40">
                  <c:v>40.831000000000003</c:v>
                </c:pt>
                <c:pt idx="41">
                  <c:v>54.790999999999997</c:v>
                </c:pt>
                <c:pt idx="42">
                  <c:v>65.510000000000005</c:v>
                </c:pt>
                <c:pt idx="43">
                  <c:v>125.61499999999999</c:v>
                </c:pt>
                <c:pt idx="44">
                  <c:v>198.96100000000001</c:v>
                </c:pt>
                <c:pt idx="45">
                  <c:v>82.597999999999999</c:v>
                </c:pt>
                <c:pt idx="46">
                  <c:v>-9.0730000000000004</c:v>
                </c:pt>
                <c:pt idx="47">
                  <c:v>-7.5060000000000002</c:v>
                </c:pt>
                <c:pt idx="48">
                  <c:v>27.225999999999999</c:v>
                </c:pt>
                <c:pt idx="49">
                  <c:v>72.67</c:v>
                </c:pt>
                <c:pt idx="50">
                  <c:v>66.259</c:v>
                </c:pt>
                <c:pt idx="51">
                  <c:v>53.33</c:v>
                </c:pt>
                <c:pt idx="52">
                  <c:v>42.337000000000003</c:v>
                </c:pt>
                <c:pt idx="53">
                  <c:v>34.732999999999997</c:v>
                </c:pt>
                <c:pt idx="54">
                  <c:v>64.896000000000001</c:v>
                </c:pt>
                <c:pt idx="55">
                  <c:v>142.00200000000001</c:v>
                </c:pt>
                <c:pt idx="56">
                  <c:v>370.44600000000003</c:v>
                </c:pt>
                <c:pt idx="57">
                  <c:v>267.11399999999998</c:v>
                </c:pt>
                <c:pt idx="58">
                  <c:v>31.539000000000001</c:v>
                </c:pt>
                <c:pt idx="59">
                  <c:v>15.159000000000001</c:v>
                </c:pt>
                <c:pt idx="60">
                  <c:v>51.878</c:v>
                </c:pt>
              </c:numCache>
            </c:numRef>
          </c:yVal>
          <c:smooth val="1"/>
          <c:extLst>
            <c:ext xmlns:c16="http://schemas.microsoft.com/office/drawing/2014/chart" uri="{C3380CC4-5D6E-409C-BE32-E72D297353CC}">
              <c16:uniqueId val="{0000001E-F877-42FA-A73A-141AD4825F2C}"/>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Comparison!$BA$4:$BA$64</c:f>
              <c:numCache>
                <c:formatCode>0.00</c:formatCode>
                <c:ptCount val="61"/>
                <c:pt idx="0">
                  <c:v>7.0049999999999999</c:v>
                </c:pt>
                <c:pt idx="1">
                  <c:v>47.835000000000001</c:v>
                </c:pt>
                <c:pt idx="2">
                  <c:v>49.963999999999999</c:v>
                </c:pt>
                <c:pt idx="3">
                  <c:v>44.433999999999997</c:v>
                </c:pt>
                <c:pt idx="4">
                  <c:v>38.930999999999997</c:v>
                </c:pt>
                <c:pt idx="5">
                  <c:v>33.508000000000003</c:v>
                </c:pt>
                <c:pt idx="6">
                  <c:v>40.802</c:v>
                </c:pt>
                <c:pt idx="7">
                  <c:v>48.478999999999999</c:v>
                </c:pt>
                <c:pt idx="8">
                  <c:v>106.804</c:v>
                </c:pt>
                <c:pt idx="9">
                  <c:v>52.746000000000002</c:v>
                </c:pt>
                <c:pt idx="10">
                  <c:v>-16.350999999999999</c:v>
                </c:pt>
                <c:pt idx="11">
                  <c:v>-2.6850000000000001</c:v>
                </c:pt>
                <c:pt idx="12">
                  <c:v>6.5179999999999998</c:v>
                </c:pt>
                <c:pt idx="13">
                  <c:v>44.539000000000001</c:v>
                </c:pt>
                <c:pt idx="14">
                  <c:v>49.399000000000001</c:v>
                </c:pt>
                <c:pt idx="15">
                  <c:v>40.845999999999997</c:v>
                </c:pt>
                <c:pt idx="16">
                  <c:v>30.754999999999999</c:v>
                </c:pt>
                <c:pt idx="17">
                  <c:v>27.277000000000001</c:v>
                </c:pt>
                <c:pt idx="18">
                  <c:v>37.363999999999997</c:v>
                </c:pt>
                <c:pt idx="19">
                  <c:v>49.737000000000002</c:v>
                </c:pt>
                <c:pt idx="20">
                  <c:v>106.858</c:v>
                </c:pt>
                <c:pt idx="21">
                  <c:v>116.252</c:v>
                </c:pt>
                <c:pt idx="22">
                  <c:v>13.984</c:v>
                </c:pt>
                <c:pt idx="23">
                  <c:v>-7.9210000000000003</c:v>
                </c:pt>
                <c:pt idx="24">
                  <c:v>15.528</c:v>
                </c:pt>
                <c:pt idx="25">
                  <c:v>47.140999999999998</c:v>
                </c:pt>
                <c:pt idx="26">
                  <c:v>51.335000000000001</c:v>
                </c:pt>
                <c:pt idx="27">
                  <c:v>42.98</c:v>
                </c:pt>
                <c:pt idx="28">
                  <c:v>32.866999999999997</c:v>
                </c:pt>
                <c:pt idx="29">
                  <c:v>28.077999999999999</c:v>
                </c:pt>
                <c:pt idx="30">
                  <c:v>47.685000000000002</c:v>
                </c:pt>
                <c:pt idx="31">
                  <c:v>136.167</c:v>
                </c:pt>
                <c:pt idx="32">
                  <c:v>204.33799999999999</c:v>
                </c:pt>
                <c:pt idx="33">
                  <c:v>84.576999999999998</c:v>
                </c:pt>
                <c:pt idx="34">
                  <c:v>-3.9119999999999999</c:v>
                </c:pt>
                <c:pt idx="35">
                  <c:v>0.83</c:v>
                </c:pt>
                <c:pt idx="36">
                  <c:v>25.66</c:v>
                </c:pt>
                <c:pt idx="37">
                  <c:v>51.344999999999999</c:v>
                </c:pt>
                <c:pt idx="38">
                  <c:v>60.023000000000003</c:v>
                </c:pt>
                <c:pt idx="39">
                  <c:v>43.984999999999999</c:v>
                </c:pt>
                <c:pt idx="40">
                  <c:v>41.539000000000001</c:v>
                </c:pt>
                <c:pt idx="41">
                  <c:v>36.255000000000003</c:v>
                </c:pt>
                <c:pt idx="42">
                  <c:v>56.610999999999997</c:v>
                </c:pt>
                <c:pt idx="43">
                  <c:v>133.22800000000001</c:v>
                </c:pt>
                <c:pt idx="44">
                  <c:v>520.38699999999994</c:v>
                </c:pt>
                <c:pt idx="45">
                  <c:v>345.25599999999997</c:v>
                </c:pt>
                <c:pt idx="46">
                  <c:v>91.747</c:v>
                </c:pt>
                <c:pt idx="47">
                  <c:v>17.815000000000001</c:v>
                </c:pt>
                <c:pt idx="48">
                  <c:v>41.930999999999997</c:v>
                </c:pt>
                <c:pt idx="49">
                  <c:v>79.658000000000001</c:v>
                </c:pt>
                <c:pt idx="50">
                  <c:v>65.311999999999998</c:v>
                </c:pt>
                <c:pt idx="51">
                  <c:v>49.204999999999998</c:v>
                </c:pt>
                <c:pt idx="52">
                  <c:v>40.353999999999999</c:v>
                </c:pt>
                <c:pt idx="53">
                  <c:v>35.386000000000003</c:v>
                </c:pt>
                <c:pt idx="54">
                  <c:v>62.878</c:v>
                </c:pt>
                <c:pt idx="55">
                  <c:v>117.85599999999999</c:v>
                </c:pt>
                <c:pt idx="56">
                  <c:v>211.57300000000001</c:v>
                </c:pt>
                <c:pt idx="57">
                  <c:v>91.617999999999995</c:v>
                </c:pt>
                <c:pt idx="58">
                  <c:v>-8.9039999999999999</c:v>
                </c:pt>
                <c:pt idx="59">
                  <c:v>-4.085</c:v>
                </c:pt>
                <c:pt idx="60">
                  <c:v>22.571999999999999</c:v>
                </c:pt>
              </c:numCache>
            </c:numRef>
          </c:yVal>
          <c:smooth val="1"/>
          <c:extLst>
            <c:ext xmlns:c16="http://schemas.microsoft.com/office/drawing/2014/chart" uri="{C3380CC4-5D6E-409C-BE32-E72D297353CC}">
              <c16:uniqueId val="{0000001F-F877-42FA-A73A-141AD4825F2C}"/>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Comparison!$BB$4:$BB$64</c:f>
              <c:numCache>
                <c:formatCode>0.00</c:formatCode>
                <c:ptCount val="61"/>
                <c:pt idx="0">
                  <c:v>8.4659999999999993</c:v>
                </c:pt>
                <c:pt idx="1">
                  <c:v>36.640999999999998</c:v>
                </c:pt>
                <c:pt idx="2">
                  <c:v>54.88</c:v>
                </c:pt>
                <c:pt idx="3">
                  <c:v>45.954000000000001</c:v>
                </c:pt>
                <c:pt idx="4">
                  <c:v>38.414999999999999</c:v>
                </c:pt>
                <c:pt idx="5">
                  <c:v>36.286999999999999</c:v>
                </c:pt>
                <c:pt idx="6">
                  <c:v>45.8</c:v>
                </c:pt>
                <c:pt idx="7">
                  <c:v>58.569000000000003</c:v>
                </c:pt>
                <c:pt idx="8">
                  <c:v>131.541</c:v>
                </c:pt>
                <c:pt idx="9">
                  <c:v>126.619</c:v>
                </c:pt>
                <c:pt idx="10">
                  <c:v>17.556000000000001</c:v>
                </c:pt>
                <c:pt idx="11">
                  <c:v>-4.5609999999999999</c:v>
                </c:pt>
                <c:pt idx="12">
                  <c:v>4.8579999999999997</c:v>
                </c:pt>
                <c:pt idx="13">
                  <c:v>50.545999999999999</c:v>
                </c:pt>
                <c:pt idx="14">
                  <c:v>55.018000000000001</c:v>
                </c:pt>
                <c:pt idx="15">
                  <c:v>45.899000000000001</c:v>
                </c:pt>
                <c:pt idx="16">
                  <c:v>35.732999999999997</c:v>
                </c:pt>
                <c:pt idx="17">
                  <c:v>30.738</c:v>
                </c:pt>
                <c:pt idx="18">
                  <c:v>53.991</c:v>
                </c:pt>
                <c:pt idx="19">
                  <c:v>144.77600000000001</c:v>
                </c:pt>
                <c:pt idx="20">
                  <c:v>212.01499999999999</c:v>
                </c:pt>
                <c:pt idx="21">
                  <c:v>82.022999999999996</c:v>
                </c:pt>
                <c:pt idx="22">
                  <c:v>-3.7069999999999999</c:v>
                </c:pt>
                <c:pt idx="23">
                  <c:v>1.367</c:v>
                </c:pt>
                <c:pt idx="24">
                  <c:v>26.811</c:v>
                </c:pt>
                <c:pt idx="25">
                  <c:v>51.892000000000003</c:v>
                </c:pt>
                <c:pt idx="26">
                  <c:v>60.6</c:v>
                </c:pt>
                <c:pt idx="27">
                  <c:v>44.573999999999998</c:v>
                </c:pt>
                <c:pt idx="28">
                  <c:v>42.511000000000003</c:v>
                </c:pt>
                <c:pt idx="29">
                  <c:v>37.067999999999998</c:v>
                </c:pt>
                <c:pt idx="30">
                  <c:v>60.436999999999998</c:v>
                </c:pt>
                <c:pt idx="31">
                  <c:v>141.78</c:v>
                </c:pt>
                <c:pt idx="32">
                  <c:v>534.28499999999997</c:v>
                </c:pt>
                <c:pt idx="33">
                  <c:v>334.55599999999998</c:v>
                </c:pt>
                <c:pt idx="34">
                  <c:v>86.247</c:v>
                </c:pt>
                <c:pt idx="35">
                  <c:v>17.722000000000001</c:v>
                </c:pt>
                <c:pt idx="36">
                  <c:v>41.834000000000003</c:v>
                </c:pt>
                <c:pt idx="37">
                  <c:v>79.495999999999995</c:v>
                </c:pt>
                <c:pt idx="38">
                  <c:v>64.853999999999999</c:v>
                </c:pt>
                <c:pt idx="39">
                  <c:v>49.182000000000002</c:v>
                </c:pt>
                <c:pt idx="40">
                  <c:v>40.374000000000002</c:v>
                </c:pt>
                <c:pt idx="41">
                  <c:v>34.372</c:v>
                </c:pt>
                <c:pt idx="42">
                  <c:v>62.808999999999997</c:v>
                </c:pt>
                <c:pt idx="43">
                  <c:v>117.664</c:v>
                </c:pt>
                <c:pt idx="44">
                  <c:v>211.404</c:v>
                </c:pt>
                <c:pt idx="45">
                  <c:v>91.406999999999996</c:v>
                </c:pt>
                <c:pt idx="46">
                  <c:v>-9.1</c:v>
                </c:pt>
                <c:pt idx="47">
                  <c:v>-4.266</c:v>
                </c:pt>
                <c:pt idx="48">
                  <c:v>22.571999999999999</c:v>
                </c:pt>
                <c:pt idx="49">
                  <c:v>57.667999999999999</c:v>
                </c:pt>
                <c:pt idx="50">
                  <c:v>56.441000000000003</c:v>
                </c:pt>
                <c:pt idx="51">
                  <c:v>45.298000000000002</c:v>
                </c:pt>
                <c:pt idx="52">
                  <c:v>38.465000000000003</c:v>
                </c:pt>
                <c:pt idx="53">
                  <c:v>38.997999999999998</c:v>
                </c:pt>
                <c:pt idx="54">
                  <c:v>81.465999999999994</c:v>
                </c:pt>
                <c:pt idx="55">
                  <c:v>106.349</c:v>
                </c:pt>
                <c:pt idx="56">
                  <c:v>365.76600000000002</c:v>
                </c:pt>
                <c:pt idx="57">
                  <c:v>404.33600000000001</c:v>
                </c:pt>
                <c:pt idx="58">
                  <c:v>194.989</c:v>
                </c:pt>
                <c:pt idx="59">
                  <c:v>34.646000000000001</c:v>
                </c:pt>
                <c:pt idx="60">
                  <c:v>22.571999999999999</c:v>
                </c:pt>
              </c:numCache>
            </c:numRef>
          </c:yVal>
          <c:smooth val="1"/>
          <c:extLst>
            <c:ext xmlns:c16="http://schemas.microsoft.com/office/drawing/2014/chart" uri="{C3380CC4-5D6E-409C-BE32-E72D297353CC}">
              <c16:uniqueId val="{00000020-F877-42FA-A73A-141AD4825F2C}"/>
            </c:ext>
          </c:extLst>
        </c:ser>
        <c:ser>
          <c:idx val="0"/>
          <c:order val="30"/>
          <c:tx>
            <c:v>Min</c:v>
          </c:tx>
          <c:spPr>
            <a:ln w="28575">
              <a:solidFill>
                <a:srgbClr val="000000"/>
              </a:solidFill>
              <a:prstDash val="solid"/>
            </a:ln>
          </c:spPr>
          <c:marker>
            <c:symbol val="none"/>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Comparison!$V$4:$V$64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21-F877-42FA-A73A-141AD4825F2C}"/>
            </c:ext>
          </c:extLst>
        </c:ser>
        <c:ser>
          <c:idx val="1"/>
          <c:order val="31"/>
          <c:tx>
            <c:v>Max</c:v>
          </c:tx>
          <c:spPr>
            <a:ln w="28575">
              <a:solidFill>
                <a:srgbClr val="000000"/>
              </a:solidFill>
              <a:prstDash val="solid"/>
            </a:ln>
          </c:spPr>
          <c:marker>
            <c:symbol val="none"/>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Comparison!$W$4:$W$64</c:f>
              <c:numCache>
                <c:formatCode>0.00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yVal>
          <c:smooth val="1"/>
          <c:extLst>
            <c:ext xmlns:c16="http://schemas.microsoft.com/office/drawing/2014/chart" uri="{C3380CC4-5D6E-409C-BE32-E72D297353CC}">
              <c16:uniqueId val="{00000022-F877-42FA-A73A-141AD4825F2C}"/>
            </c:ext>
          </c:extLst>
        </c:ser>
        <c:ser>
          <c:idx val="2"/>
          <c:order val="32"/>
          <c:tx>
            <c:v>Most</c:v>
          </c:tx>
          <c:spPr>
            <a:ln w="28575">
              <a:solidFill>
                <a:srgbClr val="000000"/>
              </a:solidFill>
              <a:prstDash val="solid"/>
            </a:ln>
          </c:spPr>
          <c:marker>
            <c:symbol val="none"/>
          </c:marker>
          <c:xVal>
            <c:numRef>
              <c:f>Comparison!$U$4:$U$64</c:f>
              <c:numCache>
                <c:formatCode>[$-409]mmmm\-yy;@</c:formatCode>
                <c:ptCount val="61"/>
                <c:pt idx="0">
                  <c:v>45170</c:v>
                </c:pt>
                <c:pt idx="1">
                  <c:v>45200</c:v>
                </c:pt>
                <c:pt idx="2">
                  <c:v>45231</c:v>
                </c:pt>
                <c:pt idx="3">
                  <c:v>45261</c:v>
                </c:pt>
                <c:pt idx="4">
                  <c:v>45292</c:v>
                </c:pt>
                <c:pt idx="5">
                  <c:v>45323</c:v>
                </c:pt>
                <c:pt idx="6">
                  <c:v>45352</c:v>
                </c:pt>
                <c:pt idx="7">
                  <c:v>45383</c:v>
                </c:pt>
                <c:pt idx="8">
                  <c:v>45413</c:v>
                </c:pt>
                <c:pt idx="9">
                  <c:v>45444</c:v>
                </c:pt>
                <c:pt idx="10">
                  <c:v>45474</c:v>
                </c:pt>
                <c:pt idx="11">
                  <c:v>45505</c:v>
                </c:pt>
                <c:pt idx="12">
                  <c:v>45536</c:v>
                </c:pt>
                <c:pt idx="13">
                  <c:v>45566</c:v>
                </c:pt>
                <c:pt idx="14">
                  <c:v>45597</c:v>
                </c:pt>
                <c:pt idx="15">
                  <c:v>45627</c:v>
                </c:pt>
                <c:pt idx="16">
                  <c:v>45658</c:v>
                </c:pt>
                <c:pt idx="17">
                  <c:v>45689</c:v>
                </c:pt>
                <c:pt idx="18">
                  <c:v>45717</c:v>
                </c:pt>
                <c:pt idx="19">
                  <c:v>45748</c:v>
                </c:pt>
                <c:pt idx="20">
                  <c:v>45778</c:v>
                </c:pt>
                <c:pt idx="21">
                  <c:v>45809</c:v>
                </c:pt>
                <c:pt idx="22">
                  <c:v>45839</c:v>
                </c:pt>
                <c:pt idx="23">
                  <c:v>45870</c:v>
                </c:pt>
                <c:pt idx="24">
                  <c:v>45901</c:v>
                </c:pt>
                <c:pt idx="25">
                  <c:v>45931</c:v>
                </c:pt>
                <c:pt idx="26">
                  <c:v>45962</c:v>
                </c:pt>
                <c:pt idx="27">
                  <c:v>45992</c:v>
                </c:pt>
                <c:pt idx="28">
                  <c:v>46023</c:v>
                </c:pt>
                <c:pt idx="29">
                  <c:v>46054</c:v>
                </c:pt>
                <c:pt idx="30">
                  <c:v>46082</c:v>
                </c:pt>
                <c:pt idx="31">
                  <c:v>46113</c:v>
                </c:pt>
                <c:pt idx="32">
                  <c:v>46143</c:v>
                </c:pt>
                <c:pt idx="33">
                  <c:v>46174</c:v>
                </c:pt>
                <c:pt idx="34">
                  <c:v>46204</c:v>
                </c:pt>
                <c:pt idx="35">
                  <c:v>46235</c:v>
                </c:pt>
                <c:pt idx="36">
                  <c:v>46266</c:v>
                </c:pt>
                <c:pt idx="37">
                  <c:v>46296</c:v>
                </c:pt>
                <c:pt idx="38">
                  <c:v>46327</c:v>
                </c:pt>
                <c:pt idx="39">
                  <c:v>46357</c:v>
                </c:pt>
                <c:pt idx="40">
                  <c:v>46388</c:v>
                </c:pt>
                <c:pt idx="41">
                  <c:v>46419</c:v>
                </c:pt>
                <c:pt idx="42">
                  <c:v>46447</c:v>
                </c:pt>
                <c:pt idx="43">
                  <c:v>46478</c:v>
                </c:pt>
                <c:pt idx="44">
                  <c:v>46508</c:v>
                </c:pt>
                <c:pt idx="45">
                  <c:v>46539</c:v>
                </c:pt>
                <c:pt idx="46">
                  <c:v>46569</c:v>
                </c:pt>
                <c:pt idx="47">
                  <c:v>46600</c:v>
                </c:pt>
                <c:pt idx="48">
                  <c:v>46631</c:v>
                </c:pt>
                <c:pt idx="49">
                  <c:v>46661</c:v>
                </c:pt>
                <c:pt idx="50">
                  <c:v>46692</c:v>
                </c:pt>
                <c:pt idx="51">
                  <c:v>46722</c:v>
                </c:pt>
                <c:pt idx="52">
                  <c:v>46753</c:v>
                </c:pt>
                <c:pt idx="53">
                  <c:v>46784</c:v>
                </c:pt>
                <c:pt idx="54">
                  <c:v>46813</c:v>
                </c:pt>
                <c:pt idx="55">
                  <c:v>46844</c:v>
                </c:pt>
                <c:pt idx="56">
                  <c:v>46874</c:v>
                </c:pt>
                <c:pt idx="57">
                  <c:v>46905</c:v>
                </c:pt>
                <c:pt idx="58">
                  <c:v>46935</c:v>
                </c:pt>
                <c:pt idx="59">
                  <c:v>46966</c:v>
                </c:pt>
                <c:pt idx="60">
                  <c:v>46997</c:v>
                </c:pt>
              </c:numCache>
            </c:numRef>
          </c:xVal>
          <c:yVal>
            <c:numRef>
              <c:f>Comparison!$X$4:$X$64</c:f>
              <c:numCache>
                <c:formatCode>0.00</c:formatCode>
                <c:ptCount val="61"/>
                <c:pt idx="0">
                  <c:v>8</c:v>
                </c:pt>
                <c:pt idx="1">
                  <c:v>45</c:v>
                </c:pt>
                <c:pt idx="2">
                  <c:v>55</c:v>
                </c:pt>
                <c:pt idx="3">
                  <c:v>45</c:v>
                </c:pt>
                <c:pt idx="4">
                  <c:v>40</c:v>
                </c:pt>
                <c:pt idx="5">
                  <c:v>38</c:v>
                </c:pt>
                <c:pt idx="6">
                  <c:v>56</c:v>
                </c:pt>
                <c:pt idx="7">
                  <c:v>91</c:v>
                </c:pt>
                <c:pt idx="8">
                  <c:v>185</c:v>
                </c:pt>
                <c:pt idx="9">
                  <c:v>117</c:v>
                </c:pt>
                <c:pt idx="10">
                  <c:v>-3</c:v>
                </c:pt>
                <c:pt idx="11">
                  <c:v>-22</c:v>
                </c:pt>
                <c:pt idx="12">
                  <c:v>8</c:v>
                </c:pt>
                <c:pt idx="13">
                  <c:v>53</c:v>
                </c:pt>
                <c:pt idx="14">
                  <c:v>67</c:v>
                </c:pt>
                <c:pt idx="15">
                  <c:v>45</c:v>
                </c:pt>
                <c:pt idx="16">
                  <c:v>38</c:v>
                </c:pt>
                <c:pt idx="17">
                  <c:v>33</c:v>
                </c:pt>
                <c:pt idx="18">
                  <c:v>44</c:v>
                </c:pt>
                <c:pt idx="19">
                  <c:v>85</c:v>
                </c:pt>
                <c:pt idx="20">
                  <c:v>163</c:v>
                </c:pt>
                <c:pt idx="21">
                  <c:v>96</c:v>
                </c:pt>
                <c:pt idx="22">
                  <c:v>-23</c:v>
                </c:pt>
                <c:pt idx="23">
                  <c:v>-28</c:v>
                </c:pt>
                <c:pt idx="24">
                  <c:v>5</c:v>
                </c:pt>
                <c:pt idx="25">
                  <c:v>53</c:v>
                </c:pt>
                <c:pt idx="26">
                  <c:v>67</c:v>
                </c:pt>
                <c:pt idx="27">
                  <c:v>45</c:v>
                </c:pt>
                <c:pt idx="28">
                  <c:v>38</c:v>
                </c:pt>
                <c:pt idx="29">
                  <c:v>33</c:v>
                </c:pt>
                <c:pt idx="30">
                  <c:v>44</c:v>
                </c:pt>
                <c:pt idx="31">
                  <c:v>85</c:v>
                </c:pt>
                <c:pt idx="32">
                  <c:v>163</c:v>
                </c:pt>
                <c:pt idx="33">
                  <c:v>96</c:v>
                </c:pt>
                <c:pt idx="34">
                  <c:v>-23</c:v>
                </c:pt>
                <c:pt idx="35">
                  <c:v>-28</c:v>
                </c:pt>
                <c:pt idx="36">
                  <c:v>5</c:v>
                </c:pt>
                <c:pt idx="37">
                  <c:v>53</c:v>
                </c:pt>
                <c:pt idx="38">
                  <c:v>67</c:v>
                </c:pt>
                <c:pt idx="39">
                  <c:v>45</c:v>
                </c:pt>
                <c:pt idx="40">
                  <c:v>38</c:v>
                </c:pt>
                <c:pt idx="41">
                  <c:v>33</c:v>
                </c:pt>
                <c:pt idx="42">
                  <c:v>44</c:v>
                </c:pt>
                <c:pt idx="43">
                  <c:v>85</c:v>
                </c:pt>
                <c:pt idx="44">
                  <c:v>163</c:v>
                </c:pt>
                <c:pt idx="45">
                  <c:v>96</c:v>
                </c:pt>
                <c:pt idx="46">
                  <c:v>-23</c:v>
                </c:pt>
                <c:pt idx="47">
                  <c:v>-28</c:v>
                </c:pt>
                <c:pt idx="48">
                  <c:v>5</c:v>
                </c:pt>
                <c:pt idx="49">
                  <c:v>53</c:v>
                </c:pt>
                <c:pt idx="50">
                  <c:v>67</c:v>
                </c:pt>
                <c:pt idx="51">
                  <c:v>45</c:v>
                </c:pt>
                <c:pt idx="52">
                  <c:v>38</c:v>
                </c:pt>
                <c:pt idx="53">
                  <c:v>33</c:v>
                </c:pt>
                <c:pt idx="54">
                  <c:v>44</c:v>
                </c:pt>
                <c:pt idx="55">
                  <c:v>85</c:v>
                </c:pt>
                <c:pt idx="56">
                  <c:v>163</c:v>
                </c:pt>
                <c:pt idx="57">
                  <c:v>96</c:v>
                </c:pt>
                <c:pt idx="58">
                  <c:v>-23</c:v>
                </c:pt>
                <c:pt idx="59">
                  <c:v>-28</c:v>
                </c:pt>
                <c:pt idx="60">
                  <c:v>5</c:v>
                </c:pt>
              </c:numCache>
            </c:numRef>
          </c:yVal>
          <c:smooth val="1"/>
          <c:extLst>
            <c:ext xmlns:c16="http://schemas.microsoft.com/office/drawing/2014/chart" uri="{C3380CC4-5D6E-409C-BE32-E72D297353CC}">
              <c16:uniqueId val="{00000023-F877-42FA-A73A-141AD4825F2C}"/>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2" val="6"/>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9" val="0"/>
</file>

<file path=xl/ctrlProps/ctrlProp26.xml><?xml version="1.0" encoding="utf-8"?>
<formControlPr xmlns="http://schemas.microsoft.com/office/spreadsheetml/2009/9/main" objectType="Drop" dropStyle="combo" dx="16" fmlaLink="$D$3" fmlaRange="RunInformation!$K$3:$K$52" sel="15" val="13"/>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fmlaLink="$B$34" lockText="1" noThreeD="1"/>
</file>

<file path=xl/ctrlProps/ctrlProp33.xml><?xml version="1.0" encoding="utf-8"?>
<formControlPr xmlns="http://schemas.microsoft.com/office/spreadsheetml/2009/9/main" objectType="CheckBox"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Radio" firstButton="1" fmlaLink="RunInformation!$AZ$4" lockText="1" noThreeD="1"/>
</file>

<file path=xl/ctrlProps/ctrlProp51.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12700</xdr:rowOff>
        </xdr:from>
        <xdr:to>
          <xdr:col>3</xdr:col>
          <xdr:colOff>508000</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11</xdr:row>
          <xdr:rowOff>50800</xdr:rowOff>
        </xdr:from>
        <xdr:to>
          <xdr:col>3</xdr:col>
          <xdr:colOff>571500</xdr:colOff>
          <xdr:row>31</xdr:row>
          <xdr:rowOff>69850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23</xdr:row>
          <xdr:rowOff>165100</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24</xdr:row>
          <xdr:rowOff>152400</xdr:rowOff>
        </xdr:from>
        <xdr:to>
          <xdr:col>2</xdr:col>
          <xdr:colOff>0</xdr:colOff>
          <xdr:row>26</xdr:row>
          <xdr:rowOff>706</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25</xdr:row>
          <xdr:rowOff>165100</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26</xdr:row>
          <xdr:rowOff>165100</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13</xdr:row>
          <xdr:rowOff>165100</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165100</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27</xdr:row>
          <xdr:rowOff>165100</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14</xdr:row>
          <xdr:rowOff>165100</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184150</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15</xdr:row>
          <xdr:rowOff>165100</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31750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16</xdr:row>
          <xdr:rowOff>165100</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31750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8</xdr:row>
          <xdr:rowOff>50800</xdr:rowOff>
        </xdr:from>
        <xdr:to>
          <xdr:col>3</xdr:col>
          <xdr:colOff>508000</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69850</xdr:colOff>
          <xdr:row>12</xdr:row>
          <xdr:rowOff>0</xdr:rowOff>
        </xdr:from>
        <xdr:to>
          <xdr:col>2</xdr:col>
          <xdr:colOff>171450</xdr:colOff>
          <xdr:row>13</xdr:row>
          <xdr:rowOff>69850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241300</xdr:colOff>
          <xdr:row>12</xdr:row>
          <xdr:rowOff>0</xdr:rowOff>
        </xdr:from>
        <xdr:to>
          <xdr:col>3</xdr:col>
          <xdr:colOff>495300</xdr:colOff>
          <xdr:row>13</xdr:row>
          <xdr:rowOff>69850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2</xdr:row>
          <xdr:rowOff>0</xdr:rowOff>
        </xdr:from>
        <xdr:to>
          <xdr:col>2</xdr:col>
          <xdr:colOff>393700</xdr:colOff>
          <xdr:row>3</xdr:row>
          <xdr:rowOff>12700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469900</xdr:colOff>
          <xdr:row>2</xdr:row>
          <xdr:rowOff>12700</xdr:rowOff>
        </xdr:from>
        <xdr:to>
          <xdr:col>3</xdr:col>
          <xdr:colOff>412750</xdr:colOff>
          <xdr:row>3</xdr:row>
          <xdr:rowOff>12700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12700</xdr:rowOff>
        </xdr:from>
        <xdr:to>
          <xdr:col>3</xdr:col>
          <xdr:colOff>171450</xdr:colOff>
          <xdr:row>6</xdr:row>
          <xdr:rowOff>12700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xdr:row>
          <xdr:rowOff>31750</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355600</xdr:colOff>
          <xdr:row>4</xdr:row>
          <xdr:rowOff>114300</xdr:rowOff>
        </xdr:from>
        <xdr:to>
          <xdr:col>3</xdr:col>
          <xdr:colOff>152400</xdr:colOff>
          <xdr:row>5</xdr:row>
          <xdr:rowOff>127000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17</xdr:row>
          <xdr:rowOff>152400</xdr:rowOff>
        </xdr:from>
        <xdr:to>
          <xdr:col>2</xdr:col>
          <xdr:colOff>0</xdr:colOff>
          <xdr:row>19</xdr:row>
          <xdr:rowOff>706</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31750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584200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32</xdr:row>
          <xdr:rowOff>133350</xdr:rowOff>
        </xdr:from>
        <xdr:to>
          <xdr:col>1</xdr:col>
          <xdr:colOff>438150</xdr:colOff>
          <xdr:row>34</xdr:row>
          <xdr:rowOff>12700</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12700</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12700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50800</xdr:colOff>
          <xdr:row>6</xdr:row>
          <xdr:rowOff>114300</xdr:rowOff>
        </xdr:from>
        <xdr:to>
          <xdr:col>2</xdr:col>
          <xdr:colOff>527050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61</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107950</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584200</xdr:colOff>
          <xdr:row>41</xdr:row>
          <xdr:rowOff>12700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39</xdr:row>
          <xdr:rowOff>146050</xdr:rowOff>
        </xdr:from>
        <xdr:to>
          <xdr:col>5</xdr:col>
          <xdr:colOff>679450</xdr:colOff>
          <xdr:row>41</xdr:row>
          <xdr:rowOff>12700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18</xdr:row>
          <xdr:rowOff>165100</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31750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19</xdr:row>
          <xdr:rowOff>165100</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12700</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20</xdr:row>
          <xdr:rowOff>165100</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31750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21</xdr:row>
          <xdr:rowOff>165100</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31750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xdr:colOff>
          <xdr:row>22</xdr:row>
          <xdr:rowOff>165100</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31750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184150</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165100</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165100</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165100</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165100</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46</xdr:row>
          <xdr:rowOff>107950</xdr:rowOff>
        </xdr:from>
        <xdr:to>
          <xdr:col>6</xdr:col>
          <xdr:colOff>552450</xdr:colOff>
          <xdr:row>47</xdr:row>
          <xdr:rowOff>152400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Generate EnsembleForecasts.xlsx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12700</xdr:rowOff>
        </xdr:from>
        <xdr:to>
          <xdr:col>50</xdr:col>
          <xdr:colOff>88900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222250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13" connectionId="8" xr16:uid="{8B06A26E-3D48-4E60-A83C-0675B287959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13" connectionId="6" xr16:uid="{AF6D3BF8-E219-46AB-90CC-266BCC0CD0EF}"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13" connectionId="15" xr16:uid="{FC5B9B66-8CC4-4B8C-8482-F5909BAEA603}"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13" connectionId="14" xr16:uid="{08DDD9E1-42A6-47A7-AF72-7BF546C00E7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13" connectionId="13" xr16:uid="{976783DB-F283-40A3-AEDC-25AE81E0C318}"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13" connectionId="12" xr16:uid="{52D1CB2D-5C39-4CF2-A689-590878FC3B29}"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13" connectionId="11" xr16:uid="{BC923011-641F-4C2F-835C-53F553E980F7}"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13" connectionId="10" xr16:uid="{5779DF0A-B7F5-448C-A449-B31AF75EB95C}"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13" connectionId="9" xr16:uid="{12C1BDBE-3964-41C5-9EDB-923EFCD9C9FD}"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13" connectionId="7" xr16:uid="{5BC2C160-0B80-4552-BEAF-A797F13B3474}"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13" connectionId="3" xr16:uid="{50F0CD31-4527-47F9-9802-1D170BD24A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114" connectionId="1" xr16:uid="{B240F30E-9A85-481D-BA43-256F6446BBC3}"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GJNC2LOC.espmvol.5yr.adj.espmvol_112" connectionId="8" xr16:uid="{FA65A522-A372-4A35-A7D8-906220AE1E1E}"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112" connectionId="6" xr16:uid="{F224EC5A-727F-4A01-A200-251DE6882AF6}"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YDLC2.espmvol.5yr.adj.espmvol_112" connectionId="15" xr16:uid="{B0184D0F-1B7C-4E94-A5A4-D86B5D3746EF}"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VCRC2.espmvol.5yr.adj.espmvol_112" connectionId="14" xr16:uid="{014D7D17-586B-4D31-96DD-1871CFFF7132}"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PIC2.espmvol.5yr.adj.espmvol_112" connectionId="13" xr16:uid="{B8D7387A-9294-4767-A050-ABE2DA9E5841}"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5yr.adj.espmvol_112" connectionId="12" xr16:uid="{3A53A8EF-1995-4E03-B36F-2042276D87A4}"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MPSC2.espmvol.5yr.adj.espmvol_112" connectionId="11" xr16:uid="{11B32F6D-8079-4BEA-876A-6B5F7C567455}"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RNU1.espmvol.5yr.adj.espmvol_112" connectionId="10" xr16:uid="{2D5B609B-31DD-4227-9288-01E2588CBD37}"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GLDA3.espmvol.5yr.adj.espmvol_112" connectionId="9" xr16:uid="{2F2E306F-956E-4A5D-83AE-3E763932E786}"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BRW4.espmvol.5yr.adj.espmvol_112" connectionId="7" xr16:uid="{1813B940-BEC4-45C1-A660-439EAD205B5B}"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CLSC2.espmvol.5yr.adj.espmvol_112" connectionId="3" xr16:uid="{1B05EFE1-3A49-4796-B24B-2A3DD4BB079A}"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5yr.adj.espmvol_113" connectionId="1" xr16:uid="{6D832229-5627-4B69-BFE0-3193FA70AB52}"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JNC2LOC.espmvol.5yr.adj.espmvol_111" connectionId="8" xr16:uid="{7F7678F7-9301-4F67-A36A-757D61F97B5D}"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RGC2.espmvol.5yr.adj.espmvol_111" connectionId="6" xr16:uid="{E737344B-6A1B-4AAC-8976-D50634F73465}"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5yr.adj.espmvol_111" connectionId="15" xr16:uid="{C3438777-5754-4B25-8F81-E1DDDC3BC7BD}"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5yr.adj.espmvol_111" connectionId="14" xr16:uid="{AB3CE3A9-5396-47D4-8065-B945462FE5BB}"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PIC2.espmvol.5yr.adj.espmvol_111" connectionId="13" xr16:uid="{32108328-FD6F-43D3-BDFB-BA1828A4F5E3}"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NVRN5.espmvol.5yr.adj.espmvol_111" connectionId="12" xr16:uid="{941E6A82-654C-4195-9747-181F0CAD047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MPSC2.espmvol.5yr.adj.espmvol_111" connectionId="11" xr16:uid="{526A13EA-BF5C-4A16-BEB2-58B3AC3C7C84}"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RNU1.espmvol.5yr.adj.espmvol_111" connectionId="10" xr16:uid="{2C2C4BD1-509C-4344-B9E6-F2BDF12B8071}"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GLDA3.espmvol.5yr.adj.espmvol_111" connectionId="9" xr16:uid="{FC52F6BD-85B9-4152-AFB7-9846A0030A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BRW4.espmvol.5yr.adj.espmvol_111" connectionId="7" xr16:uid="{8DFEFEE5-62C1-4556-918B-3AE337D19167}"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5yr.adj.espmvol_111" connectionId="3" xr16:uid="{A5790161-1134-4B3F-BA35-77B0489EF29B}"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MDC2.espmvol.5yr.adj.espmvol_112" connectionId="1" xr16:uid="{0ED6609D-E054-4CFE-BC55-CF3C5FF2CA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RGC2.espmvol.5yr.adj.espmvol_99" connectionId="6" xr16:uid="{427BA1D0-3C3D-4CE8-BDA6-DC05B851FAE7}"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BRW4.espmvol.5yr.adj.espmvol_109" connectionId="7" xr16:uid="{0B9A39C0-4421-453E-9A17-E3F48A2DE1A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VCRC2.espmvol.5yr.adj.espmvol_101" connectionId="14" xr16:uid="{06400630-4273-4AC6-A8A1-673EA7BCBE1B}"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MPSC2.espmvol.5yr.adj.espmvol_94" connectionId="11" xr16:uid="{7B57FD40-9493-41C5-B842-015E767835A5}"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JNC2LOC.espmvol.5yr.adj.espmvol_99" connectionId="8" xr16:uid="{EC25CF9B-AA81-49E1-B268-EFC2A73C82E9}"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MPSC2.espmvol.5yr.adj.espmvol_107" connectionId="11" xr16:uid="{9EA102C6-4A5D-4F6E-B8B7-4BF3103A5771}"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JNC2LOC.espmvol.5yr.adj.espmvol_102" connectionId="8" xr16:uid="{E005F49D-1BD0-4F3C-B8F8-953B9460814F}"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GBRW4.espmvol.5yr.adj.espmvol_106" connectionId="7" xr16:uid="{DB5F58D1-02EA-461A-9A1F-304915337703}"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PIC2.espmvol.5yr.adj.espmvol_104" connectionId="13" xr16:uid="{2A4BBCEA-7321-4A3E-9A0E-1823A6BC5BF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5yr.adj.espmvol_110" connectionId="10" xr16:uid="{E8F43CA8-320A-4708-9C58-F9FBA98AB24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DRGC2.espmvol.5yr.adj.espmvol_107" connectionId="6" xr16:uid="{182CF3B8-83E7-484B-A1BB-CC7235F24C5B}"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PIC2.espmvol.5yr.adj.espmvol_108" connectionId="13" xr16:uid="{43E74266-23A4-4C72-9620-D116DB3F80B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NVRN5.espmvol.5yr.adj.espmvol_102" connectionId="12" xr16:uid="{7FE93872-CCF3-4D9E-A55A-841BEC345B6C}"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DRGC2.espmvol.5yr.adj.espmvol_105" connectionId="6" xr16:uid="{067E89FD-BD9E-4D4C-B798-3A1724F4F42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BMDC2.espmvol.5yr.adj.espmvol_99" connectionId="1" xr16:uid="{150BB34C-8C8F-49B4-822A-DBBA5BC9495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GLDA3.espmvol.5yr.adj.espmvol_104" connectionId="9" xr16:uid="{CC777439-D254-4FD9-96F4-7C7E250E358F}"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RNU1.espmvol.5yr.adj.espmvol_94" connectionId="10" xr16:uid="{12A40E86-B05A-42DA-AA16-AAE2B259A76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CLSC2.espmvol.5yr.adj.espmvol_110" connectionId="3" xr16:uid="{9D092AAB-B5F2-4553-B7C3-8054566E169C}"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JNC2LOC.espmvol.5yr.adj.espmvol_97" connectionId="8" xr16:uid="{CB41721A-A33B-4AF4-AB79-5D0AA111B0E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DRGC2.espmvol.5yr.adj.espmvol_102" connectionId="6" xr16:uid="{3CDA3DC4-B13B-46BB-8CF2-80BB59B597A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5yr.adj.espmvol_103" connectionId="9" xr16:uid="{EB602407-AEDD-423E-8386-2462BFC6FA2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NVRN5.espmvol.5yr.adj.espmvol_98" connectionId="12" xr16:uid="{38B422D1-F877-4FA2-98D7-F3298C2A0C0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VCRC2.espmvol.5yr.adj.espmvol_105" connectionId="14" xr16:uid="{9E23336B-AFB3-4A6E-A783-878C2F5A8B2F}"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DRGC2.espmvol.5yr.adj.espmvol_94" connectionId="6" xr16:uid="{826D7A01-6ED0-4824-A620-19FEE500F84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BMDC2.espmvol.5yr.adj.espmvol_100" connectionId="1" xr16:uid="{9C70A6B8-32FD-4205-B031-89D4E4CC406A}"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VCRC2.espmvol.5yr.adj.espmvol_110" connectionId="14" xr16:uid="{BFFBF472-3008-4283-A863-6F24252965D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BRW4.espmvol.5yr.adj.espmvol_99" connectionId="7" xr16:uid="{02890929-3989-406E-8D11-3DFC4821E66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GBRW4.espmvol.5yr.adj.espmvol_103" connectionId="7" xr16:uid="{E8B9384E-F64E-4AC7-8DB4-2B3E9CA94CDD}"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BRW4.espmvol.5yr.adj.espmvol_107" connectionId="7" xr16:uid="{813F0F16-2388-4C9B-9641-FC6281BB8EBF}"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YDLC2.espmvol.5yr.adj.espmvol_95" connectionId="15" xr16:uid="{662CB1D3-3CB0-4813-B4FC-F23F9DD03C1E}"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RNU1.espmvol.5yr.adj.espmvol_107" connectionId="10" xr16:uid="{0343787E-C4DB-49AC-A8EE-C04FE78B82D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BRW4.espmvol.5yr.adj.espmvol_105" connectionId="7" xr16:uid="{863E44BA-A805-4E19-95EC-571A3BA9232C}"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MPSC2.espmvol.5yr.adj.espmvol_106" connectionId="11" xr16:uid="{A0D94087-3427-4364-B405-2048C5AC2AD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JNC2LOC.espmvol.5yr.adj.espmvol_106" connectionId="8" xr16:uid="{1C3BF6E3-8B53-4E38-A3E3-72794A647B1A}"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MDC2.espmvol.5yr.adj.espmvol_103" connectionId="1" xr16:uid="{50F39060-9913-4C6E-94DE-46D865DB958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JNC2LOC.espmvol.5yr.adj.espmvol_96" connectionId="8" xr16:uid="{3F71D7CE-866F-4839-9C47-B25C4681BB0F}"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DRGC2.espmvol.5yr.adj.espmvol_97" connectionId="6" xr16:uid="{073C8E9C-3632-4125-9243-581F50396ADF}"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YDLC2.espmvol.5yr.adj.espmvol_99" connectionId="15" xr16:uid="{17386162-DEAA-46DC-ACBA-8D5D41D69B4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5yr.adj.espmvol_97" connectionId="14" xr16:uid="{2CD484EC-787B-4581-B6EE-F15B8BC746DA}"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TPIC2.espmvol.5yr.adj.espmvol_100" connectionId="13" xr16:uid="{17F399D7-2310-494D-A301-47C170F4FBC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TPIC2.espmvol.5yr.adj.espmvol_103" connectionId="13" xr16:uid="{069F9ABB-5737-4100-A3E6-B6101988F0E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MPSC2.espmvol.5yr.adj.espmvol_109" connectionId="11" xr16:uid="{9C3D2042-C400-4C61-9539-B1257C57D4F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DRGC2.espmvol.5yr.adj.espmvol_108" connectionId="6" xr16:uid="{F309A999-CDD7-4D54-8C82-53FE2F31C7FA}"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VCRC2.espmvol.5yr.adj.espmvol_94" connectionId="14" xr16:uid="{8248FC25-8841-49C8-8427-E49BC83745F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NVRN5.espmvol.5yr.adj.espmvol_109" connectionId="12" xr16:uid="{CB2DCEDE-B29E-42BF-8335-E42CA05DFC5E}"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BMDC2.espmvol.5yr.adj.espmvol_110" connectionId="1" xr16:uid="{64379DDF-B49A-4914-BAE8-5B013DAA1C2E}"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MPSC2.espmvol.5yr.adj.espmvol_102" connectionId="11" xr16:uid="{C89670D0-5A6A-4F88-81FD-EB03D2D3C9D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YDLC2.espmvol.5yr.adj.espmvol_100" connectionId="15" xr16:uid="{4D417A4E-AC1D-4C04-8CDB-4ED0DE940F8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CLSC2.espmvol.5yr.adj.espmvol_97" connectionId="3" xr16:uid="{C0FB437A-27A2-4491-858C-22EDB8A6485C}"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DRGC2.espmvol.5yr.adj.espmvol_109" connectionId="6" xr16:uid="{FC844E89-7511-4ED4-8825-33F52C33FD1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MPSC2.espmvol.5yr.adj.espmvol_100" connectionId="11" xr16:uid="{0C87BDC1-D79B-4D8A-BEA8-2676F1D3CD1A}"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LDA3.espmvol.5yr.adj.espmvol_110" connectionId="9" xr16:uid="{E6479A29-9E92-4B40-A1E5-D128E9B74CEF}"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JNC2LOC.espmvol.5yr.adj.espmvol_109" connectionId="8" xr16:uid="{A26AFB6B-400D-465E-9EE6-2B5362B04BAB}"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RNU1.espmvol.5yr.adj.espmvol_104" connectionId="10" xr16:uid="{BC995A78-0949-4D4A-8477-1A4829532C9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BRW4.espmvol.5yr.adj.espmvol_94" connectionId="7" xr16:uid="{F518B98D-609E-4EBB-817E-F20677B0618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LDA3.espmvol.5yr.adj.espmvol_101" connectionId="9" xr16:uid="{7F385304-E3B7-4874-8115-E482B36EBDDE}"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JNC2LOC.espmvol.5yr.adj.espmvol_101" connectionId="8" xr16:uid="{9D2CF11C-B760-4F5E-A4F2-958C5AA1212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RNU1.espmvol.5yr.adj.espmvol_101" connectionId="10" xr16:uid="{85B6A8EC-46F3-4125-B4AD-2955C386C58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BRW4.espmvol.5yr.adj.espmvol_101" connectionId="7" xr16:uid="{B5F413D4-35D1-4304-B5D9-4EF8358B9C4D}"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LDA3.espmvol.5yr.adj.espmvol_106" connectionId="9" xr16:uid="{8E046EF3-E1D0-43A3-9FCD-4E505786F6F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CLSC2.espmvol.5yr.adj.espmvol_95" connectionId="3" xr16:uid="{E96D9D55-42E8-4835-B01E-15B620B4EED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BMDC2.espmvol.5yr.adj.espmvol_97" connectionId="1" xr16:uid="{15868DF2-AF8F-456E-9245-2A57689F571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JNC2LOC.espmvol.5yr.adj.espmvol_107" connectionId="8" xr16:uid="{512B2829-02C2-4E07-8CA2-88D4AEC1A20C}"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BMDC2.espmvol.5yr.adj.espmvol_104" connectionId="1" xr16:uid="{CE74F422-5D8B-4998-8F73-A961E9ED19F5}"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PIC2.espmvol.5yr.adj.espmvol_97" connectionId="13" xr16:uid="{A44F1382-B9E8-4F89-93E4-BB6BF9D0652E}"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MDC2.espmvol.5yr.adj.espmvol_111" connectionId="1" xr16:uid="{C0C5B986-AF91-45D6-AE3C-63A6FB44496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YDLC2.espmvol.5yr.adj.espmvol_104" connectionId="15" xr16:uid="{33CD4769-2BD4-4791-BBE1-26892A561A2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TPIC2.espmvol.5yr.adj.espmvol_110" connectionId="13" xr16:uid="{23372EAC-499E-4E0C-BA23-4320B394B03E}"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CLSC2.espmvol.5yr.adj.espmvol_101" connectionId="3" xr16:uid="{4FA61C2A-B5D8-4CFB-9A1A-6FB669CB45C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TPIC2.espmvol.5yr.adj.espmvol_94" connectionId="13" xr16:uid="{EF803260-2FE2-4247-937F-6E421963CE1C}"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DRGC2.espmvol.5yr.adj.espmvol_98" connectionId="6" xr16:uid="{59720492-B046-46FA-AA2F-4B18BC68C1B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BMDC2.espmvol.5yr.adj.espmvol_107" connectionId="1" xr16:uid="{BD5E96CA-7E8F-4466-B121-ABA120BCFF1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RNU1.espmvol.5yr.adj.espmvol_105" connectionId="10" xr16:uid="{EF7F60B5-D969-43C1-A3C3-00F0D75B227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LDA3.espmvol.5yr.adj.espmvol_105" connectionId="9" xr16:uid="{DF95018D-3AC5-4B43-9E37-D4E6AE3993D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CLSC2.espmvol.5yr.adj.espmvol_104" connectionId="3" xr16:uid="{F3D1CD29-2085-40FA-8B55-5436B065935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LDA3.espmvol.5yr.adj.espmvol_100" connectionId="9" xr16:uid="{C5AEF2DC-5FB9-4A52-8CE3-EAEFE3CF9E8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JNC2LOC.espmvol.5yr.adj.espmvol_98" connectionId="8" xr16:uid="{00A00225-8BCA-484F-9BDF-695A4C81550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TPIC2.espmvol.5yr.adj.espmvol_102" connectionId="13" xr16:uid="{6E5021CA-D189-48A2-BB7C-A1E53501CC3D}"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RNU1.espmvol.5yr.adj.espmvol_108" connectionId="10" xr16:uid="{567922FA-AF2B-4F34-8204-1D9539C544AF}"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CLSC2.espmvol.5yr.adj.espmvol_109" connectionId="3" xr16:uid="{B2FB59E4-B399-4BC2-A062-63ED2ADBCCC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BRW4.espmvol.5yr.adj.espmvol_110" connectionId="7" xr16:uid="{766B1F3F-B640-4815-B090-81471346E7E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BRW4.espmvol.5yr.adj.espmvol_95" connectionId="7" xr16:uid="{F309C45A-5919-4172-BC3C-530B6387C06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BMDC2.espmvol.5yr.adj.espmvol_102" connectionId="1" xr16:uid="{191DD643-1015-40C8-8795-A36A85B58B7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LDA3.espmvol.5yr.adj.espmvol_97" connectionId="9" xr16:uid="{BE49D8DD-3323-488A-8DF7-A4899B57448F}"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VCRC2.espmvol.5yr.adj.espmvol_103" connectionId="14" xr16:uid="{79B14057-9DDD-4D4E-A364-60CE9B4F7246}"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NVRN5.espmvol.5yr.adj.espmvol_94" connectionId="12" xr16:uid="{6C297C14-4765-4D7D-98BB-067E0EF469FB}"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YDLC2.espmvol.5yr.adj.espmvol_106" connectionId="15" xr16:uid="{C3667633-74AA-485F-824E-10845E23E9C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YDLC2.espmvol.5yr.adj.espmvol_110" connectionId="15" xr16:uid="{BF12E93D-D9D3-4AA9-970C-F8DFAE56CC2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DRGC2.espmvol.5yr.adj.espmvol_106" connectionId="6" xr16:uid="{B4CFCD42-C581-4718-B9EF-838744D8ED5C}"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GJNC2LOC.espmvol.5yr.adj.espmvol_100" connectionId="8" xr16:uid="{DE7F2589-2F82-4128-900A-48BD12D62EC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VCRC2.espmvol.5yr.adj.espmvol_99" connectionId="14" xr16:uid="{BBC04C86-96AC-498A-B8AA-E018F755F73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BRW4.espmvol.5yr.adj.espmvol_102" connectionId="7" xr16:uid="{B10F2E15-A381-4430-9CFD-0208DAA2ADC6}"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VCRC2.espmvol.5yr.adj.espmvol_98" connectionId="14" xr16:uid="{EB93B653-82E9-4563-9A97-FCEBAC16F23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MPSC2.espmvol.5yr.adj.espmvol_105" connectionId="11" xr16:uid="{3572653C-8E87-492B-B94A-A1F03316EEA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YDLC2.espmvol.5yr.adj.espmvol_101" connectionId="15" xr16:uid="{1B0E65AA-6B3A-4ECC-B91F-096229887C5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YDLC2.espmvol.5yr.adj.espmvol_98" connectionId="15" xr16:uid="{32758247-3672-4A22-A9D9-34D38449A4B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NVRN5.espmvol.5yr.adj.espmvol_99" connectionId="12" xr16:uid="{42AA6072-0F39-4652-8516-D69222C2678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CLSC2.espmvol.5yr.adj.espmvol_108" connectionId="3" xr16:uid="{1A3C8DA4-C575-439A-8BA2-D95E1FFC007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YDLC2.espmvol.5yr.adj.espmvol_96" connectionId="15" xr16:uid="{A865BF97-D4DC-426A-8F60-B6520739896B}"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RNU1.espmvol.5yr.adj.espmvol_106" connectionId="10" xr16:uid="{AA9E9316-357C-4429-B30F-1B714F69F1E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GRNU1.espmvol.5yr.adj.espmvol_102" connectionId="10" xr16:uid="{B034EC09-DBE4-473E-AD19-46111A335C5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VCRC2.espmvol.5yr.adj.espmvol_108" connectionId="14" xr16:uid="{87C40DEA-D16A-43B7-B222-9597C66DD26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BRW4.espmvol.5yr.adj.espmvol_96" connectionId="7" xr16:uid="{7A0B2466-52F9-4341-9C5B-64DE5B3266F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CLSC2.espmvol.5yr.adj.espmvol_96" connectionId="3" xr16:uid="{0E9E1C66-DFD3-4098-9AA5-7CB7EC13916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LDA3.espmvol.5yr.adj.espmvol_109" connectionId="9" xr16:uid="{8B8779D8-8E3D-4B8E-B57A-5644012580CF}"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VCRC2.espmvol.5yr.adj.espmvol_109" connectionId="14" xr16:uid="{546F0DDC-A932-41BA-ABBF-64E976B2222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JNC2LOC.espmvol.5yr.adj.espmvol_110" connectionId="8" xr16:uid="{3109DC63-7279-4ED6-96FC-2C3CAD59EDCA}"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BRW4.espmvol.5yr.adj.espmvol_108" connectionId="7" xr16:uid="{3A0466D8-C988-4007-A635-E1D2085C2FAA}"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VCRC2.espmvol.5yr.adj.espmvol_95" connectionId="14" xr16:uid="{8B4F5FDD-9F5D-45F0-A218-BECB7404AE4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MPSC2.espmvol.5yr.adj.espmvol_95" connectionId="11" xr16:uid="{FE76FD92-BB9A-4E56-8C17-CAA35845431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JNC2LOC.espmvol.5yr.adj.espmvol_105" connectionId="8" xr16:uid="{0FF9A25E-3382-448D-AB5A-76E21850ED9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NVRN5.espmvol.5yr.adj.espmvol_101" connectionId="12" xr16:uid="{46ED0600-92C3-419F-8525-8FCA48C969CD}"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RNU1.espmvol.5yr.adj.espmvol_99" connectionId="10" xr16:uid="{F05AD4F2-580E-42DD-BFE8-EC302A113A85}"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RNU1.espmvol.5yr.adj.espmvol_98" connectionId="10" xr16:uid="{8D9D6199-0E6C-4CC4-B187-B2236773703D}"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CLSC2.espmvol.5yr.adj.espmvol_103" connectionId="3" xr16:uid="{D777E3B7-E43F-4595-AB41-5379C95975F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TPIC2.espmvol.5yr.adj.espmvol_106" connectionId="13" xr16:uid="{C732AEA3-BEF7-4F6B-8AFC-72CE8A80B49C}"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DRGC2.espmvol.5yr.adj.espmvol_95" connectionId="6" xr16:uid="{9E3A4711-1FC6-45B4-93A2-B17937CA6EB5}"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MPSC2.espmvol.5yr.adj.espmvol_97" connectionId="11" xr16:uid="{DCDDCD53-5454-486D-B733-E795ED7BA14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GJNC2LOC.espmvol.5yr.adj.espmvol_108" connectionId="8" xr16:uid="{BE114540-348D-4AE6-A969-903988A2044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VCRC2.espmvol.5yr.adj.espmvol_104" connectionId="14" xr16:uid="{2881B928-6AEA-4835-BD88-871A7B24FD8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DRGC2.espmvol.5yr.adj.espmvol_96" connectionId="6" xr16:uid="{FA5E4F13-3168-452F-B7FB-49EA751DCF7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NVRN5.espmvol.5yr.adj.espmvol_103" connectionId="12" xr16:uid="{9EAB3452-5C3F-4FF3-8AFF-154EDA73D02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BRW4.espmvol.5yr.adj.espmvol_100" connectionId="7" xr16:uid="{9F069558-0BFE-473B-8416-230C485B745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TPIC2.espmvol.5yr.adj.espmvol_95" connectionId="13" xr16:uid="{227CC27B-48FF-47A6-BBA9-12D35CBE848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NVRN5.espmvol.5yr.adj.espmvol_100" connectionId="12" xr16:uid="{414A27EE-59ED-4AE6-B367-794376653B1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JNC2LOC.espmvol.5yr.adj.espmvol_95" connectionId="8" xr16:uid="{840DC23A-B38C-465A-994B-BF687E8397A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RNU1.espmvol.5yr.adj.espmvol_109" connectionId="10" xr16:uid="{68E91848-2EB8-4782-8DC2-6FF8064B103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TPIC2.espmvol.5yr.adj.espmvol_109" connectionId="13" xr16:uid="{2D5A2EA3-0C85-47B5-872F-4259947ADC4E}"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BMDC2.espmvol.5yr.adj.espmvol_106" connectionId="1" xr16:uid="{21104CED-BB25-416D-8415-64B7476FB55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JNC2LOC.espmvol.5yr.adj.espmvol_94" connectionId="8" xr16:uid="{619E3431-0B88-4583-BF98-AAC303868C9F}"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LDA3.espmvol.5yr.adj.espmvol_99" connectionId="9" xr16:uid="{688F50DA-5D43-4C32-8EAB-F044E9E5E55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DRGC2.espmvol.5yr.adj.espmvol_104" connectionId="6" xr16:uid="{3DE3AB72-2576-46EA-963E-646A180ADA3A}"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MPSC2.espmvol.5yr.adj.espmvol_108" connectionId="11" xr16:uid="{9DECF59D-0BB2-4099-A04C-C900C32A5A7E}"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MPSC2.espmvol.5yr.adj.espmvol_101" connectionId="11" xr16:uid="{6046370C-1898-4123-9FBC-289C298311EE}"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GLDA3.espmvol.5yr.adj.espmvol_96" connectionId="9" xr16:uid="{B868DB1A-D340-48DA-83E9-6C96FBA5A2CD}"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NVRN5.espmvol.5yr.adj.espmvol_97" connectionId="12" xr16:uid="{526D52A7-E677-4EA1-8F4A-F79663005379}"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YDLC2.espmvol.5yr.adj.espmvol_105" connectionId="15" xr16:uid="{9D14F06D-5F53-45EF-B1CA-0787D2BC33F6}"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NVRN5.espmvol.5yr.adj.espmvol_110" connectionId="12" xr16:uid="{F1FC6710-6EFC-42ED-8B54-4A0B0903D32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GLDA3.espmvol.5yr.adj.espmvol_102" connectionId="9" xr16:uid="{7562C74D-91D6-462B-AF96-93CC861FF1A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TPIC2.espmvol.5yr.adj.espmvol_107" connectionId="13" xr16:uid="{DA439828-DE53-46A5-9055-489AFAA14E4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BMDC2.espmvol.5yr.adj.espmvol_108" connectionId="1" xr16:uid="{98A54B06-539C-41C9-AA8B-B80F34D0C4A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YDLC2.espmvol.5yr.adj.espmvol_94" connectionId="15" xr16:uid="{01754204-391D-4F9C-9B57-40D49CE849F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BMDC2.espmvol.5yr.adj.espmvol_95" connectionId="1" xr16:uid="{A00254F8-C21E-44AF-9765-D914081CAD1C}"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CLSC2.espmvol.5yr.adj.espmvol_99" connectionId="3" xr16:uid="{4EAE850D-7C6A-44CE-88B3-B586CCC6A8C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GJNC2LOC.espmvol.5yr.adj.espmvol_104" connectionId="8" xr16:uid="{46FBF482-42ED-4498-B713-F1C330FD698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CLSC2.espmvol.5yr.adj.espmvol_107" connectionId="3" xr16:uid="{C0B5E515-3B1B-4C8D-BB97-52509233718B}"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CLSC2.espmvol.5yr.adj.espmvol_98" connectionId="3" xr16:uid="{875E3476-66A5-4A3F-9DA5-E61C60C57F89}"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GRNU1.espmvol.5yr.adj.espmvol_95" connectionId="10" xr16:uid="{AE07477E-76CC-4D6B-AF02-55C1A44FBC3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CLSC2.espmvol.5yr.adj.espmvol_100" connectionId="3" xr16:uid="{39A2D576-6DE4-40B4-ADD6-A24A8B18830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VCRC2.espmvol.5yr.adj.espmvol_106" connectionId="14" xr16:uid="{3114A438-B7E2-43EE-B581-9C0E602701D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NVRN5.espmvol.5yr.adj.espmvol_105" connectionId="12" xr16:uid="{A84CC726-7DA3-461B-9354-3E31BC0415EE}"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VCRC2.espmvol.5yr.adj.espmvol_107" connectionId="14" xr16:uid="{22476429-BC32-4F30-B0B0-78FC74885F7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TPIC2.espmvol.5yr.adj.espmvol_105" connectionId="13" xr16:uid="{D1F972B4-DF02-480A-8BB6-EB7C126D02FB}"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NVRN5.espmvol.5yr.adj.espmvol_106" connectionId="12" xr16:uid="{51790DC1-0AD3-43E6-A980-83FAB320706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YDLC2.espmvol.5yr.adj.espmvol_102" connectionId="15" xr16:uid="{683F4BC9-D09B-4637-A35F-CA6E48699CF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BMDC2.espmvol.5yr.adj.espmvol_98" connectionId="1" xr16:uid="{1B7EA516-85FD-4DD1-94DA-AD073BB0D63D}"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TPIC2.espmvol.5yr.adj.espmvol_101" connectionId="13" xr16:uid="{30367179-22E9-458A-9CA9-F5C9958943A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BMDC2.espmvol.5yr.adj.espmvol_105" connectionId="1" xr16:uid="{53E83F88-BF4F-42F0-BB00-3CCB72CD0D8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GBRW4.espmvol.5yr.adj.espmvol_97" connectionId="7" xr16:uid="{2A41F4FC-B338-41F0-8F84-1A222FE9DDCC}"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VCRC2.espmvol.5yr.adj.espmvol_96" connectionId="14" xr16:uid="{A6CEDA05-4F1B-46E3-8657-45A00CFDEF9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DRGC2.espmvol.5yr.adj.espmvol_110" connectionId="6" xr16:uid="{CA3F2801-A830-4549-B422-731C2D38695F}"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LDA3.espmvol.5yr.adj.espmvol_98" connectionId="9" xr16:uid="{A95C9F2D-9327-4CA8-91C1-2BB665937351}"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VCRC2.espmvol.5yr.adj.espmvol_102" connectionId="14" xr16:uid="{C18DBD0A-4C79-4711-BE53-6ECAD38C652B}"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VCRC2.espmvol.5yr.adj.espmvol_100" connectionId="14" xr16:uid="{D6383490-5C57-49FB-8F86-E7D4FABA82D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YDLC2.espmvol.5yr.adj.espmvol_108" connectionId="15" xr16:uid="{241ED544-ACF7-47E9-AFD8-0C0EFA6F17E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GRNU1.espmvol.5yr.adj.espmvol_100" connectionId="10" xr16:uid="{6FFB8BC9-6EC5-4B93-BC85-5BE4A3398B7A}"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TPIC2.espmvol.5yr.adj.espmvol_99" connectionId="13" xr16:uid="{0F0F0BC7-576F-4637-8285-3E810D86AD0D}"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MPSC2.espmvol.5yr.adj.espmvol_96" connectionId="11" xr16:uid="{EDF16A0C-8A87-499B-B250-04F2A18B903C}"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NVRN5.espmvol.5yr.adj.espmvol_104" connectionId="12" xr16:uid="{7E1269C2-4CC6-4ABF-B8C2-527CCE5FB0F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BMDC2.espmvol.5yr.adj.espmvol_101" connectionId="1" xr16:uid="{B5A78612-F001-4779-B75A-86BD8B02A4ED}"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YDLC2.espmvol.5yr.adj.espmvol_97" connectionId="15" xr16:uid="{08F95E27-F023-4A04-869F-E57191F74CFE}"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YDLC2.espmvol.5yr.adj.espmvol_109" connectionId="15" xr16:uid="{59E92882-346E-4933-9CCA-3C86A120480B}"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GRNU1.espmvol.5yr.adj.espmvol_97" connectionId="10" xr16:uid="{46737EC7-A6C9-4C3E-B51A-B6814908D309}"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CLSC2.espmvol.5yr.adj.espmvol_102" connectionId="3" xr16:uid="{6AAF1838-65C4-468B-90DF-B9856A6809FA}"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MPSC2.espmvol.5yr.adj.espmvol_98" connectionId="11" xr16:uid="{685D6A85-DE2D-46C4-985C-744C5F323F8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BMDC2.espmvol.5yr.adj.espmvol_109" connectionId="1" xr16:uid="{7DE13E6A-9B7C-4274-B257-6BB827E67021}"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NVRN5.espmvol.5yr.adj.espmvol_108" connectionId="12" xr16:uid="{82EF5E3D-16B3-4FBF-9A93-77004205BE2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GRNU1.espmvol.5yr.adj.espmvol_96" connectionId="10" xr16:uid="{651EDB37-018F-47FF-B6C0-DC5F2F664A6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CLSC2.espmvol.5yr.adj.espmvol_105" connectionId="3" xr16:uid="{07B44376-0F5D-42DC-A761-05F10CC07399}"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CLSC2.espmvol.5yr.adj.espmvol_106" connectionId="3" xr16:uid="{68713C2F-1527-4A1E-BE06-E73D96D59EA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DRGC2.espmvol.5yr.adj.espmvol_103" connectionId="6" xr16:uid="{0906DAD8-7C12-4F36-8488-49C6FC61EAF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MPSC2.espmvol.5yr.adj.espmvol_103" connectionId="11" xr16:uid="{6F7CFE02-9003-4BB7-88CC-7E7CEF096705}"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DRGC2.espmvol.5yr.adj.espmvol_101" connectionId="6" xr16:uid="{AB54CFFE-0DFF-4798-85C1-737F2703782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TPIC2.espmvol.5yr.adj.espmvol_96" connectionId="13" xr16:uid="{F640DD37-C8FC-470C-9EF8-716F245BB2D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GJNC2LOC.espmvol.5yr.adj.espmvol_103" connectionId="8" xr16:uid="{083336BF-4C6A-4649-B48C-281FC050140E}"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MPSC2.espmvol.5yr.adj.espmvol_104" connectionId="11" xr16:uid="{DBC8EED7-EB38-432D-82C6-FE1C1E8E72BF}"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NVRN5.espmvol.5yr.adj.espmvol_96" connectionId="12" xr16:uid="{84285D97-09E4-4A98-92AC-FE4C7D958CC6}"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YDLC2.espmvol.5yr.adj.espmvol_103" connectionId="15" xr16:uid="{6A968D95-B7A7-4BE4-90C3-E96CDAD237E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GRNU1.espmvol.5yr.adj.espmvol_103" connectionId="10" xr16:uid="{A45C328C-85CE-45D1-9A68-8017BDC50FB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YDLC2.espmvol.5yr.adj.espmvol_107" connectionId="15" xr16:uid="{D2939FAE-6EB4-40C7-A698-C3ACE12E3FB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GBRW4.espmvol.5yr.adj.espmvol_104" connectionId="7" xr16:uid="{CC4A21F7-2767-4F07-A4FC-89B959492634}"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DRGC2.espmvol.5yr.adj.espmvol_100" connectionId="6" xr16:uid="{1E6FC8B7-19DC-40DF-8789-C940BB39E85F}"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MPSC2.espmvol.5yr.adj.espmvol_110" connectionId="11" xr16:uid="{3DD1F34D-2331-473D-B11D-BC811F1EBBC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TPIC2.espmvol.5yr.adj.espmvol_98" connectionId="13" xr16:uid="{0A6D4C0A-8903-430F-BEB0-5E68A47A538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NVRN5.espmvol.5yr.adj.espmvol_107" connectionId="12" xr16:uid="{F797FC35-F550-4AA5-8950-D245265A85D4}"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MPSC2.espmvol.5yr.adj.espmvol_99" connectionId="11" xr16:uid="{A4AF5313-73E3-4E58-8E9E-8C5B92272FC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GLDA3.espmvol.5yr.adj.espmvol_108" connectionId="9" xr16:uid="{10632A5B-D5A8-4A6F-81D2-3DF89B698AA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BMDC2.espmvol.5yr.adj.espmvol_96" connectionId="1" xr16:uid="{BE53636E-B83C-41C9-9A7A-A8B51DC4A06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CLSC2.espmvol.5yr.adj.espmvol_94" connectionId="3" xr16:uid="{8DE36D78-A5FE-4127-BD96-DB57E05498E8}"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GLDA3.espmvol.5yr.adj.espmvol_107" connectionId="9" xr16:uid="{1AAE1490-730A-4FA4-8CED-9537D1EA82E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GLDA3.espmvol.5yr.adj.espmvol_95" connectionId="9" xr16:uid="{27DDA4AD-B5D2-4C0F-8127-CA45BCD4A643}"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GLDA3.espmvol.5yr.adj.espmvol_94" connectionId="9" xr16:uid="{2E75A4DE-FA61-4F72-9394-D7D21B8EFBDA}"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NVRN5.espmvol.5yr.adj.espmvol_95" connectionId="12" xr16:uid="{D956D3D7-F4ED-4302-A07B-4A4888A91E4A}"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GBRW4.espmvol.5yr.adj.espmvol_98" connectionId="7" xr16:uid="{9DA35AEB-5B37-40A1-AFB1-B5D3021B99EB}"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161" Type="http://schemas.openxmlformats.org/officeDocument/2006/relationships/queryTable" Target="../queryTables/queryTable1161.xml"/><Relationship Id="rId1259" Type="http://schemas.openxmlformats.org/officeDocument/2006/relationships/queryTable" Target="../queryTables/queryTable125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1326" Type="http://schemas.openxmlformats.org/officeDocument/2006/relationships/queryTable" Target="../queryTables/queryTable1326.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172" Type="http://schemas.openxmlformats.org/officeDocument/2006/relationships/queryTable" Target="../queryTables/queryTable117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1337" Type="http://schemas.openxmlformats.org/officeDocument/2006/relationships/queryTable" Target="../queryTables/queryTable133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183" Type="http://schemas.openxmlformats.org/officeDocument/2006/relationships/queryTable" Target="../queryTables/queryTable1183.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1250" Type="http://schemas.openxmlformats.org/officeDocument/2006/relationships/queryTable" Target="../queryTables/queryTable1250.xml"/><Relationship Id="rId1348" Type="http://schemas.openxmlformats.org/officeDocument/2006/relationships/queryTable" Target="../queryTables/queryTable1348.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1194" Type="http://schemas.openxmlformats.org/officeDocument/2006/relationships/queryTable" Target="../queryTables/queryTable1194.xml"/><Relationship Id="rId1208" Type="http://schemas.openxmlformats.org/officeDocument/2006/relationships/queryTable" Target="../queryTables/queryTable1208.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1261" Type="http://schemas.openxmlformats.org/officeDocument/2006/relationships/queryTable" Target="../queryTables/queryTable1261.xml"/><Relationship Id="rId1359" Type="http://schemas.openxmlformats.org/officeDocument/2006/relationships/queryTable" Target="../queryTables/queryTable135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1219" Type="http://schemas.openxmlformats.org/officeDocument/2006/relationships/queryTable" Target="../queryTables/queryTable1219.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1272" Type="http://schemas.openxmlformats.org/officeDocument/2006/relationships/queryTable" Target="../queryTables/queryTable127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1132" Type="http://schemas.openxmlformats.org/officeDocument/2006/relationships/queryTable" Target="../queryTables/queryTable1132.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1283" Type="http://schemas.openxmlformats.org/officeDocument/2006/relationships/queryTable" Target="../queryTables/queryTable128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1143" Type="http://schemas.openxmlformats.org/officeDocument/2006/relationships/queryTable" Target="../queryTables/queryTable1143.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350" Type="http://schemas.openxmlformats.org/officeDocument/2006/relationships/queryTable" Target="../queryTables/queryTable1350.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1210" Type="http://schemas.openxmlformats.org/officeDocument/2006/relationships/queryTable" Target="../queryTables/queryTable1210.xml"/><Relationship Id="rId1294" Type="http://schemas.openxmlformats.org/officeDocument/2006/relationships/queryTable" Target="../queryTables/queryTable1294.xml"/><Relationship Id="rId1308" Type="http://schemas.openxmlformats.org/officeDocument/2006/relationships/queryTable" Target="../queryTables/queryTable1308.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1154" Type="http://schemas.openxmlformats.org/officeDocument/2006/relationships/queryTable" Target="../queryTables/queryTable1154.xml"/><Relationship Id="rId1361" Type="http://schemas.openxmlformats.org/officeDocument/2006/relationships/queryTable" Target="../queryTables/queryTable136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1221" Type="http://schemas.openxmlformats.org/officeDocument/2006/relationships/queryTable" Target="../queryTables/queryTable1221.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1319" Type="http://schemas.openxmlformats.org/officeDocument/2006/relationships/queryTable" Target="../queryTables/queryTable1319.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165" Type="http://schemas.openxmlformats.org/officeDocument/2006/relationships/queryTable" Target="../queryTables/queryTable1165.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1232" Type="http://schemas.openxmlformats.org/officeDocument/2006/relationships/queryTable" Target="../queryTables/queryTable123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176" Type="http://schemas.openxmlformats.org/officeDocument/2006/relationships/queryTable" Target="../queryTables/queryTable1176.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1243" Type="http://schemas.openxmlformats.org/officeDocument/2006/relationships/queryTable" Target="../queryTables/queryTable1243.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1187" Type="http://schemas.openxmlformats.org/officeDocument/2006/relationships/queryTable" Target="../queryTables/queryTable1187.xml"/><Relationship Id="rId1310" Type="http://schemas.openxmlformats.org/officeDocument/2006/relationships/queryTable" Target="../queryTables/queryTable1310.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1254" Type="http://schemas.openxmlformats.org/officeDocument/2006/relationships/queryTable" Target="../queryTables/queryTable1254.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1321" Type="http://schemas.openxmlformats.org/officeDocument/2006/relationships/queryTable" Target="../queryTables/queryTable1321.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1198" Type="http://schemas.openxmlformats.org/officeDocument/2006/relationships/queryTable" Target="../queryTables/queryTable1198.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1265" Type="http://schemas.openxmlformats.org/officeDocument/2006/relationships/queryTable" Target="../queryTables/queryTable1265.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1332" Type="http://schemas.openxmlformats.org/officeDocument/2006/relationships/queryTable" Target="../queryTables/queryTable133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1276" Type="http://schemas.openxmlformats.org/officeDocument/2006/relationships/queryTable" Target="../queryTables/queryTable1276.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1136" Type="http://schemas.openxmlformats.org/officeDocument/2006/relationships/queryTable" Target="../queryTables/queryTable1136.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343" Type="http://schemas.openxmlformats.org/officeDocument/2006/relationships/queryTable" Target="../queryTables/queryTable1343.xml"/><Relationship Id="rId145" Type="http://schemas.openxmlformats.org/officeDocument/2006/relationships/queryTable" Target="../queryTables/queryTable145.xml"/><Relationship Id="rId352" Type="http://schemas.openxmlformats.org/officeDocument/2006/relationships/queryTable" Target="../queryTables/queryTable352.xml"/><Relationship Id="rId1203" Type="http://schemas.openxmlformats.org/officeDocument/2006/relationships/queryTable" Target="../queryTables/queryTable1203.xml"/><Relationship Id="rId1287" Type="http://schemas.openxmlformats.org/officeDocument/2006/relationships/queryTable" Target="../queryTables/queryTable1287.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1147" Type="http://schemas.openxmlformats.org/officeDocument/2006/relationships/queryTable" Target="../queryTables/queryTable1147.xml"/><Relationship Id="rId1354" Type="http://schemas.openxmlformats.org/officeDocument/2006/relationships/queryTable" Target="../queryTables/queryTable1354.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1214" Type="http://schemas.openxmlformats.org/officeDocument/2006/relationships/queryTable" Target="../queryTables/queryTable1214.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298" Type="http://schemas.openxmlformats.org/officeDocument/2006/relationships/queryTable" Target="../queryTables/queryTable1298.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158" Type="http://schemas.openxmlformats.org/officeDocument/2006/relationships/queryTable" Target="../queryTables/queryTable1158.xml"/><Relationship Id="rId1365" Type="http://schemas.openxmlformats.org/officeDocument/2006/relationships/queryTable" Target="../queryTables/queryTable1365.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1225" Type="http://schemas.openxmlformats.org/officeDocument/2006/relationships/queryTable" Target="../queryTables/queryTable1225.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169" Type="http://schemas.openxmlformats.org/officeDocument/2006/relationships/queryTable" Target="../queryTables/queryTable1169.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1236" Type="http://schemas.openxmlformats.org/officeDocument/2006/relationships/queryTable" Target="../queryTables/queryTable1236.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303" Type="http://schemas.openxmlformats.org/officeDocument/2006/relationships/queryTable" Target="../queryTables/queryTable1303.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1247" Type="http://schemas.openxmlformats.org/officeDocument/2006/relationships/queryTable" Target="../queryTables/queryTable1247.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314" Type="http://schemas.openxmlformats.org/officeDocument/2006/relationships/queryTable" Target="../queryTables/queryTable1314.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1160" Type="http://schemas.openxmlformats.org/officeDocument/2006/relationships/queryTable" Target="../queryTables/queryTable1160.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1258" Type="http://schemas.openxmlformats.org/officeDocument/2006/relationships/queryTable" Target="../queryTables/queryTable1258.xml"/><Relationship Id="rId267" Type="http://schemas.openxmlformats.org/officeDocument/2006/relationships/queryTable" Target="../queryTables/queryTable267.xml"/><Relationship Id="rId474" Type="http://schemas.openxmlformats.org/officeDocument/2006/relationships/queryTable" Target="../queryTables/queryTable474.xml"/><Relationship Id="rId1020" Type="http://schemas.openxmlformats.org/officeDocument/2006/relationships/queryTable" Target="../queryTables/queryTable1020.xml"/><Relationship Id="rId1118" Type="http://schemas.openxmlformats.org/officeDocument/2006/relationships/queryTable" Target="../queryTables/queryTable1118.xml"/><Relationship Id="rId1325" Type="http://schemas.openxmlformats.org/officeDocument/2006/relationships/queryTable" Target="../queryTables/queryTable1325.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86" Type="http://schemas.openxmlformats.org/officeDocument/2006/relationships/queryTable" Target="../queryTables/queryTable986.xml"/><Relationship Id="rId31" Type="http://schemas.openxmlformats.org/officeDocument/2006/relationships/queryTable" Target="../queryTables/queryTable31.xml"/><Relationship Id="rId334" Type="http://schemas.openxmlformats.org/officeDocument/2006/relationships/queryTable" Target="../queryTables/queryTable334.xml"/><Relationship Id="rId541" Type="http://schemas.openxmlformats.org/officeDocument/2006/relationships/queryTable" Target="../queryTables/queryTable541.xml"/><Relationship Id="rId639" Type="http://schemas.openxmlformats.org/officeDocument/2006/relationships/queryTable" Target="../queryTables/queryTable639.xml"/><Relationship Id="rId1171" Type="http://schemas.openxmlformats.org/officeDocument/2006/relationships/queryTable" Target="../queryTables/queryTable1171.xml"/><Relationship Id="rId1269" Type="http://schemas.openxmlformats.org/officeDocument/2006/relationships/queryTable" Target="../queryTables/queryTable1269.xml"/><Relationship Id="rId180" Type="http://schemas.openxmlformats.org/officeDocument/2006/relationships/queryTable" Target="../queryTables/queryTable180.xml"/><Relationship Id="rId278" Type="http://schemas.openxmlformats.org/officeDocument/2006/relationships/queryTable" Target="../queryTables/queryTable278.xml"/><Relationship Id="rId401" Type="http://schemas.openxmlformats.org/officeDocument/2006/relationships/queryTable" Target="../queryTables/queryTable401.xml"/><Relationship Id="rId846" Type="http://schemas.openxmlformats.org/officeDocument/2006/relationships/queryTable" Target="../queryTables/queryTable846.xml"/><Relationship Id="rId1031" Type="http://schemas.openxmlformats.org/officeDocument/2006/relationships/queryTable" Target="../queryTables/queryTable1031.xml"/><Relationship Id="rId1129" Type="http://schemas.openxmlformats.org/officeDocument/2006/relationships/queryTable" Target="../queryTables/queryTable1129.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913" Type="http://schemas.openxmlformats.org/officeDocument/2006/relationships/queryTable" Target="../queryTables/queryTable913.xml"/><Relationship Id="rId1336" Type="http://schemas.openxmlformats.org/officeDocument/2006/relationships/queryTable" Target="../queryTables/queryTable1336.xml"/><Relationship Id="rId42" Type="http://schemas.openxmlformats.org/officeDocument/2006/relationships/queryTable" Target="../queryTables/queryTable42.xml"/><Relationship Id="rId138" Type="http://schemas.openxmlformats.org/officeDocument/2006/relationships/queryTable" Target="../queryTables/queryTable138.xml"/><Relationship Id="rId345" Type="http://schemas.openxmlformats.org/officeDocument/2006/relationships/queryTable" Target="../queryTables/queryTable345.xml"/><Relationship Id="rId552" Type="http://schemas.openxmlformats.org/officeDocument/2006/relationships/queryTable" Target="../queryTables/queryTable552.xml"/><Relationship Id="rId997" Type="http://schemas.openxmlformats.org/officeDocument/2006/relationships/queryTable" Target="../queryTables/queryTable997.xml"/><Relationship Id="rId1182" Type="http://schemas.openxmlformats.org/officeDocument/2006/relationships/queryTable" Target="../queryTables/queryTable1182.xml"/><Relationship Id="rId191" Type="http://schemas.openxmlformats.org/officeDocument/2006/relationships/queryTable" Target="../queryTables/queryTable191.xml"/><Relationship Id="rId205" Type="http://schemas.openxmlformats.org/officeDocument/2006/relationships/queryTable" Target="../queryTables/queryTable205.xml"/><Relationship Id="rId412" Type="http://schemas.openxmlformats.org/officeDocument/2006/relationships/queryTable" Target="../queryTables/queryTable412.xml"/><Relationship Id="rId857" Type="http://schemas.openxmlformats.org/officeDocument/2006/relationships/queryTable" Target="../queryTables/queryTable857.xml"/><Relationship Id="rId1042" Type="http://schemas.openxmlformats.org/officeDocument/2006/relationships/queryTable" Target="../queryTables/queryTable1042.xml"/><Relationship Id="rId289" Type="http://schemas.openxmlformats.org/officeDocument/2006/relationships/queryTable" Target="../queryTables/queryTable289.xml"/><Relationship Id="rId496" Type="http://schemas.openxmlformats.org/officeDocument/2006/relationships/queryTable" Target="../queryTables/queryTable496.xml"/><Relationship Id="rId717" Type="http://schemas.openxmlformats.org/officeDocument/2006/relationships/queryTable" Target="../queryTables/queryTable717.xml"/><Relationship Id="rId924" Type="http://schemas.openxmlformats.org/officeDocument/2006/relationships/queryTable" Target="../queryTables/queryTable924.xml"/><Relationship Id="rId1347" Type="http://schemas.openxmlformats.org/officeDocument/2006/relationships/queryTable" Target="../queryTables/queryTable1347.xml"/><Relationship Id="rId53" Type="http://schemas.openxmlformats.org/officeDocument/2006/relationships/queryTable" Target="../queryTables/queryTable53.xml"/><Relationship Id="rId149" Type="http://schemas.openxmlformats.org/officeDocument/2006/relationships/queryTable" Target="../queryTables/queryTable149.xml"/><Relationship Id="rId356" Type="http://schemas.openxmlformats.org/officeDocument/2006/relationships/queryTable" Target="../queryTables/queryTable356.xml"/><Relationship Id="rId563" Type="http://schemas.openxmlformats.org/officeDocument/2006/relationships/queryTable" Target="../queryTables/queryTable563.xml"/><Relationship Id="rId770" Type="http://schemas.openxmlformats.org/officeDocument/2006/relationships/queryTable" Target="../queryTables/queryTable770.xml"/><Relationship Id="rId1193" Type="http://schemas.openxmlformats.org/officeDocument/2006/relationships/queryTable" Target="../queryTables/queryTable1193.xml"/><Relationship Id="rId1207" Type="http://schemas.openxmlformats.org/officeDocument/2006/relationships/queryTable" Target="../queryTables/queryTable1207.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68" Type="http://schemas.openxmlformats.org/officeDocument/2006/relationships/queryTable" Target="../queryTables/queryTable868.xml"/><Relationship Id="rId1053" Type="http://schemas.openxmlformats.org/officeDocument/2006/relationships/queryTable" Target="../queryTables/queryTable1053.xml"/><Relationship Id="rId1260" Type="http://schemas.openxmlformats.org/officeDocument/2006/relationships/queryTable" Target="../queryTables/queryTable1260.xml"/><Relationship Id="rId630" Type="http://schemas.openxmlformats.org/officeDocument/2006/relationships/queryTable" Target="../queryTables/queryTable630.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358" Type="http://schemas.openxmlformats.org/officeDocument/2006/relationships/queryTable" Target="../queryTables/queryTable1358.xml"/><Relationship Id="rId64" Type="http://schemas.openxmlformats.org/officeDocument/2006/relationships/queryTable" Target="../queryTables/queryTable64.xml"/><Relationship Id="rId367" Type="http://schemas.openxmlformats.org/officeDocument/2006/relationships/queryTable" Target="../queryTables/queryTable367.xml"/><Relationship Id="rId574" Type="http://schemas.openxmlformats.org/officeDocument/2006/relationships/queryTable" Target="../queryTables/queryTable574.xml"/><Relationship Id="rId1120" Type="http://schemas.openxmlformats.org/officeDocument/2006/relationships/queryTable" Target="../queryTables/queryTable1120.xml"/><Relationship Id="rId1218" Type="http://schemas.openxmlformats.org/officeDocument/2006/relationships/queryTable" Target="../queryTables/queryTable1218.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79" Type="http://schemas.openxmlformats.org/officeDocument/2006/relationships/queryTable" Target="../queryTables/queryTable879.xml"/><Relationship Id="rId434" Type="http://schemas.openxmlformats.org/officeDocument/2006/relationships/queryTable" Target="../queryTables/queryTable434.xml"/><Relationship Id="rId641" Type="http://schemas.openxmlformats.org/officeDocument/2006/relationships/queryTable" Target="../queryTables/queryTable641.xml"/><Relationship Id="rId739" Type="http://schemas.openxmlformats.org/officeDocument/2006/relationships/queryTable" Target="../queryTables/queryTable739.xml"/><Relationship Id="rId1064" Type="http://schemas.openxmlformats.org/officeDocument/2006/relationships/queryTable" Target="../queryTables/queryTable1064.xml"/><Relationship Id="rId1271" Type="http://schemas.openxmlformats.org/officeDocument/2006/relationships/queryTable" Target="../queryTables/queryTable1271.xml"/><Relationship Id="rId280" Type="http://schemas.openxmlformats.org/officeDocument/2006/relationships/queryTable" Target="../queryTables/queryTable280.xml"/><Relationship Id="rId501" Type="http://schemas.openxmlformats.org/officeDocument/2006/relationships/queryTable" Target="../queryTables/queryTable501.xml"/><Relationship Id="rId946" Type="http://schemas.openxmlformats.org/officeDocument/2006/relationships/queryTable" Target="../queryTables/queryTable946.xml"/><Relationship Id="rId1131" Type="http://schemas.openxmlformats.org/officeDocument/2006/relationships/queryTable" Target="../queryTables/queryTable1131.xml"/><Relationship Id="rId1229" Type="http://schemas.openxmlformats.org/officeDocument/2006/relationships/queryTable" Target="../queryTables/queryTable1229.xml"/><Relationship Id="rId75" Type="http://schemas.openxmlformats.org/officeDocument/2006/relationships/queryTable" Target="../queryTables/queryTable75.xml"/><Relationship Id="rId140" Type="http://schemas.openxmlformats.org/officeDocument/2006/relationships/queryTable" Target="../queryTables/queryTable140.xml"/><Relationship Id="rId378" Type="http://schemas.openxmlformats.org/officeDocument/2006/relationships/queryTable" Target="../queryTables/queryTable378.xml"/><Relationship Id="rId585" Type="http://schemas.openxmlformats.org/officeDocument/2006/relationships/queryTable" Target="../queryTables/queryTable585.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652" Type="http://schemas.openxmlformats.org/officeDocument/2006/relationships/queryTable" Target="../queryTables/queryTable652.xml"/><Relationship Id="rId1075" Type="http://schemas.openxmlformats.org/officeDocument/2006/relationships/queryTable" Target="../queryTables/queryTable1075.xml"/><Relationship Id="rId1282" Type="http://schemas.openxmlformats.org/officeDocument/2006/relationships/queryTable" Target="../queryTables/queryTable1282.xml"/><Relationship Id="rId291" Type="http://schemas.openxmlformats.org/officeDocument/2006/relationships/queryTable" Target="../queryTables/queryTable291.xml"/><Relationship Id="rId305" Type="http://schemas.openxmlformats.org/officeDocument/2006/relationships/queryTable" Target="../queryTables/queryTable305.xml"/><Relationship Id="rId512" Type="http://schemas.openxmlformats.org/officeDocument/2006/relationships/queryTable" Target="../queryTables/queryTable512.xml"/><Relationship Id="rId957" Type="http://schemas.openxmlformats.org/officeDocument/2006/relationships/queryTable" Target="../queryTables/queryTable957.xml"/><Relationship Id="rId1142" Type="http://schemas.openxmlformats.org/officeDocument/2006/relationships/queryTable" Target="../queryTables/queryTable1142.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96" Type="http://schemas.openxmlformats.org/officeDocument/2006/relationships/queryTable" Target="../queryTables/queryTable596.xml"/><Relationship Id="rId817" Type="http://schemas.openxmlformats.org/officeDocument/2006/relationships/queryTable" Target="../queryTables/queryTable817.xml"/><Relationship Id="rId1002" Type="http://schemas.openxmlformats.org/officeDocument/2006/relationships/queryTable" Target="../queryTables/queryTable1002.xml"/><Relationship Id="rId249" Type="http://schemas.openxmlformats.org/officeDocument/2006/relationships/queryTable" Target="../queryTables/queryTable249.xml"/><Relationship Id="rId456" Type="http://schemas.openxmlformats.org/officeDocument/2006/relationships/queryTable" Target="../queryTables/queryTable456.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86" Type="http://schemas.openxmlformats.org/officeDocument/2006/relationships/queryTable" Target="../queryTables/queryTable1086.xml"/><Relationship Id="rId1293" Type="http://schemas.openxmlformats.org/officeDocument/2006/relationships/queryTable" Target="../queryTables/queryTable1293.xml"/><Relationship Id="rId1307" Type="http://schemas.openxmlformats.org/officeDocument/2006/relationships/queryTable" Target="../queryTables/queryTable1307.xml"/><Relationship Id="rId13" Type="http://schemas.openxmlformats.org/officeDocument/2006/relationships/queryTable" Target="../queryTables/queryTable13.xml"/><Relationship Id="rId109" Type="http://schemas.openxmlformats.org/officeDocument/2006/relationships/queryTable" Target="../queryTables/queryTable109.xml"/><Relationship Id="rId316" Type="http://schemas.openxmlformats.org/officeDocument/2006/relationships/queryTable" Target="../queryTables/queryTable316.xml"/><Relationship Id="rId523" Type="http://schemas.openxmlformats.org/officeDocument/2006/relationships/queryTable" Target="../queryTables/queryTable523.xml"/><Relationship Id="rId968" Type="http://schemas.openxmlformats.org/officeDocument/2006/relationships/queryTable" Target="../queryTables/queryTable968.xml"/><Relationship Id="rId1153" Type="http://schemas.openxmlformats.org/officeDocument/2006/relationships/queryTable" Target="../queryTables/queryTable1153.xml"/><Relationship Id="rId97" Type="http://schemas.openxmlformats.org/officeDocument/2006/relationships/queryTable" Target="../queryTables/queryTable97.xml"/><Relationship Id="rId730" Type="http://schemas.openxmlformats.org/officeDocument/2006/relationships/queryTable" Target="../queryTables/queryTable730.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360" Type="http://schemas.openxmlformats.org/officeDocument/2006/relationships/queryTable" Target="../queryTables/queryTable1360.xml"/><Relationship Id="rId162" Type="http://schemas.openxmlformats.org/officeDocument/2006/relationships/queryTable" Target="../queryTables/queryTable162.xml"/><Relationship Id="rId467" Type="http://schemas.openxmlformats.org/officeDocument/2006/relationships/queryTable" Target="../queryTables/queryTable467.xml"/><Relationship Id="rId1097" Type="http://schemas.openxmlformats.org/officeDocument/2006/relationships/queryTable" Target="../queryTables/queryTable1097.xml"/><Relationship Id="rId1220" Type="http://schemas.openxmlformats.org/officeDocument/2006/relationships/queryTable" Target="../queryTables/queryTable1220.xml"/><Relationship Id="rId1318" Type="http://schemas.openxmlformats.org/officeDocument/2006/relationships/queryTable" Target="../queryTables/queryTable1318.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79" Type="http://schemas.openxmlformats.org/officeDocument/2006/relationships/queryTable" Target="../queryTables/queryTable979.xml"/><Relationship Id="rId24" Type="http://schemas.openxmlformats.org/officeDocument/2006/relationships/queryTable" Target="../queryTables/queryTable24.xml"/><Relationship Id="rId327" Type="http://schemas.openxmlformats.org/officeDocument/2006/relationships/queryTable" Target="../queryTables/queryTable327.xml"/><Relationship Id="rId534" Type="http://schemas.openxmlformats.org/officeDocument/2006/relationships/queryTable" Target="../queryTables/queryTable534.xml"/><Relationship Id="rId741" Type="http://schemas.openxmlformats.org/officeDocument/2006/relationships/queryTable" Target="../queryTables/queryTable741.xml"/><Relationship Id="rId839" Type="http://schemas.openxmlformats.org/officeDocument/2006/relationships/queryTable" Target="../queryTables/queryTable839.xml"/><Relationship Id="rId1164" Type="http://schemas.openxmlformats.org/officeDocument/2006/relationships/queryTable" Target="../queryTables/queryTable1164.xml"/><Relationship Id="rId173" Type="http://schemas.openxmlformats.org/officeDocument/2006/relationships/queryTable" Target="../queryTables/queryTable173.xml"/><Relationship Id="rId380" Type="http://schemas.openxmlformats.org/officeDocument/2006/relationships/queryTable" Target="../queryTables/queryTable380.xml"/><Relationship Id="rId601" Type="http://schemas.openxmlformats.org/officeDocument/2006/relationships/queryTable" Target="../queryTables/queryTable601.xml"/><Relationship Id="rId1024" Type="http://schemas.openxmlformats.org/officeDocument/2006/relationships/queryTable" Target="../queryTables/queryTable1024.xml"/><Relationship Id="rId1231" Type="http://schemas.openxmlformats.org/officeDocument/2006/relationships/queryTable" Target="../queryTables/queryTable1231.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92" Type="http://schemas.openxmlformats.org/officeDocument/2006/relationships/queryTable" Target="../queryTables/queryTable892.xml"/><Relationship Id="rId906" Type="http://schemas.openxmlformats.org/officeDocument/2006/relationships/queryTable" Target="../queryTables/queryTable906.xml"/><Relationship Id="rId1329" Type="http://schemas.openxmlformats.org/officeDocument/2006/relationships/queryTable" Target="../queryTables/queryTable1329.xml"/><Relationship Id="rId35" Type="http://schemas.openxmlformats.org/officeDocument/2006/relationships/queryTable" Target="../queryTables/queryTable35.xml"/><Relationship Id="rId100" Type="http://schemas.openxmlformats.org/officeDocument/2006/relationships/queryTable" Target="../queryTables/queryTable100.xml"/><Relationship Id="rId338" Type="http://schemas.openxmlformats.org/officeDocument/2006/relationships/queryTable" Target="../queryTables/queryTable338.xml"/><Relationship Id="rId545" Type="http://schemas.openxmlformats.org/officeDocument/2006/relationships/queryTable" Target="../queryTables/queryTable545.xml"/><Relationship Id="rId752" Type="http://schemas.openxmlformats.org/officeDocument/2006/relationships/queryTable" Target="../queryTables/queryTable752.xml"/><Relationship Id="rId1175" Type="http://schemas.openxmlformats.org/officeDocument/2006/relationships/queryTable" Target="../queryTables/queryTable1175.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612" Type="http://schemas.openxmlformats.org/officeDocument/2006/relationships/queryTable" Target="../queryTables/queryTable612.xml"/><Relationship Id="rId1035" Type="http://schemas.openxmlformats.org/officeDocument/2006/relationships/queryTable" Target="../queryTables/queryTable1035.xml"/><Relationship Id="rId1242" Type="http://schemas.openxmlformats.org/officeDocument/2006/relationships/queryTable" Target="../queryTables/queryTable1242.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96" Type="http://schemas.openxmlformats.org/officeDocument/2006/relationships/queryTable" Target="../queryTables/queryTable696.xml"/><Relationship Id="rId917" Type="http://schemas.openxmlformats.org/officeDocument/2006/relationships/queryTable" Target="../queryTables/queryTable917.xml"/><Relationship Id="rId1102" Type="http://schemas.openxmlformats.org/officeDocument/2006/relationships/queryTable" Target="../queryTables/queryTable1102.xml"/><Relationship Id="rId46" Type="http://schemas.openxmlformats.org/officeDocument/2006/relationships/queryTable" Target="../queryTables/queryTable46.xml"/><Relationship Id="rId349" Type="http://schemas.openxmlformats.org/officeDocument/2006/relationships/queryTable" Target="../queryTables/queryTable349.xml"/><Relationship Id="rId556" Type="http://schemas.openxmlformats.org/officeDocument/2006/relationships/queryTable" Target="../queryTables/queryTable556.xml"/><Relationship Id="rId763" Type="http://schemas.openxmlformats.org/officeDocument/2006/relationships/queryTable" Target="../queryTables/queryTable763.xml"/><Relationship Id="rId1186" Type="http://schemas.openxmlformats.org/officeDocument/2006/relationships/queryTable" Target="../queryTables/queryTable1186.xml"/><Relationship Id="rId111" Type="http://schemas.openxmlformats.org/officeDocument/2006/relationships/queryTable" Target="../queryTables/queryTable111.xml"/><Relationship Id="rId195" Type="http://schemas.openxmlformats.org/officeDocument/2006/relationships/queryTable" Target="../queryTables/queryTable195.xml"/><Relationship Id="rId209" Type="http://schemas.openxmlformats.org/officeDocument/2006/relationships/queryTable" Target="../queryTables/queryTable209.xml"/><Relationship Id="rId416" Type="http://schemas.openxmlformats.org/officeDocument/2006/relationships/queryTable" Target="../queryTables/queryTable416.xml"/><Relationship Id="rId970" Type="http://schemas.openxmlformats.org/officeDocument/2006/relationships/queryTable" Target="../queryTables/queryTable970.xml"/><Relationship Id="rId1046" Type="http://schemas.openxmlformats.org/officeDocument/2006/relationships/queryTable" Target="../queryTables/queryTable1046.xml"/><Relationship Id="rId1253" Type="http://schemas.openxmlformats.org/officeDocument/2006/relationships/queryTable" Target="../queryTables/queryTable1253.xml"/><Relationship Id="rId623" Type="http://schemas.openxmlformats.org/officeDocument/2006/relationships/queryTable" Target="../queryTables/queryTable623.xml"/><Relationship Id="rId830" Type="http://schemas.openxmlformats.org/officeDocument/2006/relationships/queryTable" Target="../queryTables/queryTable830.xml"/><Relationship Id="rId928" Type="http://schemas.openxmlformats.org/officeDocument/2006/relationships/queryTable" Target="../queryTables/queryTable928.xml"/><Relationship Id="rId57" Type="http://schemas.openxmlformats.org/officeDocument/2006/relationships/queryTable" Target="../queryTables/queryTable57.xml"/><Relationship Id="rId262" Type="http://schemas.openxmlformats.org/officeDocument/2006/relationships/queryTable" Target="../queryTables/queryTable262.xml"/><Relationship Id="rId567" Type="http://schemas.openxmlformats.org/officeDocument/2006/relationships/queryTable" Target="../queryTables/queryTable567.xml"/><Relationship Id="rId1113" Type="http://schemas.openxmlformats.org/officeDocument/2006/relationships/queryTable" Target="../queryTables/queryTable1113.xml"/><Relationship Id="rId1197" Type="http://schemas.openxmlformats.org/officeDocument/2006/relationships/queryTable" Target="../queryTables/queryTable1197.xml"/><Relationship Id="rId1320" Type="http://schemas.openxmlformats.org/officeDocument/2006/relationships/queryTable" Target="../queryTables/queryTable1320.xml"/><Relationship Id="rId122" Type="http://schemas.openxmlformats.org/officeDocument/2006/relationships/queryTable" Target="../queryTables/queryTable122.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634" Type="http://schemas.openxmlformats.org/officeDocument/2006/relationships/queryTable" Target="../queryTables/queryTable634.xml"/><Relationship Id="rId841" Type="http://schemas.openxmlformats.org/officeDocument/2006/relationships/queryTable" Target="../queryTables/queryTable841.xml"/><Relationship Id="rId1264" Type="http://schemas.openxmlformats.org/officeDocument/2006/relationships/queryTable" Target="../queryTables/queryTable1264.xml"/><Relationship Id="rId273" Type="http://schemas.openxmlformats.org/officeDocument/2006/relationships/queryTable" Target="../queryTables/queryTable273.xml"/><Relationship Id="rId480" Type="http://schemas.openxmlformats.org/officeDocument/2006/relationships/queryTable" Target="../queryTables/queryTable480.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1331" Type="http://schemas.openxmlformats.org/officeDocument/2006/relationships/queryTable" Target="../queryTables/queryTable1331.xml"/><Relationship Id="rId68" Type="http://schemas.openxmlformats.org/officeDocument/2006/relationships/queryTable" Target="../queryTables/queryTable68.xml"/><Relationship Id="rId133" Type="http://schemas.openxmlformats.org/officeDocument/2006/relationships/queryTable" Target="../queryTables/queryTable133.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85" Type="http://schemas.openxmlformats.org/officeDocument/2006/relationships/queryTable" Target="../queryTables/queryTable785.xml"/><Relationship Id="rId992" Type="http://schemas.openxmlformats.org/officeDocument/2006/relationships/queryTable" Target="../queryTables/queryTable992.xml"/><Relationship Id="rId200" Type="http://schemas.openxmlformats.org/officeDocument/2006/relationships/queryTable" Target="../queryTables/queryTable200.xml"/><Relationship Id="rId438" Type="http://schemas.openxmlformats.org/officeDocument/2006/relationships/queryTable" Target="../queryTables/queryTable438.xml"/><Relationship Id="rId645" Type="http://schemas.openxmlformats.org/officeDocument/2006/relationships/queryTable" Target="../queryTables/queryTable645.xml"/><Relationship Id="rId852" Type="http://schemas.openxmlformats.org/officeDocument/2006/relationships/queryTable" Target="../queryTables/queryTable852.xml"/><Relationship Id="rId1068" Type="http://schemas.openxmlformats.org/officeDocument/2006/relationships/queryTable" Target="../queryTables/queryTable1068.xml"/><Relationship Id="rId1275" Type="http://schemas.openxmlformats.org/officeDocument/2006/relationships/queryTable" Target="../queryTables/queryTable1275.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1135" Type="http://schemas.openxmlformats.org/officeDocument/2006/relationships/queryTable" Target="../queryTables/queryTable1135.xml"/><Relationship Id="rId1342" Type="http://schemas.openxmlformats.org/officeDocument/2006/relationships/queryTable" Target="../queryTables/queryTable134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1202" Type="http://schemas.openxmlformats.org/officeDocument/2006/relationships/queryTable" Target="../queryTables/queryTable1202.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1244" Type="http://schemas.openxmlformats.org/officeDocument/2006/relationships/queryTable" Target="../queryTables/queryTable1244.xml"/><Relationship Id="rId1286" Type="http://schemas.openxmlformats.org/officeDocument/2006/relationships/queryTable" Target="../queryTables/queryTable1286.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1146" Type="http://schemas.openxmlformats.org/officeDocument/2006/relationships/queryTable" Target="../queryTables/queryTable1146.xml"/><Relationship Id="rId1311" Type="http://schemas.openxmlformats.org/officeDocument/2006/relationships/queryTable" Target="../queryTables/queryTable1311.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188" Type="http://schemas.openxmlformats.org/officeDocument/2006/relationships/queryTable" Target="../queryTables/queryTable1188.xml"/><Relationship Id="rId1353" Type="http://schemas.openxmlformats.org/officeDocument/2006/relationships/queryTable" Target="../queryTables/queryTable1353.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1213" Type="http://schemas.openxmlformats.org/officeDocument/2006/relationships/queryTable" Target="../queryTables/queryTable1213.xml"/><Relationship Id="rId1255" Type="http://schemas.openxmlformats.org/officeDocument/2006/relationships/queryTable" Target="../queryTables/queryTable1255.xml"/><Relationship Id="rId1297" Type="http://schemas.openxmlformats.org/officeDocument/2006/relationships/queryTable" Target="../queryTables/queryTable1297.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322" Type="http://schemas.openxmlformats.org/officeDocument/2006/relationships/queryTable" Target="../queryTables/queryTable1322.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1157" Type="http://schemas.openxmlformats.org/officeDocument/2006/relationships/queryTable" Target="../queryTables/queryTable1157.xml"/><Relationship Id="rId1199" Type="http://schemas.openxmlformats.org/officeDocument/2006/relationships/queryTable" Target="../queryTables/queryTable1199.xml"/><Relationship Id="rId1364" Type="http://schemas.openxmlformats.org/officeDocument/2006/relationships/queryTable" Target="../queryTables/queryTable1364.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224" Type="http://schemas.openxmlformats.org/officeDocument/2006/relationships/queryTable" Target="../queryTables/queryTable1224.xml"/><Relationship Id="rId1266" Type="http://schemas.openxmlformats.org/officeDocument/2006/relationships/queryTable" Target="../queryTables/queryTable1266.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1168" Type="http://schemas.openxmlformats.org/officeDocument/2006/relationships/queryTable" Target="../queryTables/queryTable1168.xml"/><Relationship Id="rId1333" Type="http://schemas.openxmlformats.org/officeDocument/2006/relationships/queryTable" Target="../queryTables/queryTable1333.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1235" Type="http://schemas.openxmlformats.org/officeDocument/2006/relationships/queryTable" Target="../queryTables/queryTable1235.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1277" Type="http://schemas.openxmlformats.org/officeDocument/2006/relationships/queryTable" Target="../queryTables/queryTable1277.xml"/><Relationship Id="rId1302" Type="http://schemas.openxmlformats.org/officeDocument/2006/relationships/queryTable" Target="../queryTables/queryTable1302.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1137" Type="http://schemas.openxmlformats.org/officeDocument/2006/relationships/queryTable" Target="../queryTables/queryTable1137.xml"/><Relationship Id="rId1179" Type="http://schemas.openxmlformats.org/officeDocument/2006/relationships/queryTable" Target="../queryTables/queryTable1179.xml"/><Relationship Id="rId1344" Type="http://schemas.openxmlformats.org/officeDocument/2006/relationships/queryTable" Target="../queryTables/queryTable1344.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1190" Type="http://schemas.openxmlformats.org/officeDocument/2006/relationships/queryTable" Target="../queryTables/queryTable1190.xml"/><Relationship Id="rId1204" Type="http://schemas.openxmlformats.org/officeDocument/2006/relationships/queryTable" Target="../queryTables/queryTable1204.xml"/><Relationship Id="rId1246" Type="http://schemas.openxmlformats.org/officeDocument/2006/relationships/queryTable" Target="../queryTables/queryTable1246.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1288" Type="http://schemas.openxmlformats.org/officeDocument/2006/relationships/queryTable" Target="../queryTables/queryTable1288.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48" Type="http://schemas.openxmlformats.org/officeDocument/2006/relationships/queryTable" Target="../queryTables/queryTable1148.xml"/><Relationship Id="rId1313" Type="http://schemas.openxmlformats.org/officeDocument/2006/relationships/queryTable" Target="../queryTables/queryTable1313.xml"/><Relationship Id="rId1355" Type="http://schemas.openxmlformats.org/officeDocument/2006/relationships/queryTable" Target="../queryTables/queryTable135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1215" Type="http://schemas.openxmlformats.org/officeDocument/2006/relationships/queryTable" Target="../queryTables/queryTable1215.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257" Type="http://schemas.openxmlformats.org/officeDocument/2006/relationships/queryTable" Target="../queryTables/queryTable1257.xml"/><Relationship Id="rId1299" Type="http://schemas.openxmlformats.org/officeDocument/2006/relationships/queryTable" Target="../queryTables/queryTable1299.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1159" Type="http://schemas.openxmlformats.org/officeDocument/2006/relationships/queryTable" Target="../queryTables/queryTable1159.xml"/><Relationship Id="rId1324" Type="http://schemas.openxmlformats.org/officeDocument/2006/relationships/queryTable" Target="../queryTables/queryTable1324.xml"/><Relationship Id="rId1366" Type="http://schemas.openxmlformats.org/officeDocument/2006/relationships/queryTable" Target="../queryTables/queryTable136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1170" Type="http://schemas.openxmlformats.org/officeDocument/2006/relationships/queryTable" Target="../queryTables/queryTable1170.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1226" Type="http://schemas.openxmlformats.org/officeDocument/2006/relationships/queryTable" Target="../queryTables/queryTable1226.xml"/><Relationship Id="rId1268" Type="http://schemas.openxmlformats.org/officeDocument/2006/relationships/queryTable" Target="../queryTables/queryTable1268.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35" Type="http://schemas.openxmlformats.org/officeDocument/2006/relationships/queryTable" Target="../queryTables/queryTable133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181" Type="http://schemas.openxmlformats.org/officeDocument/2006/relationships/queryTable" Target="../queryTables/queryTable1181.xml"/><Relationship Id="rId1237" Type="http://schemas.openxmlformats.org/officeDocument/2006/relationships/queryTable" Target="../queryTables/queryTable1237.xml"/><Relationship Id="rId1279" Type="http://schemas.openxmlformats.org/officeDocument/2006/relationships/queryTable" Target="../queryTables/queryTable1279.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139" Type="http://schemas.openxmlformats.org/officeDocument/2006/relationships/queryTable" Target="../queryTables/queryTable1139.xml"/><Relationship Id="rId1290" Type="http://schemas.openxmlformats.org/officeDocument/2006/relationships/queryTable" Target="../queryTables/queryTable1290.xml"/><Relationship Id="rId1304" Type="http://schemas.openxmlformats.org/officeDocument/2006/relationships/queryTable" Target="../queryTables/queryTable1304.xml"/><Relationship Id="rId1346" Type="http://schemas.openxmlformats.org/officeDocument/2006/relationships/queryTable" Target="../queryTables/queryTable1346.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150" Type="http://schemas.openxmlformats.org/officeDocument/2006/relationships/queryTable" Target="../queryTables/queryTable1150.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1192" Type="http://schemas.openxmlformats.org/officeDocument/2006/relationships/queryTable" Target="../queryTables/queryTable1192.xml"/><Relationship Id="rId1206" Type="http://schemas.openxmlformats.org/officeDocument/2006/relationships/queryTable" Target="../queryTables/queryTable1206.xml"/><Relationship Id="rId1248" Type="http://schemas.openxmlformats.org/officeDocument/2006/relationships/queryTable" Target="../queryTables/queryTable1248.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1315" Type="http://schemas.openxmlformats.org/officeDocument/2006/relationships/queryTable" Target="../queryTables/queryTable1315.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1357" Type="http://schemas.openxmlformats.org/officeDocument/2006/relationships/queryTable" Target="../queryTables/queryTable135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1217" Type="http://schemas.openxmlformats.org/officeDocument/2006/relationships/queryTable" Target="../queryTables/queryTable1217.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1270" Type="http://schemas.openxmlformats.org/officeDocument/2006/relationships/queryTable" Target="../queryTables/queryTable1270.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1368" Type="http://schemas.openxmlformats.org/officeDocument/2006/relationships/queryTable" Target="../queryTables/queryTable136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1130" Type="http://schemas.openxmlformats.org/officeDocument/2006/relationships/queryTable" Target="../queryTables/queryTable1130.xml"/><Relationship Id="rId1228" Type="http://schemas.openxmlformats.org/officeDocument/2006/relationships/queryTable" Target="../queryTables/queryTable1228.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1281" Type="http://schemas.openxmlformats.org/officeDocument/2006/relationships/queryTable" Target="../queryTables/queryTable1281.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1141" Type="http://schemas.openxmlformats.org/officeDocument/2006/relationships/queryTable" Target="../queryTables/queryTable1141.xml"/><Relationship Id="rId1239" Type="http://schemas.openxmlformats.org/officeDocument/2006/relationships/queryTable" Target="../queryTables/queryTable123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92" Type="http://schemas.openxmlformats.org/officeDocument/2006/relationships/queryTable" Target="../queryTables/queryTable1292.xml"/><Relationship Id="rId1306" Type="http://schemas.openxmlformats.org/officeDocument/2006/relationships/queryTable" Target="../queryTables/queryTable1306.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1152" Type="http://schemas.openxmlformats.org/officeDocument/2006/relationships/queryTable" Target="../queryTables/queryTable115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1317" Type="http://schemas.openxmlformats.org/officeDocument/2006/relationships/queryTable" Target="../queryTables/queryTable1317.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1163" Type="http://schemas.openxmlformats.org/officeDocument/2006/relationships/queryTable" Target="../queryTables/queryTable116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1230" Type="http://schemas.openxmlformats.org/officeDocument/2006/relationships/queryTable" Target="../queryTables/queryTable1230.xml"/><Relationship Id="rId1328" Type="http://schemas.openxmlformats.org/officeDocument/2006/relationships/queryTable" Target="../queryTables/queryTable1328.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174" Type="http://schemas.openxmlformats.org/officeDocument/2006/relationships/queryTable" Target="../queryTables/queryTable1174.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1241" Type="http://schemas.openxmlformats.org/officeDocument/2006/relationships/queryTable" Target="../queryTables/queryTable1241.xml"/><Relationship Id="rId1339" Type="http://schemas.openxmlformats.org/officeDocument/2006/relationships/queryTable" Target="../queryTables/queryTable1339.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185" Type="http://schemas.openxmlformats.org/officeDocument/2006/relationships/queryTable" Target="../queryTables/queryTable1185.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1252" Type="http://schemas.openxmlformats.org/officeDocument/2006/relationships/queryTable" Target="../queryTables/queryTable125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196" Type="http://schemas.openxmlformats.org/officeDocument/2006/relationships/queryTable" Target="../queryTables/queryTable1196.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1263" Type="http://schemas.openxmlformats.org/officeDocument/2006/relationships/queryTable" Target="../queryTables/queryTable126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30" Type="http://schemas.openxmlformats.org/officeDocument/2006/relationships/queryTable" Target="../queryTables/queryTable133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1274" Type="http://schemas.openxmlformats.org/officeDocument/2006/relationships/queryTable" Target="../queryTables/queryTable1274.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1134" Type="http://schemas.openxmlformats.org/officeDocument/2006/relationships/queryTable" Target="../queryTables/queryTable1134.xml"/><Relationship Id="rId1341" Type="http://schemas.openxmlformats.org/officeDocument/2006/relationships/queryTable" Target="../queryTables/queryTable1341.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1201" Type="http://schemas.openxmlformats.org/officeDocument/2006/relationships/queryTable" Target="../queryTables/queryTable1201.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1285" Type="http://schemas.openxmlformats.org/officeDocument/2006/relationships/queryTable" Target="../queryTables/queryTable1285.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1145" Type="http://schemas.openxmlformats.org/officeDocument/2006/relationships/queryTable" Target="../queryTables/queryTable1145.xml"/><Relationship Id="rId1352" Type="http://schemas.openxmlformats.org/officeDocument/2006/relationships/queryTable" Target="../queryTables/queryTable135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1212" Type="http://schemas.openxmlformats.org/officeDocument/2006/relationships/queryTable" Target="../queryTables/queryTable1212.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296" Type="http://schemas.openxmlformats.org/officeDocument/2006/relationships/queryTable" Target="../queryTables/queryTable1296.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1156" Type="http://schemas.openxmlformats.org/officeDocument/2006/relationships/queryTable" Target="../queryTables/queryTable1156.xml"/><Relationship Id="rId1363" Type="http://schemas.openxmlformats.org/officeDocument/2006/relationships/queryTable" Target="../queryTables/queryTable1363.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1223" Type="http://schemas.openxmlformats.org/officeDocument/2006/relationships/queryTable" Target="../queryTables/queryTable1223.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1167" Type="http://schemas.openxmlformats.org/officeDocument/2006/relationships/queryTable" Target="../queryTables/queryTable1167.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1234" Type="http://schemas.openxmlformats.org/officeDocument/2006/relationships/queryTable" Target="../queryTables/queryTable1234.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1301" Type="http://schemas.openxmlformats.org/officeDocument/2006/relationships/queryTable" Target="../queryTables/queryTable1301.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1178" Type="http://schemas.openxmlformats.org/officeDocument/2006/relationships/queryTable" Target="../queryTables/queryTable1178.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1245" Type="http://schemas.openxmlformats.org/officeDocument/2006/relationships/queryTable" Target="../queryTables/queryTable1245.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1312" Type="http://schemas.openxmlformats.org/officeDocument/2006/relationships/queryTable" Target="../queryTables/queryTable1312.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189" Type="http://schemas.openxmlformats.org/officeDocument/2006/relationships/queryTable" Target="../queryTables/queryTable1189.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1256" Type="http://schemas.openxmlformats.org/officeDocument/2006/relationships/queryTable" Target="../queryTables/queryTable1256.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323" Type="http://schemas.openxmlformats.org/officeDocument/2006/relationships/queryTable" Target="../queryTables/queryTable1323.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1267" Type="http://schemas.openxmlformats.org/officeDocument/2006/relationships/queryTable" Target="../queryTables/queryTable1267.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1334" Type="http://schemas.openxmlformats.org/officeDocument/2006/relationships/queryTable" Target="../queryTables/queryTable1334.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1180" Type="http://schemas.openxmlformats.org/officeDocument/2006/relationships/queryTable" Target="../queryTables/queryTable1180.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1278" Type="http://schemas.openxmlformats.org/officeDocument/2006/relationships/queryTable" Target="../queryTables/queryTable1278.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138" Type="http://schemas.openxmlformats.org/officeDocument/2006/relationships/queryTable" Target="../queryTables/queryTable1138.xml"/><Relationship Id="rId1345" Type="http://schemas.openxmlformats.org/officeDocument/2006/relationships/queryTable" Target="../queryTables/queryTable1345.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1191" Type="http://schemas.openxmlformats.org/officeDocument/2006/relationships/queryTable" Target="../queryTables/queryTable1191.xml"/><Relationship Id="rId1205" Type="http://schemas.openxmlformats.org/officeDocument/2006/relationships/queryTable" Target="../queryTables/queryTable1205.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1289" Type="http://schemas.openxmlformats.org/officeDocument/2006/relationships/queryTable" Target="../queryTables/queryTable1289.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149" Type="http://schemas.openxmlformats.org/officeDocument/2006/relationships/queryTable" Target="../queryTables/queryTable1149.xml"/><Relationship Id="rId1356" Type="http://schemas.openxmlformats.org/officeDocument/2006/relationships/queryTable" Target="../queryTables/queryTable1356.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1216" Type="http://schemas.openxmlformats.org/officeDocument/2006/relationships/queryTable" Target="../queryTables/queryTable1216.xml"/><Relationship Id="rId225" Type="http://schemas.openxmlformats.org/officeDocument/2006/relationships/queryTable" Target="../queryTables/queryTable225.xml"/><Relationship Id="rId432" Type="http://schemas.openxmlformats.org/officeDocument/2006/relationships/queryTable" Target="../queryTables/queryTable432.xml"/><Relationship Id="rId877" Type="http://schemas.openxmlformats.org/officeDocument/2006/relationships/queryTable" Target="../queryTables/queryTable877.xml"/><Relationship Id="rId1062" Type="http://schemas.openxmlformats.org/officeDocument/2006/relationships/queryTable" Target="../queryTables/queryTable1062.xml"/><Relationship Id="rId737" Type="http://schemas.openxmlformats.org/officeDocument/2006/relationships/queryTable" Target="../queryTables/queryTable737.xml"/><Relationship Id="rId944" Type="http://schemas.openxmlformats.org/officeDocument/2006/relationships/queryTable" Target="../queryTables/queryTable944.xml"/><Relationship Id="rId1367" Type="http://schemas.openxmlformats.org/officeDocument/2006/relationships/queryTable" Target="../queryTables/queryTable1367.xml"/><Relationship Id="rId73" Type="http://schemas.openxmlformats.org/officeDocument/2006/relationships/queryTable" Target="../queryTables/queryTable73.xml"/><Relationship Id="rId169" Type="http://schemas.openxmlformats.org/officeDocument/2006/relationships/queryTable" Target="../queryTables/queryTable169.xml"/><Relationship Id="rId376" Type="http://schemas.openxmlformats.org/officeDocument/2006/relationships/queryTable" Target="../queryTables/queryTable376.xml"/><Relationship Id="rId583" Type="http://schemas.openxmlformats.org/officeDocument/2006/relationships/queryTable" Target="../queryTables/queryTable583.xml"/><Relationship Id="rId790" Type="http://schemas.openxmlformats.org/officeDocument/2006/relationships/queryTable" Target="../queryTables/queryTable790.xml"/><Relationship Id="rId804" Type="http://schemas.openxmlformats.org/officeDocument/2006/relationships/queryTable" Target="../queryTables/queryTable804.xml"/><Relationship Id="rId1227" Type="http://schemas.openxmlformats.org/officeDocument/2006/relationships/queryTable" Target="../queryTables/queryTable1227.xml"/><Relationship Id="rId4" Type="http://schemas.openxmlformats.org/officeDocument/2006/relationships/queryTable" Target="../queryTables/queryTable4.xml"/><Relationship Id="rId236" Type="http://schemas.openxmlformats.org/officeDocument/2006/relationships/queryTable" Target="../queryTables/queryTable236.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88" Type="http://schemas.openxmlformats.org/officeDocument/2006/relationships/queryTable" Target="../queryTables/queryTable888.xml"/><Relationship Id="rId1073" Type="http://schemas.openxmlformats.org/officeDocument/2006/relationships/queryTable" Target="../queryTables/queryTable1073.xml"/><Relationship Id="rId1280" Type="http://schemas.openxmlformats.org/officeDocument/2006/relationships/queryTable" Target="../queryTables/queryTable1280.xml"/><Relationship Id="rId303" Type="http://schemas.openxmlformats.org/officeDocument/2006/relationships/queryTable" Target="../queryTables/queryTable303.xml"/><Relationship Id="rId748" Type="http://schemas.openxmlformats.org/officeDocument/2006/relationships/queryTable" Target="../queryTables/queryTable748.xml"/><Relationship Id="rId955" Type="http://schemas.openxmlformats.org/officeDocument/2006/relationships/queryTable" Target="../queryTables/queryTable955.xml"/><Relationship Id="rId1140" Type="http://schemas.openxmlformats.org/officeDocument/2006/relationships/queryTable" Target="../queryTables/queryTable1140.xml"/><Relationship Id="rId84" Type="http://schemas.openxmlformats.org/officeDocument/2006/relationships/queryTable" Target="../queryTables/queryTable84.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238" Type="http://schemas.openxmlformats.org/officeDocument/2006/relationships/queryTable" Target="../queryTables/queryTable1238.xml"/><Relationship Id="rId247" Type="http://schemas.openxmlformats.org/officeDocument/2006/relationships/queryTable" Target="../queryTables/queryTable24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84" Type="http://schemas.openxmlformats.org/officeDocument/2006/relationships/queryTable" Target="../queryTables/queryTable1084.xml"/><Relationship Id="rId1305" Type="http://schemas.openxmlformats.org/officeDocument/2006/relationships/queryTable" Target="../queryTables/queryTable1305.xml"/><Relationship Id="rId107" Type="http://schemas.openxmlformats.org/officeDocument/2006/relationships/queryTable" Target="../queryTables/queryTable107.xml"/><Relationship Id="rId454" Type="http://schemas.openxmlformats.org/officeDocument/2006/relationships/queryTable" Target="../queryTables/queryTable454.xml"/><Relationship Id="rId661" Type="http://schemas.openxmlformats.org/officeDocument/2006/relationships/queryTable" Target="../queryTables/queryTable661.xml"/><Relationship Id="rId759" Type="http://schemas.openxmlformats.org/officeDocument/2006/relationships/queryTable" Target="../queryTables/queryTable759.xml"/><Relationship Id="rId966" Type="http://schemas.openxmlformats.org/officeDocument/2006/relationships/queryTable" Target="../queryTables/queryTable966.xml"/><Relationship Id="rId1291" Type="http://schemas.openxmlformats.org/officeDocument/2006/relationships/queryTable" Target="../queryTables/queryTable1291.xml"/><Relationship Id="rId11" Type="http://schemas.openxmlformats.org/officeDocument/2006/relationships/queryTable" Target="../queryTables/queryTable11.xml"/><Relationship Id="rId314" Type="http://schemas.openxmlformats.org/officeDocument/2006/relationships/queryTable" Target="../queryTables/queryTable314.xml"/><Relationship Id="rId398" Type="http://schemas.openxmlformats.org/officeDocument/2006/relationships/queryTable" Target="../queryTables/queryTable398.xml"/><Relationship Id="rId521" Type="http://schemas.openxmlformats.org/officeDocument/2006/relationships/queryTable" Target="../queryTables/queryTable521.xml"/><Relationship Id="rId619" Type="http://schemas.openxmlformats.org/officeDocument/2006/relationships/queryTable" Target="../queryTables/queryTable619.xml"/><Relationship Id="rId1151" Type="http://schemas.openxmlformats.org/officeDocument/2006/relationships/queryTable" Target="../queryTables/queryTable1151.xml"/><Relationship Id="rId1249" Type="http://schemas.openxmlformats.org/officeDocument/2006/relationships/queryTable" Target="../queryTables/queryTable1249.xml"/><Relationship Id="rId95" Type="http://schemas.openxmlformats.org/officeDocument/2006/relationships/queryTable" Target="../queryTables/queryTable95.xml"/><Relationship Id="rId160" Type="http://schemas.openxmlformats.org/officeDocument/2006/relationships/queryTable" Target="../queryTables/queryTable160.xml"/><Relationship Id="rId826" Type="http://schemas.openxmlformats.org/officeDocument/2006/relationships/queryTable" Target="../queryTables/queryTable826.xml"/><Relationship Id="rId1011" Type="http://schemas.openxmlformats.org/officeDocument/2006/relationships/queryTable" Target="../queryTables/queryTable1011.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72" Type="http://schemas.openxmlformats.org/officeDocument/2006/relationships/queryTable" Target="../queryTables/queryTable672.xml"/><Relationship Id="rId1095" Type="http://schemas.openxmlformats.org/officeDocument/2006/relationships/queryTable" Target="../queryTables/queryTable1095.xml"/><Relationship Id="rId1316" Type="http://schemas.openxmlformats.org/officeDocument/2006/relationships/queryTable" Target="../queryTables/queryTable1316.xml"/><Relationship Id="rId22" Type="http://schemas.openxmlformats.org/officeDocument/2006/relationships/queryTable" Target="../queryTables/queryTable22.xml"/><Relationship Id="rId118" Type="http://schemas.openxmlformats.org/officeDocument/2006/relationships/queryTable" Target="../queryTables/queryTable118.xml"/><Relationship Id="rId325" Type="http://schemas.openxmlformats.org/officeDocument/2006/relationships/queryTable" Target="../queryTables/queryTable325.xml"/><Relationship Id="rId532" Type="http://schemas.openxmlformats.org/officeDocument/2006/relationships/queryTable" Target="../queryTables/queryTable532.xml"/><Relationship Id="rId977" Type="http://schemas.openxmlformats.org/officeDocument/2006/relationships/queryTable" Target="../queryTables/queryTable977.xml"/><Relationship Id="rId1162" Type="http://schemas.openxmlformats.org/officeDocument/2006/relationships/queryTable" Target="../queryTables/queryTable1162.xml"/><Relationship Id="rId171" Type="http://schemas.openxmlformats.org/officeDocument/2006/relationships/queryTable" Target="../queryTables/queryTable171.xml"/><Relationship Id="rId837" Type="http://schemas.openxmlformats.org/officeDocument/2006/relationships/queryTable" Target="../queryTables/queryTable837.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76" Type="http://schemas.openxmlformats.org/officeDocument/2006/relationships/queryTable" Target="../queryTables/queryTable476.xml"/><Relationship Id="rId683" Type="http://schemas.openxmlformats.org/officeDocument/2006/relationships/queryTable" Target="../queryTables/queryTable683.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327" Type="http://schemas.openxmlformats.org/officeDocument/2006/relationships/queryTable" Target="../queryTables/queryTable1327.xml"/><Relationship Id="rId33" Type="http://schemas.openxmlformats.org/officeDocument/2006/relationships/queryTable" Target="../queryTables/queryTable33.xml"/><Relationship Id="rId129" Type="http://schemas.openxmlformats.org/officeDocument/2006/relationships/queryTable" Target="../queryTables/queryTable129.xml"/><Relationship Id="rId336" Type="http://schemas.openxmlformats.org/officeDocument/2006/relationships/queryTable" Target="../queryTables/queryTable336.xml"/><Relationship Id="rId543" Type="http://schemas.openxmlformats.org/officeDocument/2006/relationships/queryTable" Target="../queryTables/queryTable543.xml"/><Relationship Id="rId988" Type="http://schemas.openxmlformats.org/officeDocument/2006/relationships/queryTable" Target="../queryTables/queryTable988.xml"/><Relationship Id="rId1173" Type="http://schemas.openxmlformats.org/officeDocument/2006/relationships/queryTable" Target="../queryTables/queryTable1173.xml"/><Relationship Id="rId182" Type="http://schemas.openxmlformats.org/officeDocument/2006/relationships/queryTable" Target="../queryTables/queryTable182.xml"/><Relationship Id="rId403" Type="http://schemas.openxmlformats.org/officeDocument/2006/relationships/queryTable" Target="../queryTables/queryTable403.xml"/><Relationship Id="rId750" Type="http://schemas.openxmlformats.org/officeDocument/2006/relationships/queryTable" Target="../queryTables/queryTable750.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240" Type="http://schemas.openxmlformats.org/officeDocument/2006/relationships/queryTable" Target="../queryTables/queryTable1240.xml"/><Relationship Id="rId1338" Type="http://schemas.openxmlformats.org/officeDocument/2006/relationships/queryTable" Target="../queryTables/queryTable1338.xml"/><Relationship Id="rId347" Type="http://schemas.openxmlformats.org/officeDocument/2006/relationships/queryTable" Target="../queryTables/queryTable34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1184" Type="http://schemas.openxmlformats.org/officeDocument/2006/relationships/queryTable" Target="../queryTables/queryTable1184.xml"/><Relationship Id="rId44" Type="http://schemas.openxmlformats.org/officeDocument/2006/relationships/queryTable" Target="../queryTables/queryTable44.xml"/><Relationship Id="rId554" Type="http://schemas.openxmlformats.org/officeDocument/2006/relationships/queryTable" Target="../queryTables/queryTable554.xml"/><Relationship Id="rId761" Type="http://schemas.openxmlformats.org/officeDocument/2006/relationships/queryTable" Target="../queryTables/queryTable761.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414" Type="http://schemas.openxmlformats.org/officeDocument/2006/relationships/queryTable" Target="../queryTables/queryTable414.xml"/><Relationship Id="rId498" Type="http://schemas.openxmlformats.org/officeDocument/2006/relationships/queryTable" Target="../queryTables/queryTable498.xml"/><Relationship Id="rId621" Type="http://schemas.openxmlformats.org/officeDocument/2006/relationships/queryTable" Target="../queryTables/queryTable621.xml"/><Relationship Id="rId1044" Type="http://schemas.openxmlformats.org/officeDocument/2006/relationships/queryTable" Target="../queryTables/queryTable1044.xml"/><Relationship Id="rId1251" Type="http://schemas.openxmlformats.org/officeDocument/2006/relationships/queryTable" Target="../queryTables/queryTable1251.xml"/><Relationship Id="rId1349" Type="http://schemas.openxmlformats.org/officeDocument/2006/relationships/queryTable" Target="../queryTables/queryTable1349.xml"/><Relationship Id="rId260" Type="http://schemas.openxmlformats.org/officeDocument/2006/relationships/queryTable" Target="../queryTables/queryTable260.xml"/><Relationship Id="rId719" Type="http://schemas.openxmlformats.org/officeDocument/2006/relationships/queryTable" Target="../queryTables/queryTable719.xml"/><Relationship Id="rId926" Type="http://schemas.openxmlformats.org/officeDocument/2006/relationships/queryTable" Target="../queryTables/queryTable926.xml"/><Relationship Id="rId1111" Type="http://schemas.openxmlformats.org/officeDocument/2006/relationships/queryTable" Target="../queryTables/queryTable1111.xml"/><Relationship Id="rId55" Type="http://schemas.openxmlformats.org/officeDocument/2006/relationships/queryTable" Target="../queryTables/queryTable55.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72" Type="http://schemas.openxmlformats.org/officeDocument/2006/relationships/queryTable" Target="../queryTables/queryTable772.xml"/><Relationship Id="rId1195" Type="http://schemas.openxmlformats.org/officeDocument/2006/relationships/queryTable" Target="../queryTables/queryTable1195.xml"/><Relationship Id="rId1209" Type="http://schemas.openxmlformats.org/officeDocument/2006/relationships/queryTable" Target="../queryTables/queryTable1209.xml"/><Relationship Id="rId218" Type="http://schemas.openxmlformats.org/officeDocument/2006/relationships/queryTable" Target="../queryTables/queryTable218.xml"/><Relationship Id="rId425" Type="http://schemas.openxmlformats.org/officeDocument/2006/relationships/queryTable" Target="../queryTables/queryTable425.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262" Type="http://schemas.openxmlformats.org/officeDocument/2006/relationships/queryTable" Target="../queryTables/queryTable1262.xml"/><Relationship Id="rId271" Type="http://schemas.openxmlformats.org/officeDocument/2006/relationships/queryTable" Target="../queryTables/queryTable271.xml"/><Relationship Id="rId937" Type="http://schemas.openxmlformats.org/officeDocument/2006/relationships/queryTable" Target="../queryTables/queryTable937.xml"/><Relationship Id="rId1122" Type="http://schemas.openxmlformats.org/officeDocument/2006/relationships/queryTable" Target="../queryTables/queryTable1122.xml"/><Relationship Id="rId66" Type="http://schemas.openxmlformats.org/officeDocument/2006/relationships/queryTable" Target="../queryTables/queryTable66.xml"/><Relationship Id="rId131" Type="http://schemas.openxmlformats.org/officeDocument/2006/relationships/queryTable" Target="../queryTables/queryTable131.xml"/><Relationship Id="rId369" Type="http://schemas.openxmlformats.org/officeDocument/2006/relationships/queryTable" Target="../queryTables/queryTable369.xml"/><Relationship Id="rId576" Type="http://schemas.openxmlformats.org/officeDocument/2006/relationships/queryTable" Target="../queryTables/queryTable576.xml"/><Relationship Id="rId783" Type="http://schemas.openxmlformats.org/officeDocument/2006/relationships/queryTable" Target="../queryTables/queryTable783.xml"/><Relationship Id="rId990" Type="http://schemas.openxmlformats.org/officeDocument/2006/relationships/queryTable" Target="../queryTables/queryTable990.xml"/><Relationship Id="rId229" Type="http://schemas.openxmlformats.org/officeDocument/2006/relationships/queryTable" Target="../queryTables/queryTable229.xml"/><Relationship Id="rId436" Type="http://schemas.openxmlformats.org/officeDocument/2006/relationships/queryTable" Target="../queryTables/queryTable436.xml"/><Relationship Id="rId643" Type="http://schemas.openxmlformats.org/officeDocument/2006/relationships/queryTable" Target="../queryTables/queryTable643.xml"/><Relationship Id="rId1066" Type="http://schemas.openxmlformats.org/officeDocument/2006/relationships/queryTable" Target="../queryTables/queryTable1066.xml"/><Relationship Id="rId1273" Type="http://schemas.openxmlformats.org/officeDocument/2006/relationships/queryTable" Target="../queryTables/queryTable1273.xml"/><Relationship Id="rId850" Type="http://schemas.openxmlformats.org/officeDocument/2006/relationships/queryTable" Target="../queryTables/queryTable850.xml"/><Relationship Id="rId948" Type="http://schemas.openxmlformats.org/officeDocument/2006/relationships/queryTable" Target="../queryTables/queryTable948.xml"/><Relationship Id="rId1133" Type="http://schemas.openxmlformats.org/officeDocument/2006/relationships/queryTable" Target="../queryTables/queryTable1133.xml"/><Relationship Id="rId77" Type="http://schemas.openxmlformats.org/officeDocument/2006/relationships/queryTable" Target="../queryTables/queryTable77.xml"/><Relationship Id="rId282" Type="http://schemas.openxmlformats.org/officeDocument/2006/relationships/queryTable" Target="../queryTables/queryTable282.xml"/><Relationship Id="rId503" Type="http://schemas.openxmlformats.org/officeDocument/2006/relationships/queryTable" Target="../queryTables/queryTable503.xml"/><Relationship Id="rId587" Type="http://schemas.openxmlformats.org/officeDocument/2006/relationships/queryTable" Target="../queryTables/queryTable587.xml"/><Relationship Id="rId710" Type="http://schemas.openxmlformats.org/officeDocument/2006/relationships/queryTable" Target="../queryTables/queryTable710.xml"/><Relationship Id="rId808" Type="http://schemas.openxmlformats.org/officeDocument/2006/relationships/queryTable" Target="../queryTables/queryTable808.xml"/><Relationship Id="rId1340" Type="http://schemas.openxmlformats.org/officeDocument/2006/relationships/queryTable" Target="../queryTables/queryTable1340.xml"/><Relationship Id="rId8" Type="http://schemas.openxmlformats.org/officeDocument/2006/relationships/queryTable" Target="../queryTables/queryTable8.xml"/><Relationship Id="rId142" Type="http://schemas.openxmlformats.org/officeDocument/2006/relationships/queryTable" Target="../queryTables/queryTable142.xml"/><Relationship Id="rId447" Type="http://schemas.openxmlformats.org/officeDocument/2006/relationships/queryTable" Target="../queryTables/queryTable447.xml"/><Relationship Id="rId794" Type="http://schemas.openxmlformats.org/officeDocument/2006/relationships/queryTable" Target="../queryTables/queryTable794.xml"/><Relationship Id="rId1077" Type="http://schemas.openxmlformats.org/officeDocument/2006/relationships/queryTable" Target="../queryTables/queryTable1077.xml"/><Relationship Id="rId1200" Type="http://schemas.openxmlformats.org/officeDocument/2006/relationships/queryTable" Target="../queryTables/queryTable1200.xml"/><Relationship Id="rId654" Type="http://schemas.openxmlformats.org/officeDocument/2006/relationships/queryTable" Target="../queryTables/queryTable654.xml"/><Relationship Id="rId861" Type="http://schemas.openxmlformats.org/officeDocument/2006/relationships/queryTable" Target="../queryTables/queryTable861.xml"/><Relationship Id="rId959" Type="http://schemas.openxmlformats.org/officeDocument/2006/relationships/queryTable" Target="../queryTables/queryTable959.xml"/><Relationship Id="rId1284" Type="http://schemas.openxmlformats.org/officeDocument/2006/relationships/queryTable" Target="../queryTables/queryTable1284.xml"/><Relationship Id="rId293" Type="http://schemas.openxmlformats.org/officeDocument/2006/relationships/queryTable" Target="../queryTables/queryTable293.xml"/><Relationship Id="rId307" Type="http://schemas.openxmlformats.org/officeDocument/2006/relationships/queryTable" Target="../queryTables/queryTable307.xml"/><Relationship Id="rId514" Type="http://schemas.openxmlformats.org/officeDocument/2006/relationships/queryTable" Target="../queryTables/queryTable514.xml"/><Relationship Id="rId721" Type="http://schemas.openxmlformats.org/officeDocument/2006/relationships/queryTable" Target="../queryTables/queryTable721.xml"/><Relationship Id="rId1144" Type="http://schemas.openxmlformats.org/officeDocument/2006/relationships/queryTable" Target="../queryTables/queryTable1144.xml"/><Relationship Id="rId1351" Type="http://schemas.openxmlformats.org/officeDocument/2006/relationships/queryTable" Target="../queryTables/queryTable1351.xml"/><Relationship Id="rId88" Type="http://schemas.openxmlformats.org/officeDocument/2006/relationships/queryTable" Target="../queryTables/queryTable88.xml"/><Relationship Id="rId153" Type="http://schemas.openxmlformats.org/officeDocument/2006/relationships/queryTable" Target="../queryTables/queryTable153.xml"/><Relationship Id="rId360" Type="http://schemas.openxmlformats.org/officeDocument/2006/relationships/queryTable" Target="../queryTables/queryTable360.xml"/><Relationship Id="rId598" Type="http://schemas.openxmlformats.org/officeDocument/2006/relationships/queryTable" Target="../queryTables/queryTable598.xml"/><Relationship Id="rId819" Type="http://schemas.openxmlformats.org/officeDocument/2006/relationships/queryTable" Target="../queryTables/queryTable819.xml"/><Relationship Id="rId1004" Type="http://schemas.openxmlformats.org/officeDocument/2006/relationships/queryTable" Target="../queryTables/queryTable1004.xml"/><Relationship Id="rId1211" Type="http://schemas.openxmlformats.org/officeDocument/2006/relationships/queryTable" Target="../queryTables/queryTable1211.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65" Type="http://schemas.openxmlformats.org/officeDocument/2006/relationships/queryTable" Target="../queryTables/queryTable665.xml"/><Relationship Id="rId872" Type="http://schemas.openxmlformats.org/officeDocument/2006/relationships/queryTable" Target="../queryTables/queryTable872.xml"/><Relationship Id="rId1088" Type="http://schemas.openxmlformats.org/officeDocument/2006/relationships/queryTable" Target="../queryTables/queryTable1088.xml"/><Relationship Id="rId1295" Type="http://schemas.openxmlformats.org/officeDocument/2006/relationships/queryTable" Target="../queryTables/queryTable1295.xml"/><Relationship Id="rId1309" Type="http://schemas.openxmlformats.org/officeDocument/2006/relationships/queryTable" Target="../queryTables/queryTable1309.xml"/><Relationship Id="rId15" Type="http://schemas.openxmlformats.org/officeDocument/2006/relationships/queryTable" Target="../queryTables/queryTable15.xml"/><Relationship Id="rId318" Type="http://schemas.openxmlformats.org/officeDocument/2006/relationships/queryTable" Target="../queryTables/queryTable318.xml"/><Relationship Id="rId525" Type="http://schemas.openxmlformats.org/officeDocument/2006/relationships/queryTable" Target="../queryTables/queryTable525.xml"/><Relationship Id="rId732" Type="http://schemas.openxmlformats.org/officeDocument/2006/relationships/queryTable" Target="../queryTables/queryTable732.xml"/><Relationship Id="rId1155" Type="http://schemas.openxmlformats.org/officeDocument/2006/relationships/queryTable" Target="../queryTables/queryTable1155.xml"/><Relationship Id="rId1362" Type="http://schemas.openxmlformats.org/officeDocument/2006/relationships/queryTable" Target="../queryTables/queryTable1362.xml"/><Relationship Id="rId99" Type="http://schemas.openxmlformats.org/officeDocument/2006/relationships/queryTable" Target="../queryTables/queryTable99.xml"/><Relationship Id="rId164" Type="http://schemas.openxmlformats.org/officeDocument/2006/relationships/queryTable" Target="../queryTables/queryTable164.xml"/><Relationship Id="rId371" Type="http://schemas.openxmlformats.org/officeDocument/2006/relationships/queryTable" Target="../queryTables/queryTable371.xml"/><Relationship Id="rId1015" Type="http://schemas.openxmlformats.org/officeDocument/2006/relationships/queryTable" Target="../queryTables/queryTable1015.xml"/><Relationship Id="rId1222" Type="http://schemas.openxmlformats.org/officeDocument/2006/relationships/queryTable" Target="../queryTables/queryTable1222.xml"/><Relationship Id="rId469" Type="http://schemas.openxmlformats.org/officeDocument/2006/relationships/queryTable" Target="../queryTables/queryTable469.xml"/><Relationship Id="rId676" Type="http://schemas.openxmlformats.org/officeDocument/2006/relationships/queryTable" Target="../queryTables/queryTable676.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329" Type="http://schemas.openxmlformats.org/officeDocument/2006/relationships/queryTable" Target="../queryTables/queryTable329.xml"/><Relationship Id="rId536" Type="http://schemas.openxmlformats.org/officeDocument/2006/relationships/queryTable" Target="../queryTables/queryTable536.xml"/><Relationship Id="rId1166" Type="http://schemas.openxmlformats.org/officeDocument/2006/relationships/queryTable" Target="../queryTables/queryTable1166.xml"/><Relationship Id="rId175" Type="http://schemas.openxmlformats.org/officeDocument/2006/relationships/queryTable" Target="../queryTables/queryTable175.xml"/><Relationship Id="rId743" Type="http://schemas.openxmlformats.org/officeDocument/2006/relationships/queryTable" Target="../queryTables/queryTable743.xml"/><Relationship Id="rId950" Type="http://schemas.openxmlformats.org/officeDocument/2006/relationships/queryTable" Target="../queryTables/queryTable950.xml"/><Relationship Id="rId1026" Type="http://schemas.openxmlformats.org/officeDocument/2006/relationships/queryTable" Target="../queryTables/queryTable1026.xml"/><Relationship Id="rId382" Type="http://schemas.openxmlformats.org/officeDocument/2006/relationships/queryTable" Target="../queryTables/queryTable382.xml"/><Relationship Id="rId603" Type="http://schemas.openxmlformats.org/officeDocument/2006/relationships/queryTable" Target="../queryTables/queryTable603.xml"/><Relationship Id="rId687" Type="http://schemas.openxmlformats.org/officeDocument/2006/relationships/queryTable" Target="../queryTables/queryTable687.xml"/><Relationship Id="rId810" Type="http://schemas.openxmlformats.org/officeDocument/2006/relationships/queryTable" Target="../queryTables/queryTable810.xml"/><Relationship Id="rId908" Type="http://schemas.openxmlformats.org/officeDocument/2006/relationships/queryTable" Target="../queryTables/queryTable908.xml"/><Relationship Id="rId1233" Type="http://schemas.openxmlformats.org/officeDocument/2006/relationships/queryTable" Target="../queryTables/queryTable1233.xml"/><Relationship Id="rId242" Type="http://schemas.openxmlformats.org/officeDocument/2006/relationships/queryTable" Target="../queryTables/queryTable242.xml"/><Relationship Id="rId894" Type="http://schemas.openxmlformats.org/officeDocument/2006/relationships/queryTable" Target="../queryTables/queryTable894.xml"/><Relationship Id="rId1177" Type="http://schemas.openxmlformats.org/officeDocument/2006/relationships/queryTable" Target="../queryTables/queryTable1177.xml"/><Relationship Id="rId1300" Type="http://schemas.openxmlformats.org/officeDocument/2006/relationships/queryTable" Target="../queryTables/queryTable1300.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370.xml"/><Relationship Id="rId1" Type="http://schemas.openxmlformats.org/officeDocument/2006/relationships/queryTable" Target="../queryTables/queryTable136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8" zoomScale="90" zoomScaleNormal="90" workbookViewId="0">
      <selection activeCell="I2" sqref="I2:P3"/>
    </sheetView>
  </sheetViews>
  <sheetFormatPr defaultColWidth="18.7265625" defaultRowHeight="12.75" customHeight="1" x14ac:dyDescent="0.35"/>
  <cols>
    <col min="1" max="1" width="2.7265625" style="208" customWidth="1"/>
    <col min="2" max="2" width="9.26953125" style="208" customWidth="1"/>
    <col min="3" max="3" width="9.26953125" style="234" customWidth="1"/>
    <col min="4" max="4" width="9.26953125" style="208" customWidth="1"/>
    <col min="5" max="5" width="8.81640625" style="208" customWidth="1"/>
    <col min="6" max="6" width="17" style="208" customWidth="1"/>
    <col min="7" max="7" width="8.81640625" style="208" customWidth="1"/>
    <col min="8" max="15" width="9.1796875" style="208" customWidth="1"/>
    <col min="16" max="16" width="9.7265625" style="208" bestFit="1" customWidth="1"/>
    <col min="17" max="18" width="9.1796875" style="208" customWidth="1"/>
    <col min="19" max="20" width="8.81640625" style="208" customWidth="1"/>
    <col min="21" max="21" width="22.1796875" style="208" bestFit="1" customWidth="1"/>
    <col min="22" max="53" width="9.1796875" style="208" customWidth="1"/>
    <col min="54" max="54" width="9.453125" style="208" customWidth="1"/>
    <col min="55" max="134" width="9.1796875" style="267" customWidth="1"/>
    <col min="135" max="16384" width="18.7265625" style="267"/>
  </cols>
  <sheetData>
    <row r="1" spans="1:134" ht="18.5" x14ac:dyDescent="0.45">
      <c r="A1" s="204"/>
      <c r="B1" s="205"/>
      <c r="C1" s="205"/>
      <c r="D1" s="205"/>
      <c r="E1" s="205"/>
      <c r="F1" s="205"/>
      <c r="G1" s="205"/>
      <c r="H1" s="205"/>
      <c r="I1" s="205"/>
      <c r="J1" s="205"/>
      <c r="K1" s="205"/>
      <c r="L1" s="205"/>
      <c r="M1" s="205"/>
      <c r="N1" s="205"/>
      <c r="O1" s="205"/>
      <c r="P1" s="205"/>
      <c r="Q1" s="205"/>
      <c r="R1" s="205"/>
      <c r="S1" s="205"/>
      <c r="T1" s="206"/>
      <c r="U1" s="207"/>
      <c r="V1" s="319" t="s">
        <v>48</v>
      </c>
      <c r="W1" s="320"/>
      <c r="X1" s="321"/>
      <c r="Y1" s="318" t="str">
        <f>LOOKUP($B$10,NodeID,SheetName)</f>
        <v>GainsCrystalToGJ</v>
      </c>
      <c r="Z1" s="318"/>
      <c r="AA1" s="318"/>
      <c r="AB1" s="318"/>
      <c r="AC1" s="318"/>
      <c r="AD1" s="318"/>
      <c r="AE1" s="318"/>
      <c r="AF1" s="318"/>
      <c r="AG1" s="318"/>
      <c r="AH1" s="318"/>
      <c r="AI1" s="318"/>
      <c r="AJ1" s="318"/>
      <c r="AK1" s="318"/>
      <c r="AL1" s="318"/>
      <c r="AM1" s="318"/>
      <c r="AN1" s="318"/>
      <c r="AO1" s="318"/>
      <c r="AP1" s="318"/>
      <c r="AQ1" s="318"/>
      <c r="AR1" s="318"/>
      <c r="AS1" s="318"/>
      <c r="AT1" s="318"/>
      <c r="AU1" s="318"/>
      <c r="AV1" s="318"/>
      <c r="AW1" s="318"/>
      <c r="AX1" s="318"/>
      <c r="AY1" s="318"/>
      <c r="AZ1" s="318"/>
      <c r="BA1" s="318"/>
      <c r="BB1" s="318"/>
    </row>
    <row r="2" spans="1:134" ht="14.5" x14ac:dyDescent="0.35">
      <c r="A2" s="209"/>
      <c r="B2" s="210"/>
      <c r="C2" s="210"/>
      <c r="D2" s="210"/>
      <c r="E2" s="210">
        <v>3</v>
      </c>
      <c r="F2" s="211"/>
      <c r="G2" s="211"/>
      <c r="H2" s="211"/>
      <c r="I2" s="325" t="str">
        <f>LOOKUP($B$10,NodeID,SheetName)</f>
        <v>GainsCrystalToGJ</v>
      </c>
      <c r="J2" s="326"/>
      <c r="K2" s="326"/>
      <c r="L2" s="326"/>
      <c r="M2" s="326"/>
      <c r="N2" s="326"/>
      <c r="O2" s="326"/>
      <c r="P2" s="326"/>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4.5" x14ac:dyDescent="0.35">
      <c r="A3" s="209"/>
      <c r="B3" s="210">
        <v>9</v>
      </c>
      <c r="C3" s="210">
        <f>LOOKUP($B$3,RunInformation!$AX$6:$AX$17,RunInformation!$BC$6:$BC$17)</f>
        <v>61</v>
      </c>
      <c r="D3" s="210">
        <v>15</v>
      </c>
      <c r="E3" s="210"/>
      <c r="F3" s="211"/>
      <c r="G3" s="211"/>
      <c r="H3" s="211"/>
      <c r="I3" s="326"/>
      <c r="J3" s="326"/>
      <c r="K3" s="326"/>
      <c r="L3" s="326"/>
      <c r="M3" s="326"/>
      <c r="N3" s="326"/>
      <c r="O3" s="326"/>
      <c r="P3" s="326"/>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4.5" x14ac:dyDescent="0.35">
      <c r="A4" s="209"/>
      <c r="B4" s="210"/>
      <c r="C4" s="210"/>
      <c r="D4" s="210"/>
      <c r="E4" s="210"/>
      <c r="F4" s="211"/>
      <c r="G4" s="211"/>
      <c r="H4" s="211"/>
      <c r="I4" s="211"/>
      <c r="J4" s="211"/>
      <c r="K4" s="211"/>
      <c r="L4" s="211"/>
      <c r="M4" s="211"/>
      <c r="N4" s="211"/>
      <c r="O4" s="211"/>
      <c r="P4" s="211"/>
      <c r="Q4" s="211"/>
      <c r="R4" s="211"/>
      <c r="S4" s="211"/>
      <c r="T4" s="217"/>
      <c r="U4" s="218">
        <f>DATE(LOOKUP($D$3,TimestepID,StartYear),$B$3,1)</f>
        <v>45170</v>
      </c>
      <c r="V4" s="219" t="str">
        <f ca="1">IF($U4="","",IF($B$34=TRUE,(LOOKUP($U4,INDIRECT($C$10&amp;"_TIME"),INDIRECT($C$10&amp;"_Max"))),""))</f>
        <v/>
      </c>
      <c r="W4" s="220" t="str">
        <f ca="1">IF($U4="","",IF($C$34=TRUE,(LOOKUP($U4,INDIRECT($C$10&amp;"_TIME"),INDIRECT($C$10&amp;"_Min"))),""))</f>
        <v/>
      </c>
      <c r="X4" s="221">
        <f ca="1">IF($U4="","",IF($D$34=TRUE,(LOOKUP($U4,INDIRECT($C$10&amp;"_TIME"),INDIRECT($C$10&amp;"_Most"))),""))</f>
        <v>8</v>
      </c>
      <c r="Y4" s="228">
        <f ca="1">IF($U4="","",IF($B$15=TRUE,(LOOKUP($U4,INDIRECT($C$10&amp;"_TIME"),INDIRECT($C$10&amp;"_"&amp;Y$2))),""))</f>
        <v>6.2220000000000004</v>
      </c>
      <c r="Z4" s="228">
        <f ca="1">IF($U4="","",IF($B$16=TRUE,(LOOKUP($U4,INDIRECT($C$10&amp;"_TIME"),INDIRECT($C$10&amp;"_"&amp;Z$2))),""))</f>
        <v>6.3730000000000002</v>
      </c>
      <c r="AA4" s="228">
        <f ca="1">IF($U4="","",IF($B$17=TRUE,(LOOKUP($U4,INDIRECT($C$10&amp;"_TIME"),INDIRECT($C$10&amp;"_"&amp;AA$2))),""))</f>
        <v>7.8120000000000003</v>
      </c>
      <c r="AB4" s="222">
        <f ca="1">IF($U4="","",IF($B$18=TRUE,(LOOKUP($U4,INDIRECT($C$10&amp;"_TIME"),INDIRECT($C$10&amp;"_"&amp;AB$2))),""))</f>
        <v>7.0469999999999997</v>
      </c>
      <c r="AC4" s="222">
        <f ca="1">IF($U4="","",IF($B$19=TRUE,(LOOKUP($U4,INDIRECT($C$10&amp;"_TIME"),INDIRECT($C$10&amp;"_"&amp;AC$2))),""))</f>
        <v>7.3040000000000003</v>
      </c>
      <c r="AD4" s="222">
        <f ca="1">IF($U4="","",IF($B$20=TRUE,(LOOKUP($U4,INDIRECT($C$10&amp;"_TIME"),INDIRECT($C$10&amp;"_"&amp;AD$2))),""))</f>
        <v>8.6259999999999994</v>
      </c>
      <c r="AE4" s="222">
        <f ca="1">IF($U4="","",IF($B$21=TRUE,(LOOKUP($U4,INDIRECT($C$10&amp;"_TIME"),INDIRECT($C$10&amp;"_"&amp;AE$2))),""))</f>
        <v>8.2240000000000002</v>
      </c>
      <c r="AF4" s="222">
        <f ca="1">IF($U4="","",IF($B$22=TRUE,(LOOKUP($U4,INDIRECT($C$10&amp;"_TIME"),INDIRECT($C$10&amp;"_"&amp;AF$2))),""))</f>
        <v>6.0419999999999998</v>
      </c>
      <c r="AG4" s="222">
        <f ca="1">IF($U4="","",IF($B$23=TRUE,(LOOKUP($U4,INDIRECT($C$10&amp;"_TIME"),INDIRECT($C$10&amp;"_"&amp;AG$2))),""))</f>
        <v>6.4050000000000002</v>
      </c>
      <c r="AH4" s="222">
        <f ca="1">IF($U4="","",IF($B$24=TRUE,(LOOKUP($U4,INDIRECT($C$10&amp;"_TIME"),INDIRECT($C$10&amp;"_"&amp;AH$2))),""))</f>
        <v>7.0659999999999998</v>
      </c>
      <c r="AI4" s="222">
        <f ca="1">IF($U4="","",IF($B$25=TRUE,(LOOKUP($U4,INDIRECT($C$10&amp;"_TIME"),INDIRECT($C$10&amp;"_"&amp;AI$2))),""))</f>
        <v>6.8230000000000004</v>
      </c>
      <c r="AJ4" s="222">
        <f ca="1">IF($U4="","",IF($B$26=TRUE,(LOOKUP($U4,INDIRECT($C$10&amp;"_TIME"),INDIRECT($C$10&amp;"_"&amp;AJ$2))),""))</f>
        <v>7.4640000000000004</v>
      </c>
      <c r="AK4" s="222">
        <f ca="1">IF($U4="","",IF($B$27=TRUE,(LOOKUP($U4,INDIRECT($C$10&amp;"_TIME"),INDIRECT($C$10&amp;"_"&amp;AK$2))),""))</f>
        <v>10.413</v>
      </c>
      <c r="AL4" s="222">
        <f ca="1">IF($U4="","",IF($B$28=TRUE,(LOOKUP($U4,INDIRECT($C$10&amp;"_TIME"),INDIRECT($C$10&amp;"_"&amp;AL$2))),""))</f>
        <v>11.763999999999999</v>
      </c>
      <c r="AM4" s="222">
        <f ca="1">IF($U4="","",IF($B$29=TRUE,(LOOKUP($U4,INDIRECT($C$10&amp;"_TIME"),INDIRECT($C$10&amp;"_"&amp;AM$2))),""))</f>
        <v>7.3520000000000003</v>
      </c>
      <c r="AN4" s="222">
        <f ca="1">IF($U4="","",IF($C$15=TRUE,(LOOKUP($U4,INDIRECT($C$10&amp;"_TIME"),INDIRECT($C$10&amp;"_"&amp;AN$2))),""))</f>
        <v>9.7189999999999994</v>
      </c>
      <c r="AO4" s="222">
        <f ca="1">IF($U4="","",IF($C$16=TRUE,(LOOKUP($U4,INDIRECT($C$10&amp;"_TIME"),INDIRECT($C$10&amp;"_"&amp;AO$2))),""))</f>
        <v>12.57</v>
      </c>
      <c r="AP4" s="222">
        <f ca="1">IF($U4="","",IF($C$17=TRUE,(LOOKUP($U4,INDIRECT($C$10&amp;"_TIME"),INDIRECT($C$10&amp;"_"&amp;AP$2))),""))</f>
        <v>8.0540000000000003</v>
      </c>
      <c r="AQ4" s="222">
        <f ca="1">IF($U4="","",IF($C$18=TRUE,(LOOKUP($U4,INDIRECT($C$10&amp;"_TIME"),INDIRECT($C$10&amp;"_"&amp;AQ$2))),""))</f>
        <v>8.1430000000000007</v>
      </c>
      <c r="AR4" s="228">
        <f ca="1">IF($U4="","",IF($C$19=TRUE,(LOOKUP($U4,INDIRECT($C$10&amp;"_TIME"),INDIRECT($C$10&amp;"_"&amp;AR$2))),""))</f>
        <v>6.8879999999999999</v>
      </c>
      <c r="AS4" s="228">
        <f ca="1">IF($U4="","",IF($C$20=TRUE,(LOOKUP($U4,INDIRECT($C$10&amp;"_TIME"),INDIRECT($C$10&amp;"_"&amp;AS$2))),""))</f>
        <v>7.9720000000000004</v>
      </c>
      <c r="AT4" s="228">
        <f ca="1">IF($U4="","",IF($C$21=TRUE,(LOOKUP($U4,INDIRECT($C$10&amp;"_TIME"),INDIRECT($C$10&amp;"_"&amp;AT$2))),""))</f>
        <v>6.5419999999999998</v>
      </c>
      <c r="AU4" s="228">
        <f ca="1">IF($U4="","",IF($C$22=TRUE,(LOOKUP($U4,INDIRECT($C$10&amp;"_TIME"),INDIRECT($C$10&amp;"_"&amp;AU$2))),""))</f>
        <v>10.778</v>
      </c>
      <c r="AV4" s="228">
        <f ca="1">IF($U4="","",IF($C$23=TRUE,(LOOKUP($U4,INDIRECT($C$10&amp;"_TIME"),INDIRECT($C$10&amp;"_"&amp;AV$2))),""))</f>
        <v>10.718</v>
      </c>
      <c r="AW4" s="228">
        <f ca="1">IF($U4="","",IF($C$24=TRUE,(LOOKUP($U4,INDIRECT($C$10&amp;"_TIME"),INDIRECT($C$10&amp;"_"&amp;AW$2))),""))</f>
        <v>8.1370000000000005</v>
      </c>
      <c r="AX4" s="228">
        <f ca="1">IF($U4="","",IF($C$25=TRUE,(LOOKUP($U4,INDIRECT($C$10&amp;"_TIME"),INDIRECT($C$10&amp;"_"&amp;AX$2))),""))</f>
        <v>8.1989999999999998</v>
      </c>
      <c r="AY4" s="228">
        <f ca="1">IF($U4="","",IF($C$26=TRUE,(LOOKUP($U4,INDIRECT($C$10&amp;"_TIME"),INDIRECT($C$10&amp;"_"&amp;AY$2))),""))</f>
        <v>8.0280000000000005</v>
      </c>
      <c r="AZ4" s="228">
        <f ca="1">IF($U4="","",IF($C$27=TRUE,(LOOKUP($U4,INDIRECT($C$10&amp;"_TIME"),INDIRECT($C$10&amp;"_"&amp;AZ$2))),""))</f>
        <v>6.3730000000000002</v>
      </c>
      <c r="BA4" s="228">
        <f ca="1">IF($U4="","",IF($C$28=TRUE,(LOOKUP($U4,INDIRECT($C$10&amp;"_TIME"),INDIRECT($C$10&amp;"_"&amp;BA$2))),""))</f>
        <v>7.0049999999999999</v>
      </c>
      <c r="BB4" s="228">
        <f ca="1">IF($U4="","",IF($C$29=TRUE,(LOOKUP($U4,INDIRECT($C$10&amp;"_TIME"),INDIRECT($C$10&amp;"_"&amp;BB$2))),""))</f>
        <v>8.4659999999999993</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3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45200</v>
      </c>
      <c r="V5" s="225" t="s">
        <v>181</v>
      </c>
      <c r="W5" s="226" t="s">
        <v>181</v>
      </c>
      <c r="X5" s="227">
        <v>45</v>
      </c>
      <c r="Y5" s="228">
        <v>36.686</v>
      </c>
      <c r="Z5" s="228">
        <v>35.615000000000002</v>
      </c>
      <c r="AA5" s="228">
        <v>48.091999999999999</v>
      </c>
      <c r="AB5" s="228">
        <v>43.526000000000003</v>
      </c>
      <c r="AC5" s="228">
        <v>45.828000000000003</v>
      </c>
      <c r="AD5" s="228">
        <v>52.726999999999997</v>
      </c>
      <c r="AE5" s="228">
        <v>54.426000000000002</v>
      </c>
      <c r="AF5" s="228">
        <v>42.052999999999997</v>
      </c>
      <c r="AG5" s="228">
        <v>32.911000000000001</v>
      </c>
      <c r="AH5" s="228">
        <v>41.621000000000002</v>
      </c>
      <c r="AI5" s="228">
        <v>36.322000000000003</v>
      </c>
      <c r="AJ5" s="228">
        <v>41.524999999999999</v>
      </c>
      <c r="AK5" s="228">
        <v>36.279000000000003</v>
      </c>
      <c r="AL5" s="228">
        <v>48.756</v>
      </c>
      <c r="AM5" s="228">
        <v>51.67</v>
      </c>
      <c r="AN5" s="228">
        <v>87.370999999999995</v>
      </c>
      <c r="AO5" s="228">
        <v>64.567999999999998</v>
      </c>
      <c r="AP5" s="228">
        <v>41.582999999999998</v>
      </c>
      <c r="AQ5" s="228">
        <v>43.219000000000001</v>
      </c>
      <c r="AR5" s="228">
        <v>41.165999999999997</v>
      </c>
      <c r="AS5" s="228">
        <v>44.719000000000001</v>
      </c>
      <c r="AT5" s="228">
        <v>32.363999999999997</v>
      </c>
      <c r="AU5" s="228">
        <v>56.345999999999997</v>
      </c>
      <c r="AV5" s="228">
        <v>57.564</v>
      </c>
      <c r="AW5" s="228">
        <v>45.280999999999999</v>
      </c>
      <c r="AX5" s="228">
        <v>45.869</v>
      </c>
      <c r="AY5" s="228">
        <v>49.048999999999999</v>
      </c>
      <c r="AZ5" s="228">
        <v>35.615000000000002</v>
      </c>
      <c r="BA5" s="228">
        <v>47.835000000000001</v>
      </c>
      <c r="BB5" s="228">
        <v>36.640999999999998</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4.5" x14ac:dyDescent="0.35">
      <c r="A6" s="209"/>
      <c r="B6" s="210">
        <v>3</v>
      </c>
      <c r="C6" s="210">
        <f>MATCH(INDEX(RunInformation!$AZ$6:$AZ$17,MATCH(B3,RunInformation!$AX$6:$AX$17,0)),RunInformation!$L$3:$L$24,0)</f>
        <v>3</v>
      </c>
      <c r="D6" s="223"/>
      <c r="E6" s="210"/>
      <c r="F6" s="211"/>
      <c r="G6" s="211"/>
      <c r="H6" s="211"/>
      <c r="I6" s="211"/>
      <c r="J6" s="211"/>
      <c r="K6" s="211"/>
      <c r="L6" s="211"/>
      <c r="M6" s="211"/>
      <c r="N6" s="211"/>
      <c r="O6" s="211"/>
      <c r="P6" s="211"/>
      <c r="Q6" s="211"/>
      <c r="R6" s="211"/>
      <c r="S6" s="211"/>
      <c r="T6" s="212"/>
      <c r="U6" s="224">
        <f t="shared" si="0"/>
        <v>45231</v>
      </c>
      <c r="V6" s="225" t="s">
        <v>181</v>
      </c>
      <c r="W6" s="226" t="s">
        <v>181</v>
      </c>
      <c r="X6" s="227">
        <v>55</v>
      </c>
      <c r="Y6" s="228">
        <v>55.459000000000003</v>
      </c>
      <c r="Z6" s="228">
        <v>59.021999999999998</v>
      </c>
      <c r="AA6" s="228">
        <v>56.295000000000002</v>
      </c>
      <c r="AB6" s="228">
        <v>57.445</v>
      </c>
      <c r="AC6" s="228">
        <v>55.960999999999999</v>
      </c>
      <c r="AD6" s="228">
        <v>67.811000000000007</v>
      </c>
      <c r="AE6" s="228">
        <v>59.41</v>
      </c>
      <c r="AF6" s="228">
        <v>55.12</v>
      </c>
      <c r="AG6" s="228">
        <v>48.521999999999998</v>
      </c>
      <c r="AH6" s="228">
        <v>50.061</v>
      </c>
      <c r="AI6" s="228">
        <v>49.518000000000001</v>
      </c>
      <c r="AJ6" s="228">
        <v>55.569000000000003</v>
      </c>
      <c r="AK6" s="228">
        <v>49.781999999999996</v>
      </c>
      <c r="AL6" s="228">
        <v>64.8</v>
      </c>
      <c r="AM6" s="228">
        <v>60.066000000000003</v>
      </c>
      <c r="AN6" s="228">
        <v>75.388999999999996</v>
      </c>
      <c r="AO6" s="228">
        <v>64.77</v>
      </c>
      <c r="AP6" s="228">
        <v>48.555999999999997</v>
      </c>
      <c r="AQ6" s="228">
        <v>52.106999999999999</v>
      </c>
      <c r="AR6" s="228">
        <v>55.573999999999998</v>
      </c>
      <c r="AS6" s="228">
        <v>53.834000000000003</v>
      </c>
      <c r="AT6" s="228">
        <v>46.984999999999999</v>
      </c>
      <c r="AU6" s="228">
        <v>60.37</v>
      </c>
      <c r="AV6" s="228">
        <v>54.143999999999998</v>
      </c>
      <c r="AW6" s="228">
        <v>52.747</v>
      </c>
      <c r="AX6" s="228">
        <v>48.481000000000002</v>
      </c>
      <c r="AY6" s="228">
        <v>50.152999999999999</v>
      </c>
      <c r="AZ6" s="228">
        <v>59.021999999999998</v>
      </c>
      <c r="BA6" s="228">
        <v>49.963999999999999</v>
      </c>
      <c r="BB6" s="228">
        <v>54.88</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4.5" x14ac:dyDescent="0.35">
      <c r="A7" s="209"/>
      <c r="B7" s="210"/>
      <c r="C7" s="210"/>
      <c r="D7" s="223"/>
      <c r="E7" s="210"/>
      <c r="F7" s="211"/>
      <c r="G7" s="211"/>
      <c r="H7" s="211"/>
      <c r="I7" s="211"/>
      <c r="J7" s="211"/>
      <c r="K7" s="211"/>
      <c r="L7" s="211"/>
      <c r="M7" s="211"/>
      <c r="N7" s="211"/>
      <c r="O7" s="211"/>
      <c r="P7" s="211"/>
      <c r="Q7" s="211"/>
      <c r="R7" s="211"/>
      <c r="S7" s="211"/>
      <c r="T7" s="212"/>
      <c r="U7" s="224">
        <f t="shared" si="0"/>
        <v>45261</v>
      </c>
      <c r="V7" s="225" t="s">
        <v>181</v>
      </c>
      <c r="W7" s="226" t="s">
        <v>181</v>
      </c>
      <c r="X7" s="227">
        <v>45</v>
      </c>
      <c r="Y7" s="228">
        <v>46.808999999999997</v>
      </c>
      <c r="Z7" s="228">
        <v>43.963000000000001</v>
      </c>
      <c r="AA7" s="228">
        <v>42.439</v>
      </c>
      <c r="AB7" s="228">
        <v>46.222999999999999</v>
      </c>
      <c r="AC7" s="228">
        <v>45.268999999999998</v>
      </c>
      <c r="AD7" s="228">
        <v>54.167000000000002</v>
      </c>
      <c r="AE7" s="228">
        <v>45.493000000000002</v>
      </c>
      <c r="AF7" s="228">
        <v>48.869</v>
      </c>
      <c r="AG7" s="228">
        <v>40.273000000000003</v>
      </c>
      <c r="AH7" s="228">
        <v>42.1</v>
      </c>
      <c r="AI7" s="228">
        <v>42.478999999999999</v>
      </c>
      <c r="AJ7" s="228">
        <v>44.731000000000002</v>
      </c>
      <c r="AK7" s="228">
        <v>45.414999999999999</v>
      </c>
      <c r="AL7" s="228">
        <v>48.856000000000002</v>
      </c>
      <c r="AM7" s="228">
        <v>45.686999999999998</v>
      </c>
      <c r="AN7" s="228">
        <v>52.103999999999999</v>
      </c>
      <c r="AO7" s="228">
        <v>55.067</v>
      </c>
      <c r="AP7" s="228">
        <v>41.883000000000003</v>
      </c>
      <c r="AQ7" s="228">
        <v>42.353000000000002</v>
      </c>
      <c r="AR7" s="228">
        <v>60.965000000000003</v>
      </c>
      <c r="AS7" s="228">
        <v>43.598999999999997</v>
      </c>
      <c r="AT7" s="228">
        <v>42.17</v>
      </c>
      <c r="AU7" s="228">
        <v>46.384</v>
      </c>
      <c r="AV7" s="228">
        <v>44.723999999999997</v>
      </c>
      <c r="AW7" s="228">
        <v>44.427</v>
      </c>
      <c r="AX7" s="228">
        <v>47.911999999999999</v>
      </c>
      <c r="AY7" s="228">
        <v>41.308999999999997</v>
      </c>
      <c r="AZ7" s="228">
        <v>43.963000000000001</v>
      </c>
      <c r="BA7" s="228">
        <v>44.433999999999997</v>
      </c>
      <c r="BB7" s="228">
        <v>45.954000000000001</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4.5" x14ac:dyDescent="0.35">
      <c r="A8" s="209"/>
      <c r="B8" s="210"/>
      <c r="C8" s="210"/>
      <c r="D8" s="223"/>
      <c r="E8" s="210"/>
      <c r="F8" s="211"/>
      <c r="G8" s="211"/>
      <c r="H8" s="211"/>
      <c r="I8" s="211"/>
      <c r="J8" s="211"/>
      <c r="K8" s="211"/>
      <c r="L8" s="211"/>
      <c r="M8" s="211"/>
      <c r="N8" s="211"/>
      <c r="O8" s="211"/>
      <c r="P8" s="211"/>
      <c r="Q8" s="211"/>
      <c r="R8" s="211"/>
      <c r="S8" s="211"/>
      <c r="T8" s="212"/>
      <c r="U8" s="224">
        <f t="shared" si="0"/>
        <v>45292</v>
      </c>
      <c r="V8" s="225" t="s">
        <v>181</v>
      </c>
      <c r="W8" s="226" t="s">
        <v>181</v>
      </c>
      <c r="X8" s="227">
        <v>40</v>
      </c>
      <c r="Y8" s="228">
        <v>39.588999999999999</v>
      </c>
      <c r="Z8" s="228">
        <v>45.006</v>
      </c>
      <c r="AA8" s="228">
        <v>37.290999999999997</v>
      </c>
      <c r="AB8" s="228">
        <v>42.564</v>
      </c>
      <c r="AC8" s="228">
        <v>38.533999999999999</v>
      </c>
      <c r="AD8" s="228">
        <v>46.491</v>
      </c>
      <c r="AE8" s="228">
        <v>42.414000000000001</v>
      </c>
      <c r="AF8" s="228">
        <v>43.171999999999997</v>
      </c>
      <c r="AG8" s="228">
        <v>40.369</v>
      </c>
      <c r="AH8" s="228">
        <v>37.220999999999997</v>
      </c>
      <c r="AI8" s="228">
        <v>37.307000000000002</v>
      </c>
      <c r="AJ8" s="228">
        <v>39.170999999999999</v>
      </c>
      <c r="AK8" s="228">
        <v>40.738999999999997</v>
      </c>
      <c r="AL8" s="228">
        <v>68.209999999999994</v>
      </c>
      <c r="AM8" s="228">
        <v>42.886000000000003</v>
      </c>
      <c r="AN8" s="228">
        <v>45.393999999999998</v>
      </c>
      <c r="AO8" s="228">
        <v>44.584000000000003</v>
      </c>
      <c r="AP8" s="228">
        <v>38.880000000000003</v>
      </c>
      <c r="AQ8" s="228">
        <v>37.520000000000003</v>
      </c>
      <c r="AR8" s="228">
        <v>52.316000000000003</v>
      </c>
      <c r="AS8" s="228">
        <v>39.923000000000002</v>
      </c>
      <c r="AT8" s="228">
        <v>38.118000000000002</v>
      </c>
      <c r="AU8" s="228">
        <v>40.076999999999998</v>
      </c>
      <c r="AV8" s="228">
        <v>41.180999999999997</v>
      </c>
      <c r="AW8" s="228">
        <v>39.893000000000001</v>
      </c>
      <c r="AX8" s="228">
        <v>50.005000000000003</v>
      </c>
      <c r="AY8" s="228">
        <v>36.052</v>
      </c>
      <c r="AZ8" s="228">
        <v>45.006</v>
      </c>
      <c r="BA8" s="228">
        <v>38.930999999999997</v>
      </c>
      <c r="BB8" s="228">
        <v>38.414999999999999</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4.5" x14ac:dyDescent="0.35">
      <c r="A9" s="229"/>
      <c r="B9" s="211"/>
      <c r="C9" s="211"/>
      <c r="D9" s="211"/>
      <c r="E9" s="211"/>
      <c r="F9" s="211"/>
      <c r="G9" s="211"/>
      <c r="H9" s="211"/>
      <c r="I9" s="211"/>
      <c r="J9" s="211"/>
      <c r="K9" s="211"/>
      <c r="L9" s="211"/>
      <c r="M9" s="211"/>
      <c r="N9" s="211"/>
      <c r="O9" s="211"/>
      <c r="P9" s="211"/>
      <c r="Q9" s="211"/>
      <c r="R9" s="211"/>
      <c r="S9" s="211"/>
      <c r="T9" s="212"/>
      <c r="U9" s="224">
        <f t="shared" si="0"/>
        <v>45323</v>
      </c>
      <c r="V9" s="225" t="s">
        <v>181</v>
      </c>
      <c r="W9" s="226" t="s">
        <v>181</v>
      </c>
      <c r="X9" s="227">
        <v>38</v>
      </c>
      <c r="Y9" s="228">
        <v>36.033000000000001</v>
      </c>
      <c r="Z9" s="228">
        <v>41.526000000000003</v>
      </c>
      <c r="AA9" s="228">
        <v>33.838000000000001</v>
      </c>
      <c r="AB9" s="228">
        <v>44.488</v>
      </c>
      <c r="AC9" s="228">
        <v>53.970999999999997</v>
      </c>
      <c r="AD9" s="228">
        <v>39.265999999999998</v>
      </c>
      <c r="AE9" s="228">
        <v>35.718000000000004</v>
      </c>
      <c r="AF9" s="228">
        <v>40.427999999999997</v>
      </c>
      <c r="AG9" s="228">
        <v>41.613999999999997</v>
      </c>
      <c r="AH9" s="228">
        <v>34.176000000000002</v>
      </c>
      <c r="AI9" s="228">
        <v>31.033000000000001</v>
      </c>
      <c r="AJ9" s="228">
        <v>36.822000000000003</v>
      </c>
      <c r="AK9" s="228">
        <v>34.997999999999998</v>
      </c>
      <c r="AL9" s="228">
        <v>49.1</v>
      </c>
      <c r="AM9" s="228">
        <v>34.328000000000003</v>
      </c>
      <c r="AN9" s="228">
        <v>45.374000000000002</v>
      </c>
      <c r="AO9" s="228">
        <v>37.578000000000003</v>
      </c>
      <c r="AP9" s="228">
        <v>39.454999999999998</v>
      </c>
      <c r="AQ9" s="228">
        <v>32.305</v>
      </c>
      <c r="AR9" s="228">
        <v>39.725999999999999</v>
      </c>
      <c r="AS9" s="228">
        <v>35.853000000000002</v>
      </c>
      <c r="AT9" s="228">
        <v>38.421999999999997</v>
      </c>
      <c r="AU9" s="228">
        <v>44.332999999999998</v>
      </c>
      <c r="AV9" s="228">
        <v>44.401000000000003</v>
      </c>
      <c r="AW9" s="228">
        <v>39.871000000000002</v>
      </c>
      <c r="AX9" s="228">
        <v>52.023000000000003</v>
      </c>
      <c r="AY9" s="228">
        <v>33.793999999999997</v>
      </c>
      <c r="AZ9" s="228">
        <v>41.526000000000003</v>
      </c>
      <c r="BA9" s="228">
        <v>33.508000000000003</v>
      </c>
      <c r="BB9" s="228">
        <v>36.286999999999999</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4.5" x14ac:dyDescent="0.35">
      <c r="A10" s="229"/>
      <c r="B10" s="211">
        <v>12</v>
      </c>
      <c r="C10" s="211" t="str">
        <f>LOOKUP($B$10,NodeID,RangeName)</f>
        <v>NFTOF_IN</v>
      </c>
      <c r="D10" s="211"/>
      <c r="E10" s="211"/>
      <c r="F10" s="211"/>
      <c r="G10" s="211"/>
      <c r="H10" s="211"/>
      <c r="I10" s="211"/>
      <c r="J10" s="211"/>
      <c r="K10" s="211"/>
      <c r="L10" s="211"/>
      <c r="M10" s="211"/>
      <c r="N10" s="211"/>
      <c r="O10" s="211"/>
      <c r="P10" s="211"/>
      <c r="Q10" s="211"/>
      <c r="R10" s="211"/>
      <c r="S10" s="211"/>
      <c r="T10" s="212"/>
      <c r="U10" s="224">
        <f t="shared" si="0"/>
        <v>45352</v>
      </c>
      <c r="V10" s="225" t="s">
        <v>181</v>
      </c>
      <c r="W10" s="226" t="s">
        <v>181</v>
      </c>
      <c r="X10" s="227">
        <v>56</v>
      </c>
      <c r="Y10" s="228">
        <v>59.030999999999999</v>
      </c>
      <c r="Z10" s="228">
        <v>65.299000000000007</v>
      </c>
      <c r="AA10" s="228">
        <v>58.093000000000004</v>
      </c>
      <c r="AB10" s="228">
        <v>88.049000000000007</v>
      </c>
      <c r="AC10" s="228">
        <v>60.691000000000003</v>
      </c>
      <c r="AD10" s="228">
        <v>71.701999999999998</v>
      </c>
      <c r="AE10" s="228">
        <v>59.720999999999997</v>
      </c>
      <c r="AF10" s="228">
        <v>60.399000000000001</v>
      </c>
      <c r="AG10" s="228">
        <v>45.188000000000002</v>
      </c>
      <c r="AH10" s="228">
        <v>48.518999999999998</v>
      </c>
      <c r="AI10" s="228">
        <v>38.408000000000001</v>
      </c>
      <c r="AJ10" s="228">
        <v>51.171999999999997</v>
      </c>
      <c r="AK10" s="228">
        <v>74.239000000000004</v>
      </c>
      <c r="AL10" s="228">
        <v>58.14</v>
      </c>
      <c r="AM10" s="228">
        <v>41.244999999999997</v>
      </c>
      <c r="AN10" s="228">
        <v>112.488</v>
      </c>
      <c r="AO10" s="228">
        <v>43.331000000000003</v>
      </c>
      <c r="AP10" s="228">
        <v>59.031999999999996</v>
      </c>
      <c r="AQ10" s="228">
        <v>36.850999999999999</v>
      </c>
      <c r="AR10" s="228">
        <v>57.344999999999999</v>
      </c>
      <c r="AS10" s="228">
        <v>54.655000000000001</v>
      </c>
      <c r="AT10" s="228">
        <v>40.822000000000003</v>
      </c>
      <c r="AU10" s="228">
        <v>49.975999999999999</v>
      </c>
      <c r="AV10" s="228">
        <v>58.362000000000002</v>
      </c>
      <c r="AW10" s="228">
        <v>45.994999999999997</v>
      </c>
      <c r="AX10" s="228">
        <v>76.141000000000005</v>
      </c>
      <c r="AY10" s="228">
        <v>33.131</v>
      </c>
      <c r="AZ10" s="228">
        <v>65.299000000000007</v>
      </c>
      <c r="BA10" s="228">
        <v>40.802</v>
      </c>
      <c r="BB10" s="228">
        <v>45.8</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4.5" x14ac:dyDescent="0.35">
      <c r="A11" s="229"/>
      <c r="B11" s="211"/>
      <c r="C11" s="211"/>
      <c r="D11" s="211"/>
      <c r="E11" s="211"/>
      <c r="F11" s="211"/>
      <c r="G11" s="211"/>
      <c r="H11" s="211"/>
      <c r="I11" s="211"/>
      <c r="J11" s="211"/>
      <c r="K11" s="211"/>
      <c r="L11" s="211"/>
      <c r="M11" s="211"/>
      <c r="N11" s="211"/>
      <c r="O11" s="211"/>
      <c r="P11" s="211"/>
      <c r="Q11" s="211"/>
      <c r="R11" s="211"/>
      <c r="S11" s="211"/>
      <c r="T11" s="212"/>
      <c r="U11" s="224">
        <f t="shared" si="0"/>
        <v>45383</v>
      </c>
      <c r="V11" s="225" t="s">
        <v>181</v>
      </c>
      <c r="W11" s="226" t="s">
        <v>181</v>
      </c>
      <c r="X11" s="227">
        <v>91</v>
      </c>
      <c r="Y11" s="228">
        <v>138.67500000000001</v>
      </c>
      <c r="Z11" s="228">
        <v>136.73500000000001</v>
      </c>
      <c r="AA11" s="228">
        <v>97.73</v>
      </c>
      <c r="AB11" s="228">
        <v>107.116</v>
      </c>
      <c r="AC11" s="228">
        <v>97.766000000000005</v>
      </c>
      <c r="AD11" s="228">
        <v>139.542</v>
      </c>
      <c r="AE11" s="228">
        <v>86.861000000000004</v>
      </c>
      <c r="AF11" s="228">
        <v>89.352000000000004</v>
      </c>
      <c r="AG11" s="228">
        <v>70.855999999999995</v>
      </c>
      <c r="AH11" s="228">
        <v>73.727000000000004</v>
      </c>
      <c r="AI11" s="228">
        <v>53.052999999999997</v>
      </c>
      <c r="AJ11" s="228">
        <v>92.647999999999996</v>
      </c>
      <c r="AK11" s="228">
        <v>149.05099999999999</v>
      </c>
      <c r="AL11" s="228">
        <v>194.6</v>
      </c>
      <c r="AM11" s="228">
        <v>143.43</v>
      </c>
      <c r="AN11" s="228">
        <v>160.245</v>
      </c>
      <c r="AO11" s="228">
        <v>57.893999999999998</v>
      </c>
      <c r="AP11" s="228">
        <v>86.843999999999994</v>
      </c>
      <c r="AQ11" s="228">
        <v>70.102000000000004</v>
      </c>
      <c r="AR11" s="228">
        <v>156.124</v>
      </c>
      <c r="AS11" s="228">
        <v>95.766999999999996</v>
      </c>
      <c r="AT11" s="228">
        <v>50.155000000000001</v>
      </c>
      <c r="AU11" s="228">
        <v>84.909000000000006</v>
      </c>
      <c r="AV11" s="228">
        <v>53.192999999999998</v>
      </c>
      <c r="AW11" s="228">
        <v>87.028999999999996</v>
      </c>
      <c r="AX11" s="228">
        <v>118.79300000000001</v>
      </c>
      <c r="AY11" s="228">
        <v>38.283000000000001</v>
      </c>
      <c r="AZ11" s="228">
        <v>136.73500000000001</v>
      </c>
      <c r="BA11" s="228">
        <v>48.478999999999999</v>
      </c>
      <c r="BB11" s="228">
        <v>58.569000000000003</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4.5" x14ac:dyDescent="0.35">
      <c r="A12" s="229"/>
      <c r="B12" s="211"/>
      <c r="C12" s="211"/>
      <c r="D12" s="211"/>
      <c r="E12" s="211"/>
      <c r="F12" s="211"/>
      <c r="G12" s="211"/>
      <c r="H12" s="211"/>
      <c r="I12" s="211"/>
      <c r="J12" s="211"/>
      <c r="K12" s="211"/>
      <c r="L12" s="211"/>
      <c r="M12" s="211"/>
      <c r="N12" s="211"/>
      <c r="O12" s="211"/>
      <c r="P12" s="211"/>
      <c r="Q12" s="211"/>
      <c r="R12" s="211"/>
      <c r="S12" s="211"/>
      <c r="T12" s="212"/>
      <c r="U12" s="224">
        <f t="shared" si="0"/>
        <v>45413</v>
      </c>
      <c r="V12" s="225" t="s">
        <v>181</v>
      </c>
      <c r="W12" s="226" t="s">
        <v>181</v>
      </c>
      <c r="X12" s="227">
        <v>185</v>
      </c>
      <c r="Y12" s="228">
        <v>202.83199999999999</v>
      </c>
      <c r="Z12" s="228">
        <v>510.35700000000003</v>
      </c>
      <c r="AA12" s="228">
        <v>188.78800000000001</v>
      </c>
      <c r="AB12" s="228">
        <v>360.31099999999998</v>
      </c>
      <c r="AC12" s="228">
        <v>172.31899999999999</v>
      </c>
      <c r="AD12" s="228">
        <v>361.63900000000001</v>
      </c>
      <c r="AE12" s="228">
        <v>258.517</v>
      </c>
      <c r="AF12" s="228">
        <v>183.797</v>
      </c>
      <c r="AG12" s="228">
        <v>118.441</v>
      </c>
      <c r="AH12" s="228">
        <v>186.203</v>
      </c>
      <c r="AI12" s="228">
        <v>48.545999999999999</v>
      </c>
      <c r="AJ12" s="228">
        <v>211.71100000000001</v>
      </c>
      <c r="AK12" s="228">
        <v>180.36099999999999</v>
      </c>
      <c r="AL12" s="228">
        <v>390.43400000000003</v>
      </c>
      <c r="AM12" s="228">
        <v>181.084</v>
      </c>
      <c r="AN12" s="228">
        <v>163.49199999999999</v>
      </c>
      <c r="AO12" s="228">
        <v>323.97399999999999</v>
      </c>
      <c r="AP12" s="228">
        <v>270.03399999999999</v>
      </c>
      <c r="AQ12" s="228">
        <v>178.55600000000001</v>
      </c>
      <c r="AR12" s="228">
        <v>277.91000000000003</v>
      </c>
      <c r="AS12" s="228">
        <v>86.233000000000004</v>
      </c>
      <c r="AT12" s="228">
        <v>135.96600000000001</v>
      </c>
      <c r="AU12" s="228">
        <v>217.59700000000001</v>
      </c>
      <c r="AV12" s="228">
        <v>125.982</v>
      </c>
      <c r="AW12" s="228">
        <v>208.12100000000001</v>
      </c>
      <c r="AX12" s="228">
        <v>180.63200000000001</v>
      </c>
      <c r="AY12" s="228">
        <v>70.561000000000007</v>
      </c>
      <c r="AZ12" s="228">
        <v>510.35700000000003</v>
      </c>
      <c r="BA12" s="228">
        <v>106.804</v>
      </c>
      <c r="BB12" s="228">
        <v>131.541</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4.5" x14ac:dyDescent="0.35">
      <c r="A13" s="229"/>
      <c r="B13" s="211"/>
      <c r="C13" s="211"/>
      <c r="D13" s="211"/>
      <c r="E13" s="211"/>
      <c r="F13" s="211"/>
      <c r="G13" s="211"/>
      <c r="H13" s="211"/>
      <c r="I13" s="211"/>
      <c r="J13" s="211"/>
      <c r="K13" s="211"/>
      <c r="L13" s="211"/>
      <c r="M13" s="211"/>
      <c r="N13" s="211"/>
      <c r="O13" s="211"/>
      <c r="P13" s="211"/>
      <c r="Q13" s="211"/>
      <c r="R13" s="211"/>
      <c r="S13" s="211"/>
      <c r="T13" s="212"/>
      <c r="U13" s="224">
        <f t="shared" si="0"/>
        <v>45444</v>
      </c>
      <c r="V13" s="225" t="s">
        <v>181</v>
      </c>
      <c r="W13" s="226" t="s">
        <v>181</v>
      </c>
      <c r="X13" s="227">
        <v>117</v>
      </c>
      <c r="Y13" s="228">
        <v>84.846000000000004</v>
      </c>
      <c r="Z13" s="228">
        <v>322.88400000000001</v>
      </c>
      <c r="AA13" s="228">
        <v>84.372</v>
      </c>
      <c r="AB13" s="228">
        <v>409.00200000000001</v>
      </c>
      <c r="AC13" s="228">
        <v>80.423000000000002</v>
      </c>
      <c r="AD13" s="228">
        <v>269.59500000000003</v>
      </c>
      <c r="AE13" s="228">
        <v>150.61799999999999</v>
      </c>
      <c r="AF13" s="228">
        <v>152.37</v>
      </c>
      <c r="AG13" s="228">
        <v>30.469000000000001</v>
      </c>
      <c r="AH13" s="228">
        <v>61.677</v>
      </c>
      <c r="AI13" s="228">
        <v>3.0009999999999999</v>
      </c>
      <c r="AJ13" s="228">
        <v>102.355</v>
      </c>
      <c r="AK13" s="228">
        <v>48.149000000000001</v>
      </c>
      <c r="AL13" s="228">
        <v>219.07400000000001</v>
      </c>
      <c r="AM13" s="228">
        <v>66.91</v>
      </c>
      <c r="AN13" s="228">
        <v>50.210999999999999</v>
      </c>
      <c r="AO13" s="228">
        <v>314.58100000000002</v>
      </c>
      <c r="AP13" s="228">
        <v>132.672</v>
      </c>
      <c r="AQ13" s="228">
        <v>166.41900000000001</v>
      </c>
      <c r="AR13" s="228">
        <v>305.89999999999998</v>
      </c>
      <c r="AS13" s="228">
        <v>6.0830000000000002</v>
      </c>
      <c r="AT13" s="228">
        <v>74.305999999999997</v>
      </c>
      <c r="AU13" s="228">
        <v>147.202</v>
      </c>
      <c r="AV13" s="228">
        <v>107.381</v>
      </c>
      <c r="AW13" s="228">
        <v>126.851</v>
      </c>
      <c r="AX13" s="228">
        <v>148.70699999999999</v>
      </c>
      <c r="AY13" s="228">
        <v>-1.4670000000000001</v>
      </c>
      <c r="AZ13" s="228">
        <v>322.88400000000001</v>
      </c>
      <c r="BA13" s="228">
        <v>52.746000000000002</v>
      </c>
      <c r="BB13" s="228">
        <v>126.619</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4.5" x14ac:dyDescent="0.35">
      <c r="A14" s="229"/>
      <c r="B14" s="211"/>
      <c r="C14" s="211"/>
      <c r="D14" s="211"/>
      <c r="E14" s="211"/>
      <c r="F14" s="211"/>
      <c r="G14" s="211"/>
      <c r="H14" s="211"/>
      <c r="I14" s="211"/>
      <c r="J14" s="211"/>
      <c r="K14" s="211"/>
      <c r="L14" s="211"/>
      <c r="M14" s="211"/>
      <c r="N14" s="211"/>
      <c r="O14" s="211"/>
      <c r="P14" s="211"/>
      <c r="Q14" s="211"/>
      <c r="R14" s="211"/>
      <c r="S14" s="211"/>
      <c r="T14" s="212"/>
      <c r="U14" s="224">
        <f t="shared" si="0"/>
        <v>45474</v>
      </c>
      <c r="V14" s="225" t="s">
        <v>181</v>
      </c>
      <c r="W14" s="226" t="s">
        <v>181</v>
      </c>
      <c r="X14" s="227">
        <v>-3</v>
      </c>
      <c r="Y14" s="228">
        <v>-1.488</v>
      </c>
      <c r="Z14" s="228">
        <v>81.134</v>
      </c>
      <c r="AA14" s="228">
        <v>-10.234999999999999</v>
      </c>
      <c r="AB14" s="228">
        <v>195.97300000000001</v>
      </c>
      <c r="AC14" s="228">
        <v>-8.1679999999999993</v>
      </c>
      <c r="AD14" s="228">
        <v>34.015999999999998</v>
      </c>
      <c r="AE14" s="228">
        <v>30.422999999999998</v>
      </c>
      <c r="AF14" s="228">
        <v>42.58</v>
      </c>
      <c r="AG14" s="228">
        <v>-20.907</v>
      </c>
      <c r="AH14" s="228">
        <v>-13.667</v>
      </c>
      <c r="AI14" s="228">
        <v>-19.262</v>
      </c>
      <c r="AJ14" s="228">
        <v>-6.1260000000000003</v>
      </c>
      <c r="AK14" s="228">
        <v>-12.083</v>
      </c>
      <c r="AL14" s="228">
        <v>28.667999999999999</v>
      </c>
      <c r="AM14" s="228">
        <v>-9.8119999999999994</v>
      </c>
      <c r="AN14" s="228">
        <v>-12.467000000000001</v>
      </c>
      <c r="AO14" s="228">
        <v>66.021000000000001</v>
      </c>
      <c r="AP14" s="228">
        <v>24.65</v>
      </c>
      <c r="AQ14" s="228">
        <v>4.6719999999999997</v>
      </c>
      <c r="AR14" s="228">
        <v>85.040999999999997</v>
      </c>
      <c r="AS14" s="228">
        <v>-13.087999999999999</v>
      </c>
      <c r="AT14" s="228">
        <v>-1.869</v>
      </c>
      <c r="AU14" s="228">
        <v>18.405000000000001</v>
      </c>
      <c r="AV14" s="228">
        <v>8.4619999999999997</v>
      </c>
      <c r="AW14" s="228">
        <v>12.851000000000001</v>
      </c>
      <c r="AX14" s="228">
        <v>7.4180000000000001</v>
      </c>
      <c r="AY14" s="228">
        <v>-18.614999999999998</v>
      </c>
      <c r="AZ14" s="228">
        <v>81.134</v>
      </c>
      <c r="BA14" s="228">
        <v>-16.350999999999999</v>
      </c>
      <c r="BB14" s="228">
        <v>17.556000000000001</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4.5" x14ac:dyDescent="0.3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45505</v>
      </c>
      <c r="V15" s="225" t="s">
        <v>181</v>
      </c>
      <c r="W15" s="226" t="s">
        <v>181</v>
      </c>
      <c r="X15" s="227">
        <v>-22</v>
      </c>
      <c r="Y15" s="228">
        <v>2.371</v>
      </c>
      <c r="Z15" s="228">
        <v>17.712</v>
      </c>
      <c r="AA15" s="228">
        <v>-4.5259999999999998</v>
      </c>
      <c r="AB15" s="228">
        <v>35.89</v>
      </c>
      <c r="AC15" s="228">
        <v>-6.8259999999999996</v>
      </c>
      <c r="AD15" s="228">
        <v>14.746</v>
      </c>
      <c r="AE15" s="228">
        <v>-0.39700000000000002</v>
      </c>
      <c r="AF15" s="228">
        <v>27.195</v>
      </c>
      <c r="AG15" s="228">
        <v>-7.6079999999999997</v>
      </c>
      <c r="AH15" s="228">
        <v>-3.2869999999999999</v>
      </c>
      <c r="AI15" s="228">
        <v>-4.9000000000000004</v>
      </c>
      <c r="AJ15" s="228">
        <v>-4.7560000000000002</v>
      </c>
      <c r="AK15" s="228">
        <v>-1.6579999999999999</v>
      </c>
      <c r="AL15" s="228">
        <v>6.7779999999999996</v>
      </c>
      <c r="AM15" s="228">
        <v>-2.4769999999999999</v>
      </c>
      <c r="AN15" s="228">
        <v>-3.0910000000000002</v>
      </c>
      <c r="AO15" s="228">
        <v>20.725000000000001</v>
      </c>
      <c r="AP15" s="228">
        <v>2.8820000000000001</v>
      </c>
      <c r="AQ15" s="228">
        <v>14.303000000000001</v>
      </c>
      <c r="AR15" s="228">
        <v>7.9130000000000003</v>
      </c>
      <c r="AS15" s="228">
        <v>-4.3460000000000001</v>
      </c>
      <c r="AT15" s="228">
        <v>8.4570000000000007</v>
      </c>
      <c r="AU15" s="228">
        <v>21.097000000000001</v>
      </c>
      <c r="AV15" s="228">
        <v>5.9610000000000003</v>
      </c>
      <c r="AW15" s="228">
        <v>10.996</v>
      </c>
      <c r="AX15" s="228">
        <v>10.3</v>
      </c>
      <c r="AY15" s="228">
        <v>3.9279999999999999</v>
      </c>
      <c r="AZ15" s="228">
        <v>17.712</v>
      </c>
      <c r="BA15" s="228">
        <v>-2.6850000000000001</v>
      </c>
      <c r="BB15" s="228">
        <v>-4.5609999999999999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4.5" x14ac:dyDescent="0.3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45536</v>
      </c>
      <c r="V16" s="225" t="s">
        <v>181</v>
      </c>
      <c r="W16" s="226" t="s">
        <v>181</v>
      </c>
      <c r="X16" s="227">
        <v>8</v>
      </c>
      <c r="Y16" s="228">
        <v>6.9720000000000004</v>
      </c>
      <c r="Z16" s="228">
        <v>9.9979999999999993</v>
      </c>
      <c r="AA16" s="228">
        <v>5.423</v>
      </c>
      <c r="AB16" s="228">
        <v>11.47</v>
      </c>
      <c r="AC16" s="228">
        <v>6.5339999999999998</v>
      </c>
      <c r="AD16" s="228">
        <v>12.765000000000001</v>
      </c>
      <c r="AE16" s="228">
        <v>5.5629999999999997</v>
      </c>
      <c r="AF16" s="228">
        <v>8.6229999999999993</v>
      </c>
      <c r="AG16" s="228">
        <v>5.31</v>
      </c>
      <c r="AH16" s="228">
        <v>5.7720000000000002</v>
      </c>
      <c r="AI16" s="228">
        <v>4.0049999999999999</v>
      </c>
      <c r="AJ16" s="228">
        <v>9.0719999999999992</v>
      </c>
      <c r="AK16" s="228">
        <v>10.429</v>
      </c>
      <c r="AL16" s="228">
        <v>8.3629999999999995</v>
      </c>
      <c r="AM16" s="228">
        <v>9.1669999999999998</v>
      </c>
      <c r="AN16" s="228">
        <v>13.573</v>
      </c>
      <c r="AO16" s="228">
        <v>9.7390000000000008</v>
      </c>
      <c r="AP16" s="228">
        <v>7.58</v>
      </c>
      <c r="AQ16" s="228">
        <v>6.75</v>
      </c>
      <c r="AR16" s="228">
        <v>9.093</v>
      </c>
      <c r="AS16" s="228">
        <v>4.875</v>
      </c>
      <c r="AT16" s="228">
        <v>11.271000000000001</v>
      </c>
      <c r="AU16" s="228">
        <v>13.675000000000001</v>
      </c>
      <c r="AV16" s="228">
        <v>7.593</v>
      </c>
      <c r="AW16" s="228">
        <v>8.2590000000000003</v>
      </c>
      <c r="AX16" s="228">
        <v>8.0370000000000008</v>
      </c>
      <c r="AY16" s="228">
        <v>6.2320000000000002</v>
      </c>
      <c r="AZ16" s="228">
        <v>9.9979999999999993</v>
      </c>
      <c r="BA16" s="228">
        <v>6.5179999999999998</v>
      </c>
      <c r="BB16" s="228">
        <v>4.8579999999999997</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4.5" x14ac:dyDescent="0.3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45566</v>
      </c>
      <c r="V17" s="225" t="s">
        <v>181</v>
      </c>
      <c r="W17" s="226" t="s">
        <v>181</v>
      </c>
      <c r="X17" s="227">
        <v>53</v>
      </c>
      <c r="Y17" s="228">
        <v>53.911000000000001</v>
      </c>
      <c r="Z17" s="228">
        <v>79.673000000000002</v>
      </c>
      <c r="AA17" s="228">
        <v>57.475000000000001</v>
      </c>
      <c r="AB17" s="228">
        <v>79.366</v>
      </c>
      <c r="AC17" s="228">
        <v>72.373999999999995</v>
      </c>
      <c r="AD17" s="228">
        <v>98.165999999999997</v>
      </c>
      <c r="AE17" s="228">
        <v>62.363</v>
      </c>
      <c r="AF17" s="228">
        <v>50.805</v>
      </c>
      <c r="AG17" s="228">
        <v>56.326000000000001</v>
      </c>
      <c r="AH17" s="228">
        <v>49.801000000000002</v>
      </c>
      <c r="AI17" s="228">
        <v>46.073</v>
      </c>
      <c r="AJ17" s="228">
        <v>49.156999999999996</v>
      </c>
      <c r="AK17" s="228">
        <v>67.622</v>
      </c>
      <c r="AL17" s="228">
        <v>80.457999999999998</v>
      </c>
      <c r="AM17" s="228">
        <v>128.52699999999999</v>
      </c>
      <c r="AN17" s="228">
        <v>96.551000000000002</v>
      </c>
      <c r="AO17" s="228">
        <v>66.337999999999994</v>
      </c>
      <c r="AP17" s="228">
        <v>61.484000000000002</v>
      </c>
      <c r="AQ17" s="228">
        <v>59.932000000000002</v>
      </c>
      <c r="AR17" s="228">
        <v>69.611000000000004</v>
      </c>
      <c r="AS17" s="228">
        <v>40.546999999999997</v>
      </c>
      <c r="AT17" s="228">
        <v>79.974999999999994</v>
      </c>
      <c r="AU17" s="228">
        <v>89.462000000000003</v>
      </c>
      <c r="AV17" s="228">
        <v>63.36</v>
      </c>
      <c r="AW17" s="228">
        <v>67.754000000000005</v>
      </c>
      <c r="AX17" s="228">
        <v>72.5</v>
      </c>
      <c r="AY17" s="228">
        <v>54.664000000000001</v>
      </c>
      <c r="AZ17" s="228">
        <v>79.673000000000002</v>
      </c>
      <c r="BA17" s="228">
        <v>44.539000000000001</v>
      </c>
      <c r="BB17" s="228">
        <v>50.545999999999999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4.5" x14ac:dyDescent="0.3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45597</v>
      </c>
      <c r="V18" s="225" t="s">
        <v>181</v>
      </c>
      <c r="W18" s="226" t="s">
        <v>181</v>
      </c>
      <c r="X18" s="227">
        <v>67</v>
      </c>
      <c r="Y18" s="228">
        <v>62.564</v>
      </c>
      <c r="Z18" s="228">
        <v>64.563000000000002</v>
      </c>
      <c r="AA18" s="228">
        <v>55.429000000000002</v>
      </c>
      <c r="AB18" s="228">
        <v>65.606999999999999</v>
      </c>
      <c r="AC18" s="228">
        <v>66.350999999999999</v>
      </c>
      <c r="AD18" s="228">
        <v>70.180000000000007</v>
      </c>
      <c r="AE18" s="228">
        <v>56.515000000000001</v>
      </c>
      <c r="AF18" s="228">
        <v>49.796999999999997</v>
      </c>
      <c r="AG18" s="228">
        <v>47.36</v>
      </c>
      <c r="AH18" s="228">
        <v>48.015999999999998</v>
      </c>
      <c r="AI18" s="228">
        <v>47.887</v>
      </c>
      <c r="AJ18" s="228">
        <v>48.802999999999997</v>
      </c>
      <c r="AK18" s="228">
        <v>64.894999999999996</v>
      </c>
      <c r="AL18" s="228">
        <v>66.447999999999993</v>
      </c>
      <c r="AM18" s="228">
        <v>75.647999999999996</v>
      </c>
      <c r="AN18" s="228">
        <v>65.143000000000001</v>
      </c>
      <c r="AO18" s="228">
        <v>54.691000000000003</v>
      </c>
      <c r="AP18" s="228">
        <v>52.62</v>
      </c>
      <c r="AQ18" s="228">
        <v>56.405999999999999</v>
      </c>
      <c r="AR18" s="228">
        <v>57.59</v>
      </c>
      <c r="AS18" s="228">
        <v>42.841000000000001</v>
      </c>
      <c r="AT18" s="228">
        <v>58.648000000000003</v>
      </c>
      <c r="AU18" s="228">
        <v>56.28</v>
      </c>
      <c r="AV18" s="228">
        <v>50.396999999999998</v>
      </c>
      <c r="AW18" s="228">
        <v>49.445999999999998</v>
      </c>
      <c r="AX18" s="228">
        <v>50.664000000000001</v>
      </c>
      <c r="AY18" s="228">
        <v>45.13</v>
      </c>
      <c r="AZ18" s="228">
        <v>64.563000000000002</v>
      </c>
      <c r="BA18" s="228">
        <v>49.399000000000001</v>
      </c>
      <c r="BB18" s="228">
        <v>55.018000000000001</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4.5" x14ac:dyDescent="0.3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45627</v>
      </c>
      <c r="V19" s="225" t="s">
        <v>181</v>
      </c>
      <c r="W19" s="226" t="s">
        <v>181</v>
      </c>
      <c r="X19" s="227">
        <v>45</v>
      </c>
      <c r="Y19" s="228">
        <v>46.247999999999998</v>
      </c>
      <c r="Z19" s="228">
        <v>49.356000000000002</v>
      </c>
      <c r="AA19" s="228">
        <v>44.789000000000001</v>
      </c>
      <c r="AB19" s="228">
        <v>53.151000000000003</v>
      </c>
      <c r="AC19" s="228">
        <v>53.521000000000001</v>
      </c>
      <c r="AD19" s="228">
        <v>52.795000000000002</v>
      </c>
      <c r="AE19" s="228">
        <v>50.317</v>
      </c>
      <c r="AF19" s="228">
        <v>41.040999999999997</v>
      </c>
      <c r="AG19" s="228">
        <v>38.651000000000003</v>
      </c>
      <c r="AH19" s="228">
        <v>40.744</v>
      </c>
      <c r="AI19" s="228">
        <v>37.646999999999998</v>
      </c>
      <c r="AJ19" s="228">
        <v>44.212000000000003</v>
      </c>
      <c r="AK19" s="228">
        <v>49.024000000000001</v>
      </c>
      <c r="AL19" s="228">
        <v>50.366999999999997</v>
      </c>
      <c r="AM19" s="228">
        <v>52.064999999999998</v>
      </c>
      <c r="AN19" s="228">
        <v>56.332999999999998</v>
      </c>
      <c r="AO19" s="228">
        <v>47.136000000000003</v>
      </c>
      <c r="AP19" s="228">
        <v>42.451000000000001</v>
      </c>
      <c r="AQ19" s="228">
        <v>63.045999999999999</v>
      </c>
      <c r="AR19" s="228">
        <v>47.093000000000004</v>
      </c>
      <c r="AS19" s="228">
        <v>37.798000000000002</v>
      </c>
      <c r="AT19" s="228">
        <v>44.454999999999998</v>
      </c>
      <c r="AU19" s="228">
        <v>46.411000000000001</v>
      </c>
      <c r="AV19" s="228">
        <v>42.301000000000002</v>
      </c>
      <c r="AW19" s="228">
        <v>48.569000000000003</v>
      </c>
      <c r="AX19" s="228">
        <v>42.369</v>
      </c>
      <c r="AY19" s="228">
        <v>34.950000000000003</v>
      </c>
      <c r="AZ19" s="228">
        <v>49.356000000000002</v>
      </c>
      <c r="BA19" s="228">
        <v>40.845999999999997</v>
      </c>
      <c r="BB19" s="228">
        <v>45.899000000000001</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4.5" x14ac:dyDescent="0.3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45658</v>
      </c>
      <c r="V20" s="225" t="s">
        <v>181</v>
      </c>
      <c r="W20" s="226" t="s">
        <v>181</v>
      </c>
      <c r="X20" s="227">
        <v>38</v>
      </c>
      <c r="Y20" s="228">
        <v>44.146000000000001</v>
      </c>
      <c r="Z20" s="228">
        <v>40.581000000000003</v>
      </c>
      <c r="AA20" s="228">
        <v>38.201999999999998</v>
      </c>
      <c r="AB20" s="228">
        <v>41.884</v>
      </c>
      <c r="AC20" s="228">
        <v>42.427</v>
      </c>
      <c r="AD20" s="228">
        <v>45.737000000000002</v>
      </c>
      <c r="AE20" s="228">
        <v>41.198999999999998</v>
      </c>
      <c r="AF20" s="228">
        <v>38.380000000000003</v>
      </c>
      <c r="AG20" s="228">
        <v>30.876000000000001</v>
      </c>
      <c r="AH20" s="228">
        <v>32.646000000000001</v>
      </c>
      <c r="AI20" s="228">
        <v>29.655000000000001</v>
      </c>
      <c r="AJ20" s="228">
        <v>36.372999999999998</v>
      </c>
      <c r="AK20" s="228">
        <v>63.704999999999998</v>
      </c>
      <c r="AL20" s="228">
        <v>43.85</v>
      </c>
      <c r="AM20" s="228">
        <v>42.021000000000001</v>
      </c>
      <c r="AN20" s="228">
        <v>42.165999999999997</v>
      </c>
      <c r="AO20" s="228">
        <v>40.58</v>
      </c>
      <c r="AP20" s="228">
        <v>34.640999999999998</v>
      </c>
      <c r="AQ20" s="228">
        <v>49.078000000000003</v>
      </c>
      <c r="AR20" s="228">
        <v>40.176000000000002</v>
      </c>
      <c r="AS20" s="228">
        <v>30.984000000000002</v>
      </c>
      <c r="AT20" s="228">
        <v>35.015000000000001</v>
      </c>
      <c r="AU20" s="228">
        <v>39.521000000000001</v>
      </c>
      <c r="AV20" s="228">
        <v>34.847999999999999</v>
      </c>
      <c r="AW20" s="228">
        <v>47.524000000000001</v>
      </c>
      <c r="AX20" s="228">
        <v>33.883000000000003</v>
      </c>
      <c r="AY20" s="228">
        <v>29.908999999999999</v>
      </c>
      <c r="AZ20" s="228">
        <v>40.581000000000003</v>
      </c>
      <c r="BA20" s="228">
        <v>30.754999999999999</v>
      </c>
      <c r="BB20" s="228">
        <v>35.732999999999997</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4.5" x14ac:dyDescent="0.3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45689</v>
      </c>
      <c r="V21" s="225" t="s">
        <v>181</v>
      </c>
      <c r="W21" s="226" t="s">
        <v>181</v>
      </c>
      <c r="X21" s="227">
        <v>33</v>
      </c>
      <c r="Y21" s="228">
        <v>38.466000000000001</v>
      </c>
      <c r="Z21" s="228">
        <v>34.847000000000001</v>
      </c>
      <c r="AA21" s="228">
        <v>37.540999999999997</v>
      </c>
      <c r="AB21" s="228">
        <v>55.984000000000002</v>
      </c>
      <c r="AC21" s="228">
        <v>33.76</v>
      </c>
      <c r="AD21" s="228">
        <v>36.429000000000002</v>
      </c>
      <c r="AE21" s="228">
        <v>36.192999999999998</v>
      </c>
      <c r="AF21" s="228">
        <v>37.118000000000002</v>
      </c>
      <c r="AG21" s="228">
        <v>26.617000000000001</v>
      </c>
      <c r="AH21" s="228">
        <v>25.23</v>
      </c>
      <c r="AI21" s="228">
        <v>26.213999999999999</v>
      </c>
      <c r="AJ21" s="228">
        <v>29.363</v>
      </c>
      <c r="AK21" s="228">
        <v>42.768999999999998</v>
      </c>
      <c r="AL21" s="228">
        <v>33.119999999999997</v>
      </c>
      <c r="AM21" s="228">
        <v>39.527999999999999</v>
      </c>
      <c r="AN21" s="228">
        <v>34.829000000000001</v>
      </c>
      <c r="AO21" s="228">
        <v>38.459000000000003</v>
      </c>
      <c r="AP21" s="228">
        <v>27.917000000000002</v>
      </c>
      <c r="AQ21" s="228">
        <v>35.256999999999998</v>
      </c>
      <c r="AR21" s="228">
        <v>33.975000000000001</v>
      </c>
      <c r="AS21" s="228">
        <v>30.440999999999999</v>
      </c>
      <c r="AT21" s="228">
        <v>37.302999999999997</v>
      </c>
      <c r="AU21" s="228">
        <v>41.24</v>
      </c>
      <c r="AV21" s="228">
        <v>33.603000000000002</v>
      </c>
      <c r="AW21" s="228">
        <v>46.654000000000003</v>
      </c>
      <c r="AX21" s="228">
        <v>30.061</v>
      </c>
      <c r="AY21" s="228">
        <v>25.63</v>
      </c>
      <c r="AZ21" s="228">
        <v>34.847000000000001</v>
      </c>
      <c r="BA21" s="228">
        <v>27.277000000000001</v>
      </c>
      <c r="BB21" s="228">
        <v>30.738</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4.5" x14ac:dyDescent="0.3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45717</v>
      </c>
      <c r="V22" s="225" t="s">
        <v>181</v>
      </c>
      <c r="W22" s="226" t="s">
        <v>181</v>
      </c>
      <c r="X22" s="227">
        <v>44</v>
      </c>
      <c r="Y22" s="228">
        <v>62.488999999999997</v>
      </c>
      <c r="Z22" s="228">
        <v>63.933999999999997</v>
      </c>
      <c r="AA22" s="228">
        <v>80.465999999999994</v>
      </c>
      <c r="AB22" s="228">
        <v>66.686000000000007</v>
      </c>
      <c r="AC22" s="228">
        <v>62.615000000000002</v>
      </c>
      <c r="AD22" s="228">
        <v>65.744</v>
      </c>
      <c r="AE22" s="228">
        <v>59.350999999999999</v>
      </c>
      <c r="AF22" s="228">
        <v>43.4</v>
      </c>
      <c r="AG22" s="228">
        <v>41.39</v>
      </c>
      <c r="AH22" s="228">
        <v>34.542000000000002</v>
      </c>
      <c r="AI22" s="228">
        <v>39.673000000000002</v>
      </c>
      <c r="AJ22" s="228">
        <v>67.718000000000004</v>
      </c>
      <c r="AK22" s="228">
        <v>52.902999999999999</v>
      </c>
      <c r="AL22" s="228">
        <v>42.844000000000001</v>
      </c>
      <c r="AM22" s="228">
        <v>107.497</v>
      </c>
      <c r="AN22" s="228">
        <v>42.991</v>
      </c>
      <c r="AO22" s="228">
        <v>61.811</v>
      </c>
      <c r="AP22" s="228">
        <v>34.582999999999998</v>
      </c>
      <c r="AQ22" s="228">
        <v>55.558</v>
      </c>
      <c r="AR22" s="228">
        <v>56.051000000000002</v>
      </c>
      <c r="AS22" s="228">
        <v>33.542999999999999</v>
      </c>
      <c r="AT22" s="228">
        <v>44.347999999999999</v>
      </c>
      <c r="AU22" s="228">
        <v>59.067</v>
      </c>
      <c r="AV22" s="228">
        <v>40.582000000000001</v>
      </c>
      <c r="AW22" s="228">
        <v>70.48</v>
      </c>
      <c r="AX22" s="228">
        <v>30.902000000000001</v>
      </c>
      <c r="AY22" s="228">
        <v>39.423999999999999</v>
      </c>
      <c r="AZ22" s="228">
        <v>63.933999999999997</v>
      </c>
      <c r="BA22" s="228">
        <v>37.363999999999997</v>
      </c>
      <c r="BB22" s="228">
        <v>53.991</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4.5" x14ac:dyDescent="0.3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45748</v>
      </c>
      <c r="V23" s="225" t="s">
        <v>181</v>
      </c>
      <c r="W23" s="226" t="s">
        <v>181</v>
      </c>
      <c r="X23" s="227">
        <v>85</v>
      </c>
      <c r="Y23" s="228">
        <v>145.28100000000001</v>
      </c>
      <c r="Z23" s="228">
        <v>120.595</v>
      </c>
      <c r="AA23" s="228">
        <v>105.07899999999999</v>
      </c>
      <c r="AB23" s="228">
        <v>127.18</v>
      </c>
      <c r="AC23" s="228">
        <v>136.864</v>
      </c>
      <c r="AD23" s="228">
        <v>110.149</v>
      </c>
      <c r="AE23" s="228">
        <v>98.748999999999995</v>
      </c>
      <c r="AF23" s="228">
        <v>81.070999999999998</v>
      </c>
      <c r="AG23" s="228">
        <v>65.994</v>
      </c>
      <c r="AH23" s="228">
        <v>51.938000000000002</v>
      </c>
      <c r="AI23" s="228">
        <v>75.486000000000004</v>
      </c>
      <c r="AJ23" s="228">
        <v>155.34</v>
      </c>
      <c r="AK23" s="228">
        <v>191.84200000000001</v>
      </c>
      <c r="AL23" s="228">
        <v>166.09299999999999</v>
      </c>
      <c r="AM23" s="228">
        <v>178.09100000000001</v>
      </c>
      <c r="AN23" s="228">
        <v>58.558</v>
      </c>
      <c r="AO23" s="228">
        <v>100.54900000000001</v>
      </c>
      <c r="AP23" s="228">
        <v>70.497</v>
      </c>
      <c r="AQ23" s="228">
        <v>177.352</v>
      </c>
      <c r="AR23" s="228">
        <v>111.033</v>
      </c>
      <c r="AS23" s="228">
        <v>42.609000000000002</v>
      </c>
      <c r="AT23" s="228">
        <v>88.825999999999993</v>
      </c>
      <c r="AU23" s="228">
        <v>62.140999999999998</v>
      </c>
      <c r="AV23" s="228">
        <v>86.992000000000004</v>
      </c>
      <c r="AW23" s="228">
        <v>131.59</v>
      </c>
      <c r="AX23" s="228">
        <v>40.045999999999999</v>
      </c>
      <c r="AY23" s="228">
        <v>117.824</v>
      </c>
      <c r="AZ23" s="228">
        <v>120.595</v>
      </c>
      <c r="BA23" s="228">
        <v>49.737000000000002</v>
      </c>
      <c r="BB23" s="228">
        <v>144.77600000000001</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4.5" x14ac:dyDescent="0.3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45778</v>
      </c>
      <c r="V24" s="225" t="s">
        <v>181</v>
      </c>
      <c r="W24" s="226" t="s">
        <v>181</v>
      </c>
      <c r="X24" s="227">
        <v>163</v>
      </c>
      <c r="Y24" s="228">
        <v>538.79100000000005</v>
      </c>
      <c r="Z24" s="228">
        <v>214.476</v>
      </c>
      <c r="AA24" s="228">
        <v>364.26600000000002</v>
      </c>
      <c r="AB24" s="228">
        <v>199.94800000000001</v>
      </c>
      <c r="AC24" s="228">
        <v>364.18900000000002</v>
      </c>
      <c r="AD24" s="228">
        <v>293.23399999999998</v>
      </c>
      <c r="AE24" s="228">
        <v>194.41200000000001</v>
      </c>
      <c r="AF24" s="228">
        <v>136.09100000000001</v>
      </c>
      <c r="AG24" s="228">
        <v>180.614</v>
      </c>
      <c r="AH24" s="228">
        <v>46.561</v>
      </c>
      <c r="AI24" s="228">
        <v>189.57900000000001</v>
      </c>
      <c r="AJ24" s="228">
        <v>184.422</v>
      </c>
      <c r="AK24" s="228">
        <v>397.81099999999998</v>
      </c>
      <c r="AL24" s="228">
        <v>197.483</v>
      </c>
      <c r="AM24" s="228">
        <v>173.24700000000001</v>
      </c>
      <c r="AN24" s="228">
        <v>332.428</v>
      </c>
      <c r="AO24" s="228">
        <v>297.43200000000002</v>
      </c>
      <c r="AP24" s="228">
        <v>175.83</v>
      </c>
      <c r="AQ24" s="228">
        <v>303.56099999999998</v>
      </c>
      <c r="AR24" s="228">
        <v>93.67</v>
      </c>
      <c r="AS24" s="228">
        <v>119.839</v>
      </c>
      <c r="AT24" s="228">
        <v>228.48</v>
      </c>
      <c r="AU24" s="228">
        <v>137.03800000000001</v>
      </c>
      <c r="AV24" s="228">
        <v>207.67500000000001</v>
      </c>
      <c r="AW24" s="228">
        <v>186.577</v>
      </c>
      <c r="AX24" s="228">
        <v>72.221000000000004</v>
      </c>
      <c r="AY24" s="228">
        <v>357.98899999999998</v>
      </c>
      <c r="AZ24" s="228">
        <v>214.476</v>
      </c>
      <c r="BA24" s="228">
        <v>106.858</v>
      </c>
      <c r="BB24" s="228">
        <v>212.01499999999999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4.5" x14ac:dyDescent="0.3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45809</v>
      </c>
      <c r="V25" s="225" t="s">
        <v>181</v>
      </c>
      <c r="W25" s="226" t="s">
        <v>181</v>
      </c>
      <c r="X25" s="227">
        <v>96</v>
      </c>
      <c r="Y25" s="228">
        <v>335.59100000000001</v>
      </c>
      <c r="Z25" s="228">
        <v>87.2</v>
      </c>
      <c r="AA25" s="228">
        <v>403.80700000000002</v>
      </c>
      <c r="AB25" s="228">
        <v>83.245999999999995</v>
      </c>
      <c r="AC25" s="228">
        <v>271.34300000000002</v>
      </c>
      <c r="AD25" s="228">
        <v>153.94200000000001</v>
      </c>
      <c r="AE25" s="228">
        <v>151.09299999999999</v>
      </c>
      <c r="AF25" s="228">
        <v>29.925000000000001</v>
      </c>
      <c r="AG25" s="228">
        <v>59.414999999999999</v>
      </c>
      <c r="AH25" s="228">
        <v>-0.67200000000000004</v>
      </c>
      <c r="AI25" s="228">
        <v>91.4</v>
      </c>
      <c r="AJ25" s="228">
        <v>44.04</v>
      </c>
      <c r="AK25" s="228">
        <v>223.63200000000001</v>
      </c>
      <c r="AL25" s="228">
        <v>66.760000000000005</v>
      </c>
      <c r="AM25" s="228">
        <v>47.615000000000002</v>
      </c>
      <c r="AN25" s="228">
        <v>311.488</v>
      </c>
      <c r="AO25" s="228">
        <v>136.74700000000001</v>
      </c>
      <c r="AP25" s="228">
        <v>161.46100000000001</v>
      </c>
      <c r="AQ25" s="228">
        <v>308.952</v>
      </c>
      <c r="AR25" s="228">
        <v>5.03</v>
      </c>
      <c r="AS25" s="228">
        <v>69.328999999999994</v>
      </c>
      <c r="AT25" s="228">
        <v>144.291</v>
      </c>
      <c r="AU25" s="228">
        <v>107.062</v>
      </c>
      <c r="AV25" s="228">
        <v>122.598</v>
      </c>
      <c r="AW25" s="228">
        <v>150.506</v>
      </c>
      <c r="AX25" s="228">
        <v>-4.0410000000000004</v>
      </c>
      <c r="AY25" s="228">
        <v>294.55099999999999</v>
      </c>
      <c r="AZ25" s="228">
        <v>87.2</v>
      </c>
      <c r="BA25" s="228">
        <v>116.252</v>
      </c>
      <c r="BB25" s="228">
        <v>82.022999999999996</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4.5" x14ac:dyDescent="0.3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45839</v>
      </c>
      <c r="V26" s="225" t="s">
        <v>181</v>
      </c>
      <c r="W26" s="226" t="s">
        <v>181</v>
      </c>
      <c r="X26" s="227">
        <v>-23</v>
      </c>
      <c r="Y26" s="228">
        <v>86.668000000000006</v>
      </c>
      <c r="Z26" s="228">
        <v>-9.9169999999999998</v>
      </c>
      <c r="AA26" s="228">
        <v>192.98</v>
      </c>
      <c r="AB26" s="228">
        <v>-8.5860000000000003</v>
      </c>
      <c r="AC26" s="228">
        <v>33.817</v>
      </c>
      <c r="AD26" s="228">
        <v>30.175000000000001</v>
      </c>
      <c r="AE26" s="228">
        <v>40.06</v>
      </c>
      <c r="AF26" s="228">
        <v>-22.47</v>
      </c>
      <c r="AG26" s="228">
        <v>-16.405999999999999</v>
      </c>
      <c r="AH26" s="228">
        <v>-21.291</v>
      </c>
      <c r="AI26" s="228">
        <v>-10.365</v>
      </c>
      <c r="AJ26" s="228">
        <v>-14.956</v>
      </c>
      <c r="AK26" s="228">
        <v>30.053000000000001</v>
      </c>
      <c r="AL26" s="228">
        <v>-10.911</v>
      </c>
      <c r="AM26" s="228">
        <v>-14.928000000000001</v>
      </c>
      <c r="AN26" s="228">
        <v>63.526000000000003</v>
      </c>
      <c r="AO26" s="228">
        <v>26.878</v>
      </c>
      <c r="AP26" s="228">
        <v>1.5469999999999999</v>
      </c>
      <c r="AQ26" s="228">
        <v>83.31</v>
      </c>
      <c r="AR26" s="228">
        <v>-13.914</v>
      </c>
      <c r="AS26" s="228">
        <v>-6.1459999999999999</v>
      </c>
      <c r="AT26" s="228">
        <v>15.673999999999999</v>
      </c>
      <c r="AU26" s="228">
        <v>6.7270000000000003</v>
      </c>
      <c r="AV26" s="228">
        <v>9.4550000000000001</v>
      </c>
      <c r="AW26" s="228">
        <v>6.867</v>
      </c>
      <c r="AX26" s="228">
        <v>-20.117999999999999</v>
      </c>
      <c r="AY26" s="228">
        <v>74.061000000000007</v>
      </c>
      <c r="AZ26" s="228">
        <v>-9.9169999999999998</v>
      </c>
      <c r="BA26" s="228">
        <v>13.984</v>
      </c>
      <c r="BB26" s="228">
        <v>-3.7069999999999999</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4.5" x14ac:dyDescent="0.3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45870</v>
      </c>
      <c r="V27" s="225" t="s">
        <v>181</v>
      </c>
      <c r="W27" s="226" t="s">
        <v>181</v>
      </c>
      <c r="X27" s="227">
        <v>-28</v>
      </c>
      <c r="Y27" s="228">
        <v>17.957999999999998</v>
      </c>
      <c r="Z27" s="228">
        <v>-4.4039999999999999</v>
      </c>
      <c r="AA27" s="228">
        <v>33.716999999999999</v>
      </c>
      <c r="AB27" s="228">
        <v>-7.1870000000000003</v>
      </c>
      <c r="AC27" s="228">
        <v>15.414999999999999</v>
      </c>
      <c r="AD27" s="228">
        <v>-0.67</v>
      </c>
      <c r="AE27" s="228">
        <v>26.216999999999999</v>
      </c>
      <c r="AF27" s="228">
        <v>-8.7330000000000005</v>
      </c>
      <c r="AG27" s="228">
        <v>-6.2160000000000002</v>
      </c>
      <c r="AH27" s="228">
        <v>-6.3550000000000004</v>
      </c>
      <c r="AI27" s="228">
        <v>-7.492</v>
      </c>
      <c r="AJ27" s="228">
        <v>-4.1890000000000001</v>
      </c>
      <c r="AK27" s="228">
        <v>6.0069999999999997</v>
      </c>
      <c r="AL27" s="228">
        <v>-3.262</v>
      </c>
      <c r="AM27" s="228">
        <v>-4.452</v>
      </c>
      <c r="AN27" s="228">
        <v>18.882999999999999</v>
      </c>
      <c r="AO27" s="228">
        <v>2.6280000000000001</v>
      </c>
      <c r="AP27" s="228">
        <v>11.571</v>
      </c>
      <c r="AQ27" s="228">
        <v>6.6219999999999999</v>
      </c>
      <c r="AR27" s="228">
        <v>-5.0529999999999999</v>
      </c>
      <c r="AS27" s="228">
        <v>6.4580000000000002</v>
      </c>
      <c r="AT27" s="228">
        <v>19.068999999999999</v>
      </c>
      <c r="AU27" s="228">
        <v>5.0960000000000001</v>
      </c>
      <c r="AV27" s="228">
        <v>8.5749999999999993</v>
      </c>
      <c r="AW27" s="228">
        <v>8.7579999999999991</v>
      </c>
      <c r="AX27" s="228">
        <v>2.5179999999999998</v>
      </c>
      <c r="AY27" s="228">
        <v>17.335000000000001</v>
      </c>
      <c r="AZ27" s="228">
        <v>-4.4039999999999999</v>
      </c>
      <c r="BA27" s="228">
        <v>-7.9210000000000003</v>
      </c>
      <c r="BB27" s="228">
        <v>1.367</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4.5" x14ac:dyDescent="0.3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45901</v>
      </c>
      <c r="V28" s="225" t="s">
        <v>181</v>
      </c>
      <c r="W28" s="226" t="s">
        <v>181</v>
      </c>
      <c r="X28" s="227">
        <v>5</v>
      </c>
      <c r="Y28" s="228">
        <v>42.09</v>
      </c>
      <c r="Z28" s="228">
        <v>22.457999999999998</v>
      </c>
      <c r="AA28" s="228">
        <v>45.631999999999998</v>
      </c>
      <c r="AB28" s="228">
        <v>27.675999999999998</v>
      </c>
      <c r="AC28" s="228">
        <v>51.058</v>
      </c>
      <c r="AD28" s="228">
        <v>23.161999999999999</v>
      </c>
      <c r="AE28" s="228">
        <v>34.018999999999998</v>
      </c>
      <c r="AF28" s="228">
        <v>20.311</v>
      </c>
      <c r="AG28" s="228">
        <v>20.824000000000002</v>
      </c>
      <c r="AH28" s="228">
        <v>13.983000000000001</v>
      </c>
      <c r="AI28" s="228">
        <v>32.244</v>
      </c>
      <c r="AJ28" s="228">
        <v>40.122</v>
      </c>
      <c r="AK28" s="228">
        <v>31.786999999999999</v>
      </c>
      <c r="AL28" s="228">
        <v>37.448999999999998</v>
      </c>
      <c r="AM28" s="228">
        <v>54.963000000000001</v>
      </c>
      <c r="AN28" s="228">
        <v>39.249000000000002</v>
      </c>
      <c r="AO28" s="228">
        <v>30.727</v>
      </c>
      <c r="AP28" s="228">
        <v>25.614999999999998</v>
      </c>
      <c r="AQ28" s="228">
        <v>36.773000000000003</v>
      </c>
      <c r="AR28" s="228">
        <v>19.024999999999999</v>
      </c>
      <c r="AS28" s="228">
        <v>42.328000000000003</v>
      </c>
      <c r="AT28" s="228">
        <v>56.250999999999998</v>
      </c>
      <c r="AU28" s="228">
        <v>30.567</v>
      </c>
      <c r="AV28" s="228">
        <v>31.844999999999999</v>
      </c>
      <c r="AW28" s="228">
        <v>31.437999999999999</v>
      </c>
      <c r="AX28" s="228">
        <v>23.931000000000001</v>
      </c>
      <c r="AY28" s="228">
        <v>30.341999999999999</v>
      </c>
      <c r="AZ28" s="228">
        <v>22.457999999999998</v>
      </c>
      <c r="BA28" s="228">
        <v>15.528</v>
      </c>
      <c r="BB28" s="228">
        <v>26.811</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4.5" x14ac:dyDescent="0.3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45931</v>
      </c>
      <c r="V29" s="225" t="s">
        <v>181</v>
      </c>
      <c r="W29" s="226" t="s">
        <v>181</v>
      </c>
      <c r="X29" s="227">
        <v>53</v>
      </c>
      <c r="Y29" s="228">
        <v>79.793999999999997</v>
      </c>
      <c r="Z29" s="228">
        <v>57.801000000000002</v>
      </c>
      <c r="AA29" s="228">
        <v>77.641000000000005</v>
      </c>
      <c r="AB29" s="228">
        <v>73.132000000000005</v>
      </c>
      <c r="AC29" s="228">
        <v>96.665000000000006</v>
      </c>
      <c r="AD29" s="228">
        <v>62.655000000000001</v>
      </c>
      <c r="AE29" s="228">
        <v>48.95</v>
      </c>
      <c r="AF29" s="228">
        <v>54.618000000000002</v>
      </c>
      <c r="AG29" s="228">
        <v>46.887999999999998</v>
      </c>
      <c r="AH29" s="228">
        <v>42.932000000000002</v>
      </c>
      <c r="AI29" s="228">
        <v>44.915999999999997</v>
      </c>
      <c r="AJ29" s="228">
        <v>64.710999999999999</v>
      </c>
      <c r="AK29" s="228">
        <v>80.78</v>
      </c>
      <c r="AL29" s="228">
        <v>128.298</v>
      </c>
      <c r="AM29" s="228">
        <v>94.335999999999999</v>
      </c>
      <c r="AN29" s="228">
        <v>65.052999999999997</v>
      </c>
      <c r="AO29" s="228">
        <v>61.529000000000003</v>
      </c>
      <c r="AP29" s="228">
        <v>57.731999999999999</v>
      </c>
      <c r="AQ29" s="228">
        <v>68.378</v>
      </c>
      <c r="AR29" s="228">
        <v>39.47</v>
      </c>
      <c r="AS29" s="228">
        <v>77.257000000000005</v>
      </c>
      <c r="AT29" s="228">
        <v>87.537000000000006</v>
      </c>
      <c r="AU29" s="228">
        <v>61.804000000000002</v>
      </c>
      <c r="AV29" s="228">
        <v>65.626000000000005</v>
      </c>
      <c r="AW29" s="228">
        <v>71.334999999999994</v>
      </c>
      <c r="AX29" s="228">
        <v>52.122</v>
      </c>
      <c r="AY29" s="228">
        <v>74.078000000000003</v>
      </c>
      <c r="AZ29" s="228">
        <v>57.801000000000002</v>
      </c>
      <c r="BA29" s="228">
        <v>47.140999999999998</v>
      </c>
      <c r="BB29" s="228">
        <v>51.892000000000003</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4.5" x14ac:dyDescent="0.3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45962</v>
      </c>
      <c r="V30" s="225" t="s">
        <v>181</v>
      </c>
      <c r="W30" s="226" t="s">
        <v>181</v>
      </c>
      <c r="X30" s="227">
        <v>67</v>
      </c>
      <c r="Y30" s="228">
        <v>65.114999999999995</v>
      </c>
      <c r="Z30" s="228">
        <v>55.854999999999997</v>
      </c>
      <c r="AA30" s="228">
        <v>64.254999999999995</v>
      </c>
      <c r="AB30" s="228">
        <v>66.72</v>
      </c>
      <c r="AC30" s="228">
        <v>70.027000000000001</v>
      </c>
      <c r="AD30" s="228">
        <v>56.845999999999997</v>
      </c>
      <c r="AE30" s="228">
        <v>48.247999999999998</v>
      </c>
      <c r="AF30" s="228">
        <v>45.908000000000001</v>
      </c>
      <c r="AG30" s="228">
        <v>45.652999999999999</v>
      </c>
      <c r="AH30" s="228">
        <v>45.037999999999997</v>
      </c>
      <c r="AI30" s="228">
        <v>45.158000000000001</v>
      </c>
      <c r="AJ30" s="228">
        <v>62.381</v>
      </c>
      <c r="AK30" s="228">
        <v>66.102999999999994</v>
      </c>
      <c r="AL30" s="228">
        <v>75.191999999999993</v>
      </c>
      <c r="AM30" s="228">
        <v>63.363</v>
      </c>
      <c r="AN30" s="228">
        <v>53.710999999999999</v>
      </c>
      <c r="AO30" s="228">
        <v>52.383000000000003</v>
      </c>
      <c r="AP30" s="228">
        <v>54.502000000000002</v>
      </c>
      <c r="AQ30" s="228">
        <v>56.542000000000002</v>
      </c>
      <c r="AR30" s="228">
        <v>41.994999999999997</v>
      </c>
      <c r="AS30" s="228">
        <v>56.59</v>
      </c>
      <c r="AT30" s="228">
        <v>54.533999999999999</v>
      </c>
      <c r="AU30" s="228">
        <v>49.018000000000001</v>
      </c>
      <c r="AV30" s="228">
        <v>47.49</v>
      </c>
      <c r="AW30" s="228">
        <v>50.378</v>
      </c>
      <c r="AX30" s="228">
        <v>43.286999999999999</v>
      </c>
      <c r="AY30" s="228">
        <v>51.9</v>
      </c>
      <c r="AZ30" s="228">
        <v>55.854999999999997</v>
      </c>
      <c r="BA30" s="228">
        <v>51.335000000000001</v>
      </c>
      <c r="BB30" s="228">
        <v>60.6</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4.5" x14ac:dyDescent="0.35">
      <c r="A31" s="229"/>
      <c r="B31" s="210"/>
      <c r="C31" s="210"/>
      <c r="D31" s="210"/>
      <c r="E31" s="211"/>
      <c r="F31" s="211"/>
      <c r="G31" s="211"/>
      <c r="H31" s="211"/>
      <c r="I31" s="211"/>
      <c r="J31" s="211"/>
      <c r="K31" s="211"/>
      <c r="L31" s="211"/>
      <c r="M31" s="211"/>
      <c r="N31" s="211"/>
      <c r="O31" s="211"/>
      <c r="P31" s="211"/>
      <c r="Q31" s="211"/>
      <c r="R31" s="211"/>
      <c r="S31" s="211"/>
      <c r="T31" s="212"/>
      <c r="U31" s="224">
        <f t="shared" si="0"/>
        <v>45992</v>
      </c>
      <c r="V31" s="225" t="s">
        <v>181</v>
      </c>
      <c r="W31" s="226" t="s">
        <v>181</v>
      </c>
      <c r="X31" s="227">
        <v>45</v>
      </c>
      <c r="Y31" s="228">
        <v>49.426000000000002</v>
      </c>
      <c r="Z31" s="228">
        <v>45.207999999999998</v>
      </c>
      <c r="AA31" s="228">
        <v>51.872</v>
      </c>
      <c r="AB31" s="228">
        <v>53.767000000000003</v>
      </c>
      <c r="AC31" s="228">
        <v>51.872999999999998</v>
      </c>
      <c r="AD31" s="228">
        <v>50.616</v>
      </c>
      <c r="AE31" s="228">
        <v>39.587000000000003</v>
      </c>
      <c r="AF31" s="228">
        <v>37.246000000000002</v>
      </c>
      <c r="AG31" s="228">
        <v>38.134999999999998</v>
      </c>
      <c r="AH31" s="228">
        <v>35.057000000000002</v>
      </c>
      <c r="AI31" s="228">
        <v>40.645000000000003</v>
      </c>
      <c r="AJ31" s="228">
        <v>46.872999999999998</v>
      </c>
      <c r="AK31" s="228">
        <v>49.792999999999999</v>
      </c>
      <c r="AL31" s="228">
        <v>51.622</v>
      </c>
      <c r="AM31" s="228">
        <v>54.502000000000002</v>
      </c>
      <c r="AN31" s="228">
        <v>46.219000000000001</v>
      </c>
      <c r="AO31" s="228">
        <v>42.296999999999997</v>
      </c>
      <c r="AP31" s="228">
        <v>60.744</v>
      </c>
      <c r="AQ31" s="228">
        <v>46.128</v>
      </c>
      <c r="AR31" s="228">
        <v>37.005000000000003</v>
      </c>
      <c r="AS31" s="228">
        <v>42.05</v>
      </c>
      <c r="AT31" s="228">
        <v>44.731999999999999</v>
      </c>
      <c r="AU31" s="228">
        <v>40.981999999999999</v>
      </c>
      <c r="AV31" s="228">
        <v>46.442999999999998</v>
      </c>
      <c r="AW31" s="228">
        <v>41.26</v>
      </c>
      <c r="AX31" s="228">
        <v>33.265999999999998</v>
      </c>
      <c r="AY31" s="228">
        <v>47.235999999999997</v>
      </c>
      <c r="AZ31" s="228">
        <v>45.207999999999998</v>
      </c>
      <c r="BA31" s="228">
        <v>42.98</v>
      </c>
      <c r="BB31" s="228">
        <v>44.573999999999998</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4.5" x14ac:dyDescent="0.35">
      <c r="A32" s="229"/>
      <c r="B32" s="211"/>
      <c r="C32" s="211"/>
      <c r="D32" s="211"/>
      <c r="E32" s="211"/>
      <c r="F32" s="211"/>
      <c r="G32" s="211"/>
      <c r="H32" s="211"/>
      <c r="I32" s="211"/>
      <c r="J32" s="211"/>
      <c r="K32" s="211"/>
      <c r="L32" s="211"/>
      <c r="M32" s="211"/>
      <c r="N32" s="211"/>
      <c r="O32" s="211"/>
      <c r="P32" s="211"/>
      <c r="Q32" s="211"/>
      <c r="R32" s="211"/>
      <c r="S32" s="211"/>
      <c r="T32" s="212"/>
      <c r="U32" s="224">
        <f t="shared" si="0"/>
        <v>46023</v>
      </c>
      <c r="V32" s="225" t="s">
        <v>181</v>
      </c>
      <c r="W32" s="226" t="s">
        <v>181</v>
      </c>
      <c r="X32" s="227">
        <v>38</v>
      </c>
      <c r="Y32" s="228">
        <v>40.598999999999997</v>
      </c>
      <c r="Z32" s="228">
        <v>38.595999999999997</v>
      </c>
      <c r="AA32" s="228">
        <v>40.710999999999999</v>
      </c>
      <c r="AB32" s="228">
        <v>42.722000000000001</v>
      </c>
      <c r="AC32" s="228">
        <v>44.482999999999997</v>
      </c>
      <c r="AD32" s="228">
        <v>41.575000000000003</v>
      </c>
      <c r="AE32" s="228">
        <v>36.936999999999998</v>
      </c>
      <c r="AF32" s="228">
        <v>29.577999999999999</v>
      </c>
      <c r="AG32" s="228">
        <v>30.198</v>
      </c>
      <c r="AH32" s="228">
        <v>27.285</v>
      </c>
      <c r="AI32" s="228">
        <v>33.133000000000003</v>
      </c>
      <c r="AJ32" s="228">
        <v>61.069000000000003</v>
      </c>
      <c r="AK32" s="228">
        <v>43.244</v>
      </c>
      <c r="AL32" s="228">
        <v>41.648000000000003</v>
      </c>
      <c r="AM32" s="228">
        <v>40.720999999999997</v>
      </c>
      <c r="AN32" s="228">
        <v>39.738</v>
      </c>
      <c r="AO32" s="228">
        <v>34.320999999999998</v>
      </c>
      <c r="AP32" s="228">
        <v>47.243000000000002</v>
      </c>
      <c r="AQ32" s="228">
        <v>39.265999999999998</v>
      </c>
      <c r="AR32" s="228">
        <v>30.234000000000002</v>
      </c>
      <c r="AS32" s="228">
        <v>32.658000000000001</v>
      </c>
      <c r="AT32" s="228">
        <v>37.923000000000002</v>
      </c>
      <c r="AU32" s="228">
        <v>33.658000000000001</v>
      </c>
      <c r="AV32" s="228">
        <v>45.703000000000003</v>
      </c>
      <c r="AW32" s="228">
        <v>32.720999999999997</v>
      </c>
      <c r="AX32" s="228">
        <v>28.324000000000002</v>
      </c>
      <c r="AY32" s="228">
        <v>38.345999999999997</v>
      </c>
      <c r="AZ32" s="228">
        <v>38.595999999999997</v>
      </c>
      <c r="BA32" s="228">
        <v>32.866999999999997</v>
      </c>
      <c r="BB32" s="228">
        <v>42.511000000000003</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4.5" x14ac:dyDescent="0.35">
      <c r="A33" s="229"/>
      <c r="B33" s="211"/>
      <c r="C33" s="211"/>
      <c r="D33" s="211"/>
      <c r="E33" s="211"/>
      <c r="F33" s="211"/>
      <c r="G33" s="211"/>
      <c r="H33" s="211"/>
      <c r="I33" s="211"/>
      <c r="J33" s="211"/>
      <c r="K33" s="211"/>
      <c r="L33" s="211"/>
      <c r="M33" s="211"/>
      <c r="N33" s="211"/>
      <c r="O33" s="211"/>
      <c r="P33" s="211"/>
      <c r="Q33" s="211"/>
      <c r="R33" s="211"/>
      <c r="S33" s="211"/>
      <c r="T33" s="212"/>
      <c r="U33" s="224">
        <f t="shared" si="0"/>
        <v>46054</v>
      </c>
      <c r="V33" s="225" t="s">
        <v>181</v>
      </c>
      <c r="W33" s="226" t="s">
        <v>181</v>
      </c>
      <c r="X33" s="227">
        <v>33</v>
      </c>
      <c r="Y33" s="228">
        <v>34.572000000000003</v>
      </c>
      <c r="Z33" s="228">
        <v>37.927999999999997</v>
      </c>
      <c r="AA33" s="228">
        <v>54.634999999999998</v>
      </c>
      <c r="AB33" s="228">
        <v>33.993000000000002</v>
      </c>
      <c r="AC33" s="228">
        <v>35.372999999999998</v>
      </c>
      <c r="AD33" s="228">
        <v>36.411999999999999</v>
      </c>
      <c r="AE33" s="228">
        <v>35.816000000000003</v>
      </c>
      <c r="AF33" s="228">
        <v>25.471</v>
      </c>
      <c r="AG33" s="228">
        <v>23.155000000000001</v>
      </c>
      <c r="AH33" s="228">
        <v>24.103000000000002</v>
      </c>
      <c r="AI33" s="228">
        <v>26.611999999999998</v>
      </c>
      <c r="AJ33" s="228">
        <v>40.914000000000001</v>
      </c>
      <c r="AK33" s="228">
        <v>32.465000000000003</v>
      </c>
      <c r="AL33" s="228">
        <v>39.14</v>
      </c>
      <c r="AM33" s="228">
        <v>33.695999999999998</v>
      </c>
      <c r="AN33" s="228">
        <v>37.634999999999998</v>
      </c>
      <c r="AO33" s="228">
        <v>27.681999999999999</v>
      </c>
      <c r="AP33" s="228">
        <v>33.832000000000001</v>
      </c>
      <c r="AQ33" s="228">
        <v>33.192</v>
      </c>
      <c r="AR33" s="228">
        <v>29.82</v>
      </c>
      <c r="AS33" s="228">
        <v>34.487000000000002</v>
      </c>
      <c r="AT33" s="228">
        <v>39.747</v>
      </c>
      <c r="AU33" s="228">
        <v>32.613999999999997</v>
      </c>
      <c r="AV33" s="228">
        <v>44.768999999999998</v>
      </c>
      <c r="AW33" s="228">
        <v>28.850999999999999</v>
      </c>
      <c r="AX33" s="228">
        <v>24.263999999999999</v>
      </c>
      <c r="AY33" s="228">
        <v>31.081</v>
      </c>
      <c r="AZ33" s="228">
        <v>37.927999999999997</v>
      </c>
      <c r="BA33" s="228">
        <v>28.077999999999999</v>
      </c>
      <c r="BB33" s="228">
        <v>37.067999999999998</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4.5" x14ac:dyDescent="0.35">
      <c r="A34" s="229"/>
      <c r="B34" s="210" t="b">
        <v>0</v>
      </c>
      <c r="C34" s="210" t="b">
        <v>0</v>
      </c>
      <c r="D34" s="210" t="b">
        <v>1</v>
      </c>
      <c r="E34" s="210"/>
      <c r="F34" s="211"/>
      <c r="G34" s="211"/>
      <c r="H34" s="211"/>
      <c r="I34" s="211"/>
      <c r="J34" s="211"/>
      <c r="K34" s="211"/>
      <c r="L34" s="211"/>
      <c r="M34" s="211"/>
      <c r="N34" s="211"/>
      <c r="O34" s="211"/>
      <c r="P34" s="211"/>
      <c r="Q34" s="211"/>
      <c r="R34" s="211"/>
      <c r="S34" s="211"/>
      <c r="T34" s="212"/>
      <c r="U34" s="224">
        <f t="shared" si="0"/>
        <v>46082</v>
      </c>
      <c r="V34" s="225" t="s">
        <v>181</v>
      </c>
      <c r="W34" s="226" t="s">
        <v>181</v>
      </c>
      <c r="X34" s="227">
        <v>44</v>
      </c>
      <c r="Y34" s="228">
        <v>63.054000000000002</v>
      </c>
      <c r="Z34" s="228">
        <v>81.004000000000005</v>
      </c>
      <c r="AA34" s="228">
        <v>65.382999999999996</v>
      </c>
      <c r="AB34" s="228">
        <v>63.238</v>
      </c>
      <c r="AC34" s="228">
        <v>62.542999999999999</v>
      </c>
      <c r="AD34" s="228">
        <v>59.670999999999999</v>
      </c>
      <c r="AE34" s="228">
        <v>42.011000000000003</v>
      </c>
      <c r="AF34" s="228">
        <v>40.003999999999998</v>
      </c>
      <c r="AG34" s="228">
        <v>31.032</v>
      </c>
      <c r="AH34" s="228">
        <v>37.113999999999997</v>
      </c>
      <c r="AI34" s="228">
        <v>62.978000000000002</v>
      </c>
      <c r="AJ34" s="228">
        <v>50.847999999999999</v>
      </c>
      <c r="AK34" s="228">
        <v>40.945999999999998</v>
      </c>
      <c r="AL34" s="228">
        <v>106.91800000000001</v>
      </c>
      <c r="AM34" s="228">
        <v>41.613</v>
      </c>
      <c r="AN34" s="228">
        <v>60.671999999999997</v>
      </c>
      <c r="AO34" s="228">
        <v>33.619999999999997</v>
      </c>
      <c r="AP34" s="228">
        <v>53.716999999999999</v>
      </c>
      <c r="AQ34" s="228">
        <v>55.100999999999999</v>
      </c>
      <c r="AR34" s="228">
        <v>32.817</v>
      </c>
      <c r="AS34" s="228">
        <v>41.54</v>
      </c>
      <c r="AT34" s="228">
        <v>57.155000000000001</v>
      </c>
      <c r="AU34" s="228">
        <v>39.293999999999997</v>
      </c>
      <c r="AV34" s="228">
        <v>67.653999999999996</v>
      </c>
      <c r="AW34" s="228">
        <v>29.16</v>
      </c>
      <c r="AX34" s="228">
        <v>37.722000000000001</v>
      </c>
      <c r="AY34" s="228">
        <v>40.753999999999998</v>
      </c>
      <c r="AZ34" s="228">
        <v>81.004000000000005</v>
      </c>
      <c r="BA34" s="228">
        <v>47.685000000000002</v>
      </c>
      <c r="BB34" s="228">
        <v>60.436999999999998</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4.5" x14ac:dyDescent="0.35">
      <c r="A35" s="231"/>
      <c r="B35" s="232"/>
      <c r="C35" s="232"/>
      <c r="D35" s="232"/>
      <c r="E35" s="232"/>
      <c r="F35" s="232"/>
      <c r="G35" s="232"/>
      <c r="H35" s="232"/>
      <c r="I35" s="232"/>
      <c r="J35" s="232"/>
      <c r="K35" s="232"/>
      <c r="L35" s="232"/>
      <c r="M35" s="232"/>
      <c r="N35" s="232"/>
      <c r="O35" s="232"/>
      <c r="P35" s="232"/>
      <c r="Q35" s="232"/>
      <c r="R35" s="232"/>
      <c r="S35" s="232"/>
      <c r="T35" s="233"/>
      <c r="U35" s="224">
        <f t="shared" si="0"/>
        <v>46113</v>
      </c>
      <c r="V35" s="225" t="s">
        <v>181</v>
      </c>
      <c r="W35" s="226" t="s">
        <v>181</v>
      </c>
      <c r="X35" s="227">
        <v>85</v>
      </c>
      <c r="Y35" s="228">
        <v>117.931</v>
      </c>
      <c r="Z35" s="228">
        <v>105.723</v>
      </c>
      <c r="AA35" s="228">
        <v>125.479</v>
      </c>
      <c r="AB35" s="228">
        <v>137.80099999999999</v>
      </c>
      <c r="AC35" s="228">
        <v>104.675</v>
      </c>
      <c r="AD35" s="228">
        <v>99.108999999999995</v>
      </c>
      <c r="AE35" s="228">
        <v>79.323999999999998</v>
      </c>
      <c r="AF35" s="228">
        <v>63.902999999999999</v>
      </c>
      <c r="AG35" s="228">
        <v>48.566000000000003</v>
      </c>
      <c r="AH35" s="228">
        <v>72.009</v>
      </c>
      <c r="AI35" s="228">
        <v>148.93600000000001</v>
      </c>
      <c r="AJ35" s="228">
        <v>187.71600000000001</v>
      </c>
      <c r="AK35" s="228">
        <v>162.25299999999999</v>
      </c>
      <c r="AL35" s="228">
        <v>177.52</v>
      </c>
      <c r="AM35" s="228">
        <v>56.389000000000003</v>
      </c>
      <c r="AN35" s="228">
        <v>98.962999999999994</v>
      </c>
      <c r="AO35" s="228">
        <v>68.021000000000001</v>
      </c>
      <c r="AP35" s="228">
        <v>174.48099999999999</v>
      </c>
      <c r="AQ35" s="228">
        <v>110.161</v>
      </c>
      <c r="AR35" s="228">
        <v>41.853999999999999</v>
      </c>
      <c r="AS35" s="228">
        <v>83.572000000000003</v>
      </c>
      <c r="AT35" s="228">
        <v>60.540999999999997</v>
      </c>
      <c r="AU35" s="228">
        <v>85.355000000000004</v>
      </c>
      <c r="AV35" s="228">
        <v>128.67599999999999</v>
      </c>
      <c r="AW35" s="228">
        <v>37.325000000000003</v>
      </c>
      <c r="AX35" s="228">
        <v>114.815</v>
      </c>
      <c r="AY35" s="228">
        <v>54.430999999999997</v>
      </c>
      <c r="AZ35" s="228">
        <v>105.723</v>
      </c>
      <c r="BA35" s="228">
        <v>136.167</v>
      </c>
      <c r="BB35" s="228">
        <v>141.78</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4.5" x14ac:dyDescent="0.35">
      <c r="U36" s="224">
        <f t="shared" si="0"/>
        <v>46143</v>
      </c>
      <c r="V36" s="225" t="s">
        <v>181</v>
      </c>
      <c r="W36" s="226" t="s">
        <v>181</v>
      </c>
      <c r="X36" s="227">
        <v>163</v>
      </c>
      <c r="Y36" s="228">
        <v>211.67</v>
      </c>
      <c r="Z36" s="228">
        <v>365.327</v>
      </c>
      <c r="AA36" s="228">
        <v>198.86</v>
      </c>
      <c r="AB36" s="228">
        <v>365.58499999999998</v>
      </c>
      <c r="AC36" s="228">
        <v>286.69</v>
      </c>
      <c r="AD36" s="228">
        <v>194.98099999999999</v>
      </c>
      <c r="AE36" s="228">
        <v>134.84899999999999</v>
      </c>
      <c r="AF36" s="228">
        <v>179.114</v>
      </c>
      <c r="AG36" s="228">
        <v>44.238</v>
      </c>
      <c r="AH36" s="228">
        <v>186.285</v>
      </c>
      <c r="AI36" s="228">
        <v>179.833</v>
      </c>
      <c r="AJ36" s="228">
        <v>393.67899999999997</v>
      </c>
      <c r="AK36" s="228">
        <v>197.15600000000001</v>
      </c>
      <c r="AL36" s="228">
        <v>172.90700000000001</v>
      </c>
      <c r="AM36" s="228">
        <v>328.50599999999997</v>
      </c>
      <c r="AN36" s="228">
        <v>295.517</v>
      </c>
      <c r="AO36" s="228">
        <v>169.75399999999999</v>
      </c>
      <c r="AP36" s="228">
        <v>300.74200000000002</v>
      </c>
      <c r="AQ36" s="228">
        <v>92.997</v>
      </c>
      <c r="AR36" s="228">
        <v>119.22799999999999</v>
      </c>
      <c r="AS36" s="228">
        <v>214.21600000000001</v>
      </c>
      <c r="AT36" s="228">
        <v>135.35599999999999</v>
      </c>
      <c r="AU36" s="228">
        <v>205.78899999999999</v>
      </c>
      <c r="AV36" s="228">
        <v>184.28800000000001</v>
      </c>
      <c r="AW36" s="228">
        <v>71.897000000000006</v>
      </c>
      <c r="AX36" s="228">
        <v>353.29599999999999</v>
      </c>
      <c r="AY36" s="228">
        <v>115.43</v>
      </c>
      <c r="AZ36" s="228">
        <v>365.327</v>
      </c>
      <c r="BA36" s="228">
        <v>204.33799999999999</v>
      </c>
      <c r="BB36" s="228">
        <v>534.28499999999997</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4.5" x14ac:dyDescent="0.35">
      <c r="B37" s="324" t="s">
        <v>127</v>
      </c>
      <c r="C37" s="324"/>
      <c r="D37" s="324"/>
      <c r="E37" s="324"/>
      <c r="F37" s="324"/>
      <c r="G37" s="324"/>
      <c r="H37" s="324"/>
      <c r="I37" s="324"/>
      <c r="J37" s="324"/>
      <c r="K37" s="324"/>
      <c r="L37" s="324"/>
      <c r="M37" s="324"/>
      <c r="N37" s="324"/>
      <c r="O37" s="324"/>
      <c r="P37" s="324"/>
      <c r="Q37" s="324"/>
      <c r="U37" s="224">
        <f t="shared" ref="U37:U68" si="1">IF((ROW()-3)&lt;=LOOKUP($B$6,TimestepID,Duration),EDATE(U36,1),"")</f>
        <v>46174</v>
      </c>
      <c r="V37" s="225" t="s">
        <v>181</v>
      </c>
      <c r="W37" s="226" t="s">
        <v>181</v>
      </c>
      <c r="X37" s="227">
        <v>96</v>
      </c>
      <c r="Y37" s="228">
        <v>91.554000000000002</v>
      </c>
      <c r="Z37" s="228">
        <v>404.29500000000002</v>
      </c>
      <c r="AA37" s="228">
        <v>82.534999999999997</v>
      </c>
      <c r="AB37" s="228">
        <v>271.87900000000002</v>
      </c>
      <c r="AC37" s="228">
        <v>158.27500000000001</v>
      </c>
      <c r="AD37" s="228">
        <v>151.423</v>
      </c>
      <c r="AE37" s="228">
        <v>29.166</v>
      </c>
      <c r="AF37" s="228">
        <v>58.713999999999999</v>
      </c>
      <c r="AG37" s="228">
        <v>-0.41799999999999998</v>
      </c>
      <c r="AH37" s="228">
        <v>89.826999999999998</v>
      </c>
      <c r="AI37" s="228">
        <v>42.234000000000002</v>
      </c>
      <c r="AJ37" s="228">
        <v>222.452</v>
      </c>
      <c r="AK37" s="228">
        <v>69.174000000000007</v>
      </c>
      <c r="AL37" s="228">
        <v>47.384</v>
      </c>
      <c r="AM37" s="228">
        <v>309.947</v>
      </c>
      <c r="AN37" s="228">
        <v>136.18600000000001</v>
      </c>
      <c r="AO37" s="228">
        <v>166.517</v>
      </c>
      <c r="AP37" s="228">
        <v>307.91899999999998</v>
      </c>
      <c r="AQ37" s="228">
        <v>4.5640000000000001</v>
      </c>
      <c r="AR37" s="228">
        <v>68.933999999999997</v>
      </c>
      <c r="AS37" s="228">
        <v>150.416</v>
      </c>
      <c r="AT37" s="228">
        <v>106.13800000000001</v>
      </c>
      <c r="AU37" s="228">
        <v>121.879</v>
      </c>
      <c r="AV37" s="228">
        <v>149.39699999999999</v>
      </c>
      <c r="AW37" s="228">
        <v>-3.65</v>
      </c>
      <c r="AX37" s="228">
        <v>293.05</v>
      </c>
      <c r="AY37" s="228">
        <v>51.923999999999999</v>
      </c>
      <c r="AZ37" s="228">
        <v>404.29500000000002</v>
      </c>
      <c r="BA37" s="228">
        <v>84.576999999999998</v>
      </c>
      <c r="BB37" s="228">
        <v>334.55599999999998</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4.5" x14ac:dyDescent="0.35">
      <c r="B38" s="324"/>
      <c r="C38" s="324"/>
      <c r="D38" s="324"/>
      <c r="E38" s="324"/>
      <c r="F38" s="324"/>
      <c r="G38" s="324"/>
      <c r="H38" s="324"/>
      <c r="I38" s="324"/>
      <c r="J38" s="324"/>
      <c r="K38" s="324"/>
      <c r="L38" s="324"/>
      <c r="M38" s="324"/>
      <c r="N38" s="324"/>
      <c r="O38" s="324"/>
      <c r="P38" s="324"/>
      <c r="Q38" s="324"/>
      <c r="U38" s="224">
        <f t="shared" si="1"/>
        <v>46204</v>
      </c>
      <c r="V38" s="225" t="s">
        <v>181</v>
      </c>
      <c r="W38" s="226" t="s">
        <v>181</v>
      </c>
      <c r="X38" s="227">
        <v>-23</v>
      </c>
      <c r="Y38" s="228">
        <v>-8.9860000000000007</v>
      </c>
      <c r="Z38" s="228">
        <v>193.98500000000001</v>
      </c>
      <c r="AA38" s="228">
        <v>-9.0869999999999997</v>
      </c>
      <c r="AB38" s="228">
        <v>34.018999999999998</v>
      </c>
      <c r="AC38" s="228">
        <v>33.031999999999996</v>
      </c>
      <c r="AD38" s="228">
        <v>40.499000000000002</v>
      </c>
      <c r="AE38" s="228">
        <v>-22.937000000000001</v>
      </c>
      <c r="AF38" s="228">
        <v>-16.965</v>
      </c>
      <c r="AG38" s="228">
        <v>-21.934999999999999</v>
      </c>
      <c r="AH38" s="228">
        <v>-11.170999999999999</v>
      </c>
      <c r="AI38" s="228">
        <v>-16.071999999999999</v>
      </c>
      <c r="AJ38" s="228">
        <v>29.337</v>
      </c>
      <c r="AK38" s="228">
        <v>-10.926</v>
      </c>
      <c r="AL38" s="228">
        <v>-15.194000000000001</v>
      </c>
      <c r="AM38" s="228">
        <v>62.814999999999998</v>
      </c>
      <c r="AN38" s="228">
        <v>26.536000000000001</v>
      </c>
      <c r="AO38" s="228">
        <v>3.347</v>
      </c>
      <c r="AP38" s="228">
        <v>82.710999999999999</v>
      </c>
      <c r="AQ38" s="228">
        <v>-14.162000000000001</v>
      </c>
      <c r="AR38" s="228">
        <v>-6.41</v>
      </c>
      <c r="AS38" s="228">
        <v>15.464</v>
      </c>
      <c r="AT38" s="228">
        <v>6.0380000000000003</v>
      </c>
      <c r="AU38" s="228">
        <v>9</v>
      </c>
      <c r="AV38" s="228">
        <v>6.157</v>
      </c>
      <c r="AW38" s="228">
        <v>-20.385999999999999</v>
      </c>
      <c r="AX38" s="228">
        <v>73.488</v>
      </c>
      <c r="AY38" s="228">
        <v>-17.547999999999998</v>
      </c>
      <c r="AZ38" s="228">
        <v>193.98500000000001</v>
      </c>
      <c r="BA38" s="228">
        <v>-3.9119999999999999</v>
      </c>
      <c r="BB38" s="228">
        <v>86.247</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4.5" x14ac:dyDescent="0.35">
      <c r="B39" s="324"/>
      <c r="C39" s="324"/>
      <c r="D39" s="324"/>
      <c r="E39" s="324"/>
      <c r="F39" s="324"/>
      <c r="G39" s="324"/>
      <c r="H39" s="324"/>
      <c r="I39" s="324"/>
      <c r="J39" s="324"/>
      <c r="K39" s="324"/>
      <c r="L39" s="324"/>
      <c r="M39" s="324"/>
      <c r="N39" s="324"/>
      <c r="O39" s="324"/>
      <c r="P39" s="324"/>
      <c r="Q39" s="324"/>
      <c r="U39" s="224">
        <f t="shared" si="1"/>
        <v>46235</v>
      </c>
      <c r="V39" s="225" t="s">
        <v>181</v>
      </c>
      <c r="W39" s="226" t="s">
        <v>181</v>
      </c>
      <c r="X39" s="227">
        <v>-28</v>
      </c>
      <c r="Y39" s="228">
        <v>-4.1950000000000003</v>
      </c>
      <c r="Z39" s="228">
        <v>34.076000000000001</v>
      </c>
      <c r="AA39" s="228">
        <v>-7.492</v>
      </c>
      <c r="AB39" s="228">
        <v>16.312000000000001</v>
      </c>
      <c r="AC39" s="228">
        <v>-0.52200000000000002</v>
      </c>
      <c r="AD39" s="228">
        <v>28.271999999999998</v>
      </c>
      <c r="AE39" s="228">
        <v>-9.0640000000000001</v>
      </c>
      <c r="AF39" s="228">
        <v>-6.3929999999999998</v>
      </c>
      <c r="AG39" s="228">
        <v>-7.0640000000000001</v>
      </c>
      <c r="AH39" s="228">
        <v>-7.9539999999999997</v>
      </c>
      <c r="AI39" s="228">
        <v>-5.141</v>
      </c>
      <c r="AJ39" s="228">
        <v>5.5709999999999997</v>
      </c>
      <c r="AK39" s="228">
        <v>-3.2730000000000001</v>
      </c>
      <c r="AL39" s="228">
        <v>-4.5250000000000004</v>
      </c>
      <c r="AM39" s="228">
        <v>18.295000000000002</v>
      </c>
      <c r="AN39" s="228">
        <v>2.3730000000000002</v>
      </c>
      <c r="AO39" s="228">
        <v>11.635</v>
      </c>
      <c r="AP39" s="228">
        <v>6.5110000000000001</v>
      </c>
      <c r="AQ39" s="228">
        <v>-5.226</v>
      </c>
      <c r="AR39" s="228">
        <v>6.3520000000000003</v>
      </c>
      <c r="AS39" s="228">
        <v>18.826000000000001</v>
      </c>
      <c r="AT39" s="228">
        <v>4.7089999999999996</v>
      </c>
      <c r="AU39" s="228">
        <v>8.3650000000000002</v>
      </c>
      <c r="AV39" s="228">
        <v>8.2330000000000005</v>
      </c>
      <c r="AW39" s="228">
        <v>2.1589999999999998</v>
      </c>
      <c r="AX39" s="228">
        <v>17.379000000000001</v>
      </c>
      <c r="AY39" s="228">
        <v>-3.5489999999999999</v>
      </c>
      <c r="AZ39" s="228">
        <v>34.076000000000001</v>
      </c>
      <c r="BA39" s="228">
        <v>0.83</v>
      </c>
      <c r="BB39" s="228">
        <v>17.722000000000001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4.5" x14ac:dyDescent="0.35">
      <c r="O40" s="235"/>
      <c r="P40" s="235"/>
      <c r="U40" s="224">
        <f t="shared" si="1"/>
        <v>46266</v>
      </c>
      <c r="V40" s="225" t="s">
        <v>181</v>
      </c>
      <c r="W40" s="226" t="s">
        <v>181</v>
      </c>
      <c r="X40" s="227">
        <v>5</v>
      </c>
      <c r="Y40" s="228">
        <v>22.663</v>
      </c>
      <c r="Z40" s="228">
        <v>45.941000000000003</v>
      </c>
      <c r="AA40" s="228">
        <v>27.132000000000001</v>
      </c>
      <c r="AB40" s="228">
        <v>52.024999999999999</v>
      </c>
      <c r="AC40" s="228">
        <v>22.635999999999999</v>
      </c>
      <c r="AD40" s="228">
        <v>34.798999999999999</v>
      </c>
      <c r="AE40" s="228">
        <v>19.824999999999999</v>
      </c>
      <c r="AF40" s="228">
        <v>20.943000000000001</v>
      </c>
      <c r="AG40" s="228">
        <v>12.829000000000001</v>
      </c>
      <c r="AH40" s="228">
        <v>31.314</v>
      </c>
      <c r="AI40" s="228">
        <v>38.902000000000001</v>
      </c>
      <c r="AJ40" s="228">
        <v>31.36</v>
      </c>
      <c r="AK40" s="228">
        <v>36.018000000000001</v>
      </c>
      <c r="AL40" s="228">
        <v>55.055999999999997</v>
      </c>
      <c r="AM40" s="228">
        <v>38.813000000000002</v>
      </c>
      <c r="AN40" s="228">
        <v>30.53</v>
      </c>
      <c r="AO40" s="228">
        <v>25.587</v>
      </c>
      <c r="AP40" s="228">
        <v>36.627000000000002</v>
      </c>
      <c r="AQ40" s="228">
        <v>18.664000000000001</v>
      </c>
      <c r="AR40" s="228">
        <v>42.893000000000001</v>
      </c>
      <c r="AS40" s="228">
        <v>54.142000000000003</v>
      </c>
      <c r="AT40" s="228">
        <v>30.074000000000002</v>
      </c>
      <c r="AU40" s="228">
        <v>31.529</v>
      </c>
      <c r="AV40" s="228">
        <v>31.361999999999998</v>
      </c>
      <c r="AW40" s="228">
        <v>23.58</v>
      </c>
      <c r="AX40" s="228">
        <v>30.271999999999998</v>
      </c>
      <c r="AY40" s="228">
        <v>25.56</v>
      </c>
      <c r="AZ40" s="228">
        <v>45.941000000000003</v>
      </c>
      <c r="BA40" s="228">
        <v>25.66</v>
      </c>
      <c r="BB40" s="228">
        <v>41.834000000000003</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4.5" x14ac:dyDescent="0.35">
      <c r="C41" s="234">
        <v>2</v>
      </c>
      <c r="O41" s="235"/>
      <c r="P41" s="235"/>
      <c r="U41" s="224">
        <f t="shared" si="1"/>
        <v>46296</v>
      </c>
      <c r="V41" s="225" t="s">
        <v>181</v>
      </c>
      <c r="W41" s="226" t="s">
        <v>181</v>
      </c>
      <c r="X41" s="227">
        <v>53</v>
      </c>
      <c r="Y41" s="228">
        <v>57.768000000000001</v>
      </c>
      <c r="Z41" s="228">
        <v>77.986999999999995</v>
      </c>
      <c r="AA41" s="228">
        <v>72.602000000000004</v>
      </c>
      <c r="AB41" s="228">
        <v>96.831999999999994</v>
      </c>
      <c r="AC41" s="228">
        <v>61.878999999999998</v>
      </c>
      <c r="AD41" s="228">
        <v>49.103000000000002</v>
      </c>
      <c r="AE41" s="228">
        <v>54.06</v>
      </c>
      <c r="AF41" s="228">
        <v>46.478999999999999</v>
      </c>
      <c r="AG41" s="228">
        <v>42.331000000000003</v>
      </c>
      <c r="AH41" s="228">
        <v>44.05</v>
      </c>
      <c r="AI41" s="228">
        <v>63.481000000000002</v>
      </c>
      <c r="AJ41" s="228">
        <v>80.307000000000002</v>
      </c>
      <c r="AK41" s="228">
        <v>128.28899999999999</v>
      </c>
      <c r="AL41" s="228">
        <v>94.153999999999996</v>
      </c>
      <c r="AM41" s="228">
        <v>64.653999999999996</v>
      </c>
      <c r="AN41" s="228">
        <v>61.231999999999999</v>
      </c>
      <c r="AO41" s="228">
        <v>57.646000000000001</v>
      </c>
      <c r="AP41" s="228">
        <v>68.010000000000005</v>
      </c>
      <c r="AQ41" s="228">
        <v>39.125</v>
      </c>
      <c r="AR41" s="228">
        <v>77.210999999999999</v>
      </c>
      <c r="AS41" s="228">
        <v>89.197999999999993</v>
      </c>
      <c r="AT41" s="228">
        <v>61.162999999999997</v>
      </c>
      <c r="AU41" s="228">
        <v>65.191000000000003</v>
      </c>
      <c r="AV41" s="228">
        <v>71.007000000000005</v>
      </c>
      <c r="AW41" s="228">
        <v>51.579000000000001</v>
      </c>
      <c r="AX41" s="228">
        <v>73.858000000000004</v>
      </c>
      <c r="AY41" s="228">
        <v>43.154000000000003</v>
      </c>
      <c r="AZ41" s="228">
        <v>77.986999999999995</v>
      </c>
      <c r="BA41" s="228">
        <v>51.344999999999999</v>
      </c>
      <c r="BB41" s="228">
        <v>79.495999999999995</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4.5" x14ac:dyDescent="0.35">
      <c r="A42" s="236" t="str">
        <f ca="1">LEFT(CELL("filename"),FIND("[",CELL("filename"),1)-1)</f>
        <v>C:\Temp\09-September\Inflow Forecasts\</v>
      </c>
      <c r="O42" s="235"/>
      <c r="P42" s="235"/>
      <c r="U42" s="224">
        <f t="shared" si="1"/>
        <v>46327</v>
      </c>
      <c r="V42" s="225" t="s">
        <v>181</v>
      </c>
      <c r="W42" s="226" t="s">
        <v>181</v>
      </c>
      <c r="X42" s="227">
        <v>67</v>
      </c>
      <c r="Y42" s="228">
        <v>56.533999999999999</v>
      </c>
      <c r="Z42" s="228">
        <v>64.399000000000001</v>
      </c>
      <c r="AA42" s="228">
        <v>66.204999999999998</v>
      </c>
      <c r="AB42" s="228">
        <v>69.995999999999995</v>
      </c>
      <c r="AC42" s="228">
        <v>57.124000000000002</v>
      </c>
      <c r="AD42" s="228">
        <v>48.302</v>
      </c>
      <c r="AE42" s="228">
        <v>45.378</v>
      </c>
      <c r="AF42" s="228">
        <v>45.203000000000003</v>
      </c>
      <c r="AG42" s="228">
        <v>44.280999999999999</v>
      </c>
      <c r="AH42" s="228">
        <v>44.344999999999999</v>
      </c>
      <c r="AI42" s="228">
        <v>61.216000000000001</v>
      </c>
      <c r="AJ42" s="228">
        <v>65.69</v>
      </c>
      <c r="AK42" s="228">
        <v>76.186999999999998</v>
      </c>
      <c r="AL42" s="228">
        <v>63.189</v>
      </c>
      <c r="AM42" s="228">
        <v>53.305</v>
      </c>
      <c r="AN42" s="228">
        <v>52.113</v>
      </c>
      <c r="AO42" s="228">
        <v>55.225999999999999</v>
      </c>
      <c r="AP42" s="228">
        <v>56.179000000000002</v>
      </c>
      <c r="AQ42" s="228">
        <v>41.636000000000003</v>
      </c>
      <c r="AR42" s="228">
        <v>56.392000000000003</v>
      </c>
      <c r="AS42" s="228">
        <v>54.756</v>
      </c>
      <c r="AT42" s="228">
        <v>48.408000000000001</v>
      </c>
      <c r="AU42" s="228">
        <v>47.109000000000002</v>
      </c>
      <c r="AV42" s="228">
        <v>49.905000000000001</v>
      </c>
      <c r="AW42" s="228">
        <v>43.457999999999998</v>
      </c>
      <c r="AX42" s="228">
        <v>51.676000000000002</v>
      </c>
      <c r="AY42" s="228">
        <v>48.265999999999998</v>
      </c>
      <c r="AZ42" s="228">
        <v>64.399000000000001</v>
      </c>
      <c r="BA42" s="228">
        <v>60.023000000000003</v>
      </c>
      <c r="BB42" s="228">
        <v>64.853999999999999</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4.5" x14ac:dyDescent="0.35">
      <c r="A43" s="237" t="str">
        <f ca="1">LEFT(A42,1)</f>
        <v>C</v>
      </c>
      <c r="O43" s="235"/>
      <c r="P43" s="235"/>
      <c r="U43" s="224">
        <f t="shared" si="1"/>
        <v>46357</v>
      </c>
      <c r="V43" s="225" t="s">
        <v>181</v>
      </c>
      <c r="W43" s="226" t="s">
        <v>181</v>
      </c>
      <c r="X43" s="227">
        <v>45</v>
      </c>
      <c r="Y43" s="228">
        <v>45.390999999999998</v>
      </c>
      <c r="Z43" s="228">
        <v>52.000999999999998</v>
      </c>
      <c r="AA43" s="228">
        <v>53.277000000000001</v>
      </c>
      <c r="AB43" s="228">
        <v>51.83</v>
      </c>
      <c r="AC43" s="228">
        <v>50.765999999999998</v>
      </c>
      <c r="AD43" s="228">
        <v>39.631999999999998</v>
      </c>
      <c r="AE43" s="228">
        <v>36.738999999999997</v>
      </c>
      <c r="AF43" s="228">
        <v>37.683999999999997</v>
      </c>
      <c r="AG43" s="228">
        <v>34.298000000000002</v>
      </c>
      <c r="AH43" s="228">
        <v>39.844000000000001</v>
      </c>
      <c r="AI43" s="228">
        <v>45.875</v>
      </c>
      <c r="AJ43" s="228">
        <v>49.401000000000003</v>
      </c>
      <c r="AK43" s="228">
        <v>51.738999999999997</v>
      </c>
      <c r="AL43" s="228">
        <v>54.311</v>
      </c>
      <c r="AM43" s="228">
        <v>45.817999999999998</v>
      </c>
      <c r="AN43" s="228">
        <v>42.04</v>
      </c>
      <c r="AO43" s="228">
        <v>59.97</v>
      </c>
      <c r="AP43" s="228">
        <v>45.786999999999999</v>
      </c>
      <c r="AQ43" s="228">
        <v>36.667000000000002</v>
      </c>
      <c r="AR43" s="228">
        <v>41.843000000000004</v>
      </c>
      <c r="AS43" s="228">
        <v>44.186999999999998</v>
      </c>
      <c r="AT43" s="228">
        <v>40.393999999999998</v>
      </c>
      <c r="AU43" s="228">
        <v>46.03</v>
      </c>
      <c r="AV43" s="228">
        <v>40.79</v>
      </c>
      <c r="AW43" s="228">
        <v>32.85</v>
      </c>
      <c r="AX43" s="228">
        <v>47.005000000000003</v>
      </c>
      <c r="AY43" s="228">
        <v>39.771000000000001</v>
      </c>
      <c r="AZ43" s="228">
        <v>52.000999999999998</v>
      </c>
      <c r="BA43" s="228">
        <v>43.984999999999999</v>
      </c>
      <c r="BB43" s="228">
        <v>49.182000000000002</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4.5" x14ac:dyDescent="0.35">
      <c r="A44" s="208" t="s">
        <v>154</v>
      </c>
      <c r="O44" s="235"/>
      <c r="P44" s="235"/>
      <c r="U44" s="224">
        <f t="shared" si="1"/>
        <v>46388</v>
      </c>
      <c r="V44" s="225" t="s">
        <v>181</v>
      </c>
      <c r="W44" s="226" t="s">
        <v>181</v>
      </c>
      <c r="X44" s="227">
        <v>38</v>
      </c>
      <c r="Y44" s="228">
        <v>38.555</v>
      </c>
      <c r="Z44" s="228">
        <v>40.831000000000003</v>
      </c>
      <c r="AA44" s="228">
        <v>42.283999999999999</v>
      </c>
      <c r="AB44" s="228">
        <v>44.433</v>
      </c>
      <c r="AC44" s="228">
        <v>41.210999999999999</v>
      </c>
      <c r="AD44" s="228">
        <v>36.978000000000002</v>
      </c>
      <c r="AE44" s="228">
        <v>29.11</v>
      </c>
      <c r="AF44" s="228">
        <v>29.782</v>
      </c>
      <c r="AG44" s="228">
        <v>26.414000000000001</v>
      </c>
      <c r="AH44" s="228">
        <v>32.405999999999999</v>
      </c>
      <c r="AI44" s="228">
        <v>59.795999999999999</v>
      </c>
      <c r="AJ44" s="228">
        <v>42.863</v>
      </c>
      <c r="AK44" s="228">
        <v>41.65</v>
      </c>
      <c r="AL44" s="228">
        <v>40.573999999999998</v>
      </c>
      <c r="AM44" s="228">
        <v>39.359000000000002</v>
      </c>
      <c r="AN44" s="228">
        <v>34.078000000000003</v>
      </c>
      <c r="AO44" s="228">
        <v>47.793999999999997</v>
      </c>
      <c r="AP44" s="228">
        <v>38.944000000000003</v>
      </c>
      <c r="AQ44" s="228">
        <v>29.916</v>
      </c>
      <c r="AR44" s="228">
        <v>32.466000000000001</v>
      </c>
      <c r="AS44" s="228">
        <v>37.177</v>
      </c>
      <c r="AT44" s="228">
        <v>33.119999999999997</v>
      </c>
      <c r="AU44" s="228">
        <v>45.392000000000003</v>
      </c>
      <c r="AV44" s="228">
        <v>32.281999999999996</v>
      </c>
      <c r="AW44" s="228">
        <v>27.824999999999999</v>
      </c>
      <c r="AX44" s="228">
        <v>38.14</v>
      </c>
      <c r="AY44" s="228">
        <v>29.777999999999999</v>
      </c>
      <c r="AZ44" s="228">
        <v>40.831000000000003</v>
      </c>
      <c r="BA44" s="228">
        <v>41.539000000000001</v>
      </c>
      <c r="BB44" s="228">
        <v>40.374000000000002</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4.5" x14ac:dyDescent="0.35">
      <c r="U45" s="224">
        <f t="shared" si="1"/>
        <v>46419</v>
      </c>
      <c r="V45" s="225" t="s">
        <v>181</v>
      </c>
      <c r="W45" s="226" t="s">
        <v>181</v>
      </c>
      <c r="X45" s="227">
        <v>33</v>
      </c>
      <c r="Y45" s="228">
        <v>37.548999999999999</v>
      </c>
      <c r="Z45" s="228">
        <v>54.790999999999997</v>
      </c>
      <c r="AA45" s="228">
        <v>33.628</v>
      </c>
      <c r="AB45" s="228">
        <v>35.359000000000002</v>
      </c>
      <c r="AC45" s="228">
        <v>36.201000000000001</v>
      </c>
      <c r="AD45" s="228">
        <v>35.844000000000001</v>
      </c>
      <c r="AE45" s="228">
        <v>25.058</v>
      </c>
      <c r="AF45" s="228">
        <v>22.808</v>
      </c>
      <c r="AG45" s="228">
        <v>23.277000000000001</v>
      </c>
      <c r="AH45" s="228">
        <v>26.012</v>
      </c>
      <c r="AI45" s="228">
        <v>40.049999999999997</v>
      </c>
      <c r="AJ45" s="228">
        <v>32.152999999999999</v>
      </c>
      <c r="AK45" s="228">
        <v>38.89</v>
      </c>
      <c r="AL45" s="228">
        <v>33.582999999999998</v>
      </c>
      <c r="AM45" s="228">
        <v>37.274999999999999</v>
      </c>
      <c r="AN45" s="228">
        <v>27.472000000000001</v>
      </c>
      <c r="AO45" s="228">
        <v>33.662999999999997</v>
      </c>
      <c r="AP45" s="228">
        <v>32.917000000000002</v>
      </c>
      <c r="AQ45" s="228">
        <v>29.54</v>
      </c>
      <c r="AR45" s="228">
        <v>34.314999999999998</v>
      </c>
      <c r="AS45" s="228">
        <v>39.302999999999997</v>
      </c>
      <c r="AT45" s="228">
        <v>32.148000000000003</v>
      </c>
      <c r="AU45" s="228">
        <v>44.408000000000001</v>
      </c>
      <c r="AV45" s="228">
        <v>28.454999999999998</v>
      </c>
      <c r="AW45" s="228">
        <v>23.812000000000001</v>
      </c>
      <c r="AX45" s="228">
        <v>30.907</v>
      </c>
      <c r="AY45" s="228">
        <v>26.401</v>
      </c>
      <c r="AZ45" s="228">
        <v>54.790999999999997</v>
      </c>
      <c r="BA45" s="228">
        <v>36.255000000000003</v>
      </c>
      <c r="BB45" s="228">
        <v>34.372</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4.5" x14ac:dyDescent="0.35">
      <c r="B46" s="322" t="s">
        <v>213</v>
      </c>
      <c r="C46" s="322"/>
      <c r="D46" s="322"/>
      <c r="E46" s="322"/>
      <c r="F46" s="322"/>
      <c r="G46" s="322"/>
      <c r="H46" s="322"/>
      <c r="I46" s="322"/>
      <c r="J46" s="322"/>
      <c r="K46" s="322"/>
      <c r="L46" s="322"/>
      <c r="M46" s="322"/>
      <c r="N46" s="322"/>
      <c r="O46" s="322"/>
      <c r="P46" s="322"/>
      <c r="Q46" s="322"/>
      <c r="U46" s="224">
        <f t="shared" si="1"/>
        <v>46447</v>
      </c>
      <c r="V46" s="225" t="s">
        <v>181</v>
      </c>
      <c r="W46" s="226" t="s">
        <v>181</v>
      </c>
      <c r="X46" s="227">
        <v>44</v>
      </c>
      <c r="Y46" s="228">
        <v>80.691000000000003</v>
      </c>
      <c r="Z46" s="228">
        <v>65.510000000000005</v>
      </c>
      <c r="AA46" s="228">
        <v>62.774999999999999</v>
      </c>
      <c r="AB46" s="228">
        <v>62.527999999999999</v>
      </c>
      <c r="AC46" s="228">
        <v>57.517000000000003</v>
      </c>
      <c r="AD46" s="228">
        <v>42.057000000000002</v>
      </c>
      <c r="AE46" s="228">
        <v>39.539000000000001</v>
      </c>
      <c r="AF46" s="228">
        <v>30.632000000000001</v>
      </c>
      <c r="AG46" s="228">
        <v>35.182000000000002</v>
      </c>
      <c r="AH46" s="228">
        <v>62.003999999999998</v>
      </c>
      <c r="AI46" s="228">
        <v>49.890999999999998</v>
      </c>
      <c r="AJ46" s="228">
        <v>40.603999999999999</v>
      </c>
      <c r="AK46" s="228">
        <v>105.449</v>
      </c>
      <c r="AL46" s="228">
        <v>41.470999999999997</v>
      </c>
      <c r="AM46" s="228">
        <v>60.241999999999997</v>
      </c>
      <c r="AN46" s="228">
        <v>33.369</v>
      </c>
      <c r="AO46" s="228">
        <v>52.917999999999999</v>
      </c>
      <c r="AP46" s="228">
        <v>54.767000000000003</v>
      </c>
      <c r="AQ46" s="228">
        <v>32.505000000000003</v>
      </c>
      <c r="AR46" s="228">
        <v>41.33</v>
      </c>
      <c r="AS46" s="228">
        <v>55.15</v>
      </c>
      <c r="AT46" s="228">
        <v>38.731000000000002</v>
      </c>
      <c r="AU46" s="228">
        <v>67.171000000000006</v>
      </c>
      <c r="AV46" s="228">
        <v>28.690999999999999</v>
      </c>
      <c r="AW46" s="228">
        <v>36.325000000000003</v>
      </c>
      <c r="AX46" s="228">
        <v>40.539000000000001</v>
      </c>
      <c r="AY46" s="228">
        <v>36.302999999999997</v>
      </c>
      <c r="AZ46" s="228">
        <v>65.510000000000005</v>
      </c>
      <c r="BA46" s="228">
        <v>56.610999999999997</v>
      </c>
      <c r="BB46" s="228">
        <v>62.808999999999997</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4.5" x14ac:dyDescent="0.35">
      <c r="B47" s="323"/>
      <c r="C47" s="323"/>
      <c r="D47" s="323"/>
      <c r="E47" s="323"/>
      <c r="F47" s="323"/>
      <c r="G47" s="323"/>
      <c r="H47" s="323"/>
      <c r="I47" s="323"/>
      <c r="J47" s="323"/>
      <c r="K47" s="323"/>
      <c r="L47" s="323"/>
      <c r="M47" s="323"/>
      <c r="N47" s="323"/>
      <c r="O47" s="323"/>
      <c r="P47" s="323"/>
      <c r="Q47" s="323"/>
      <c r="U47" s="224">
        <f t="shared" si="1"/>
        <v>46478</v>
      </c>
      <c r="V47" s="225" t="s">
        <v>181</v>
      </c>
      <c r="W47" s="226" t="s">
        <v>181</v>
      </c>
      <c r="X47" s="227">
        <v>85</v>
      </c>
      <c r="Y47" s="228">
        <v>101.38800000000001</v>
      </c>
      <c r="Z47" s="228">
        <v>125.61499999999999</v>
      </c>
      <c r="AA47" s="228">
        <v>137.29400000000001</v>
      </c>
      <c r="AB47" s="228">
        <v>104.70699999999999</v>
      </c>
      <c r="AC47" s="228">
        <v>95.248000000000005</v>
      </c>
      <c r="AD47" s="228">
        <v>79.408000000000001</v>
      </c>
      <c r="AE47" s="228">
        <v>63.317999999999998</v>
      </c>
      <c r="AF47" s="228">
        <v>48.040999999999997</v>
      </c>
      <c r="AG47" s="228">
        <v>68.83</v>
      </c>
      <c r="AH47" s="228">
        <v>147.756</v>
      </c>
      <c r="AI47" s="228">
        <v>185.66800000000001</v>
      </c>
      <c r="AJ47" s="228">
        <v>161.733</v>
      </c>
      <c r="AK47" s="228">
        <v>174.81</v>
      </c>
      <c r="AL47" s="228">
        <v>56.203000000000003</v>
      </c>
      <c r="AM47" s="228">
        <v>98.397000000000006</v>
      </c>
      <c r="AN47" s="228">
        <v>67.676000000000002</v>
      </c>
      <c r="AO47" s="228">
        <v>170.297</v>
      </c>
      <c r="AP47" s="228">
        <v>109.812</v>
      </c>
      <c r="AQ47" s="228">
        <v>41.552999999999997</v>
      </c>
      <c r="AR47" s="228">
        <v>83.37</v>
      </c>
      <c r="AS47" s="228">
        <v>59.918999999999997</v>
      </c>
      <c r="AT47" s="228">
        <v>84.622</v>
      </c>
      <c r="AU47" s="228">
        <v>128.22800000000001</v>
      </c>
      <c r="AV47" s="228">
        <v>36.884999999999998</v>
      </c>
      <c r="AW47" s="228">
        <v>106.575</v>
      </c>
      <c r="AX47" s="228">
        <v>54.186999999999998</v>
      </c>
      <c r="AY47" s="228">
        <v>48.722000000000001</v>
      </c>
      <c r="AZ47" s="228">
        <v>125.61499999999999</v>
      </c>
      <c r="BA47" s="228">
        <v>133.22800000000001</v>
      </c>
      <c r="BB47" s="228">
        <v>117.664</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4.5" x14ac:dyDescent="0.35">
      <c r="B48" s="323"/>
      <c r="C48" s="323"/>
      <c r="D48" s="323"/>
      <c r="E48" s="323"/>
      <c r="F48" s="323"/>
      <c r="G48" s="323"/>
      <c r="H48" s="323"/>
      <c r="I48" s="323"/>
      <c r="J48" s="323"/>
      <c r="K48" s="323"/>
      <c r="L48" s="323"/>
      <c r="M48" s="323"/>
      <c r="N48" s="323"/>
      <c r="O48" s="323"/>
      <c r="P48" s="323"/>
      <c r="Q48" s="323"/>
      <c r="U48" s="224">
        <f t="shared" si="1"/>
        <v>46508</v>
      </c>
      <c r="V48" s="225" t="s">
        <v>181</v>
      </c>
      <c r="W48" s="226" t="s">
        <v>181</v>
      </c>
      <c r="X48" s="227">
        <v>163</v>
      </c>
      <c r="Y48" s="228">
        <v>357.822</v>
      </c>
      <c r="Z48" s="228">
        <v>198.96100000000001</v>
      </c>
      <c r="AA48" s="228">
        <v>364.995</v>
      </c>
      <c r="AB48" s="228">
        <v>286.762</v>
      </c>
      <c r="AC48" s="228">
        <v>193.15799999999999</v>
      </c>
      <c r="AD48" s="228">
        <v>134.90199999999999</v>
      </c>
      <c r="AE48" s="228">
        <v>178.59399999999999</v>
      </c>
      <c r="AF48" s="228">
        <v>43.915999999999997</v>
      </c>
      <c r="AG48" s="228">
        <v>176.119</v>
      </c>
      <c r="AH48" s="228">
        <v>179.02799999999999</v>
      </c>
      <c r="AI48" s="228">
        <v>391.63200000000001</v>
      </c>
      <c r="AJ48" s="228">
        <v>196.77099999999999</v>
      </c>
      <c r="AK48" s="228">
        <v>173.571</v>
      </c>
      <c r="AL48" s="228">
        <v>328.21699999999998</v>
      </c>
      <c r="AM48" s="228">
        <v>294.91500000000002</v>
      </c>
      <c r="AN48" s="228">
        <v>169.39</v>
      </c>
      <c r="AO48" s="228">
        <v>291.30399999999997</v>
      </c>
      <c r="AP48" s="228">
        <v>92.734999999999999</v>
      </c>
      <c r="AQ48" s="228">
        <v>118.965</v>
      </c>
      <c r="AR48" s="228">
        <v>214.006</v>
      </c>
      <c r="AS48" s="228">
        <v>131.876</v>
      </c>
      <c r="AT48" s="228">
        <v>204.88499999999999</v>
      </c>
      <c r="AU48" s="228">
        <v>183.94900000000001</v>
      </c>
      <c r="AV48" s="228">
        <v>71.569000000000003</v>
      </c>
      <c r="AW48" s="228">
        <v>349.86500000000001</v>
      </c>
      <c r="AX48" s="228">
        <v>115.286</v>
      </c>
      <c r="AY48" s="228">
        <v>105.896</v>
      </c>
      <c r="AZ48" s="228">
        <v>198.96100000000001</v>
      </c>
      <c r="BA48" s="228">
        <v>520.38699999999994</v>
      </c>
      <c r="BB48" s="228">
        <v>211.404</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4.5" x14ac:dyDescent="0.35">
      <c r="U49" s="224">
        <f t="shared" si="1"/>
        <v>46539</v>
      </c>
      <c r="V49" s="225" t="s">
        <v>181</v>
      </c>
      <c r="W49" s="226" t="s">
        <v>181</v>
      </c>
      <c r="X49" s="227">
        <v>96</v>
      </c>
      <c r="Y49" s="228">
        <v>405.01</v>
      </c>
      <c r="Z49" s="228">
        <v>82.597999999999999</v>
      </c>
      <c r="AA49" s="228">
        <v>271.60399999999998</v>
      </c>
      <c r="AB49" s="228">
        <v>158.262</v>
      </c>
      <c r="AC49" s="228">
        <v>153.53899999999999</v>
      </c>
      <c r="AD49" s="228">
        <v>29.164999999999999</v>
      </c>
      <c r="AE49" s="228">
        <v>58.438000000000002</v>
      </c>
      <c r="AF49" s="228">
        <v>-0.68200000000000005</v>
      </c>
      <c r="AG49" s="228">
        <v>98.567999999999998</v>
      </c>
      <c r="AH49" s="228">
        <v>41.850999999999999</v>
      </c>
      <c r="AI49" s="228">
        <v>221.90199999999999</v>
      </c>
      <c r="AJ49" s="228">
        <v>68.944000000000003</v>
      </c>
      <c r="AK49" s="228">
        <v>49.09</v>
      </c>
      <c r="AL49" s="228">
        <v>309.803</v>
      </c>
      <c r="AM49" s="228">
        <v>135.93700000000001</v>
      </c>
      <c r="AN49" s="228">
        <v>166.357</v>
      </c>
      <c r="AO49" s="228">
        <v>313.262</v>
      </c>
      <c r="AP49" s="228">
        <v>4.3899999999999997</v>
      </c>
      <c r="AQ49" s="228">
        <v>68.775000000000006</v>
      </c>
      <c r="AR49" s="228">
        <v>150.304</v>
      </c>
      <c r="AS49" s="228">
        <v>106.402</v>
      </c>
      <c r="AT49" s="228">
        <v>121.53</v>
      </c>
      <c r="AU49" s="228">
        <v>149.209</v>
      </c>
      <c r="AV49" s="228">
        <v>-3.8969999999999998</v>
      </c>
      <c r="AW49" s="228">
        <v>293.15199999999999</v>
      </c>
      <c r="AX49" s="228">
        <v>51.814999999999998</v>
      </c>
      <c r="AY49" s="228">
        <v>115.65300000000001</v>
      </c>
      <c r="AZ49" s="228">
        <v>82.597999999999999</v>
      </c>
      <c r="BA49" s="228">
        <v>345.25599999999997</v>
      </c>
      <c r="BB49" s="228">
        <v>91.406999999999996</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4.5" x14ac:dyDescent="0.35">
      <c r="U50" s="224">
        <f t="shared" si="1"/>
        <v>46569</v>
      </c>
      <c r="V50" s="225" t="s">
        <v>181</v>
      </c>
      <c r="W50" s="226" t="s">
        <v>181</v>
      </c>
      <c r="X50" s="227">
        <v>-23</v>
      </c>
      <c r="Y50" s="228">
        <v>202.08099999999999</v>
      </c>
      <c r="Z50" s="228">
        <v>-9.0730000000000004</v>
      </c>
      <c r="AA50" s="228">
        <v>33.820999999999998</v>
      </c>
      <c r="AB50" s="228">
        <v>32.988999999999997</v>
      </c>
      <c r="AC50" s="228">
        <v>43.280999999999999</v>
      </c>
      <c r="AD50" s="228">
        <v>-22.942</v>
      </c>
      <c r="AE50" s="228">
        <v>-17.148</v>
      </c>
      <c r="AF50" s="228">
        <v>-22.058</v>
      </c>
      <c r="AG50" s="228">
        <v>-10.461</v>
      </c>
      <c r="AH50" s="228">
        <v>-16.331</v>
      </c>
      <c r="AI50" s="228">
        <v>29.013999999999999</v>
      </c>
      <c r="AJ50" s="228">
        <v>-11.112</v>
      </c>
      <c r="AK50" s="228">
        <v>-14.159000000000001</v>
      </c>
      <c r="AL50" s="228">
        <v>62.731000000000002</v>
      </c>
      <c r="AM50" s="228">
        <v>26.344999999999999</v>
      </c>
      <c r="AN50" s="228">
        <v>3.2490000000000001</v>
      </c>
      <c r="AO50" s="228">
        <v>88.873000000000005</v>
      </c>
      <c r="AP50" s="228">
        <v>-14.257</v>
      </c>
      <c r="AQ50" s="228">
        <v>-6.5289999999999999</v>
      </c>
      <c r="AR50" s="228">
        <v>15.432</v>
      </c>
      <c r="AS50" s="228">
        <v>7.3230000000000004</v>
      </c>
      <c r="AT50" s="228">
        <v>8.7729999999999997</v>
      </c>
      <c r="AU50" s="228">
        <v>6.0430000000000001</v>
      </c>
      <c r="AV50" s="228">
        <v>-20.542000000000002</v>
      </c>
      <c r="AW50" s="228">
        <v>79.346000000000004</v>
      </c>
      <c r="AX50" s="228">
        <v>-17.606999999999999</v>
      </c>
      <c r="AY50" s="228">
        <v>13.481999999999999</v>
      </c>
      <c r="AZ50" s="228">
        <v>-9.0730000000000004</v>
      </c>
      <c r="BA50" s="228">
        <v>91.747</v>
      </c>
      <c r="BB50" s="228">
        <v>-9.1</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4.5" x14ac:dyDescent="0.35">
      <c r="U51" s="224">
        <f t="shared" si="1"/>
        <v>46600</v>
      </c>
      <c r="V51" s="225" t="s">
        <v>181</v>
      </c>
      <c r="W51" s="226" t="s">
        <v>181</v>
      </c>
      <c r="X51" s="227">
        <v>-28</v>
      </c>
      <c r="Y51" s="228">
        <v>36.231000000000002</v>
      </c>
      <c r="Z51" s="228">
        <v>-7.5060000000000002</v>
      </c>
      <c r="AA51" s="228">
        <v>16.132999999999999</v>
      </c>
      <c r="AB51" s="228">
        <v>-0.55700000000000005</v>
      </c>
      <c r="AC51" s="228">
        <v>29.178999999999998</v>
      </c>
      <c r="AD51" s="228">
        <v>-9.0660000000000007</v>
      </c>
      <c r="AE51" s="228">
        <v>-6.5620000000000003</v>
      </c>
      <c r="AF51" s="228">
        <v>-7.2060000000000004</v>
      </c>
      <c r="AG51" s="228">
        <v>-8.1620000000000008</v>
      </c>
      <c r="AH51" s="228">
        <v>-5.3339999999999996</v>
      </c>
      <c r="AI51" s="228">
        <v>5.375</v>
      </c>
      <c r="AJ51" s="228">
        <v>-3.4140000000000001</v>
      </c>
      <c r="AK51" s="228">
        <v>-4.383</v>
      </c>
      <c r="AL51" s="228">
        <v>18.213000000000001</v>
      </c>
      <c r="AM51" s="228">
        <v>2.2120000000000002</v>
      </c>
      <c r="AN51" s="228">
        <v>11.596</v>
      </c>
      <c r="AO51" s="228">
        <v>7.7229999999999999</v>
      </c>
      <c r="AP51" s="228">
        <v>-5.3049999999999997</v>
      </c>
      <c r="AQ51" s="228">
        <v>6.274</v>
      </c>
      <c r="AR51" s="228">
        <v>18.841999999999999</v>
      </c>
      <c r="AS51" s="228">
        <v>4.72</v>
      </c>
      <c r="AT51" s="228">
        <v>8.2140000000000004</v>
      </c>
      <c r="AU51" s="228">
        <v>8.1669999999999998</v>
      </c>
      <c r="AV51" s="228">
        <v>2.02</v>
      </c>
      <c r="AW51" s="228">
        <v>18.553000000000001</v>
      </c>
      <c r="AX51" s="228">
        <v>-3.577</v>
      </c>
      <c r="AY51" s="228">
        <v>-8.2550000000000008</v>
      </c>
      <c r="AZ51" s="228">
        <v>-7.5060000000000002</v>
      </c>
      <c r="BA51" s="228">
        <v>17.815000000000001</v>
      </c>
      <c r="BB51" s="228">
        <v>-4.266</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4.5" x14ac:dyDescent="0.35">
      <c r="U52" s="224">
        <f t="shared" si="1"/>
        <v>46631</v>
      </c>
      <c r="V52" s="225" t="s">
        <v>181</v>
      </c>
      <c r="W52" s="226" t="s">
        <v>181</v>
      </c>
      <c r="X52" s="227">
        <v>5</v>
      </c>
      <c r="Y52" s="228">
        <v>43.314999999999998</v>
      </c>
      <c r="Z52" s="228">
        <v>27.225999999999999</v>
      </c>
      <c r="AA52" s="228">
        <v>51.878</v>
      </c>
      <c r="AB52" s="228">
        <v>22.643999999999998</v>
      </c>
      <c r="AC52" s="228">
        <v>35.247</v>
      </c>
      <c r="AD52" s="228">
        <v>19.948</v>
      </c>
      <c r="AE52" s="228">
        <v>20.771000000000001</v>
      </c>
      <c r="AF52" s="228">
        <v>12.778</v>
      </c>
      <c r="AG52" s="228">
        <v>30.773</v>
      </c>
      <c r="AH52" s="228">
        <v>38.664999999999999</v>
      </c>
      <c r="AI52" s="228">
        <v>31.151</v>
      </c>
      <c r="AJ52" s="228">
        <v>35.911000000000001</v>
      </c>
      <c r="AK52" s="228">
        <v>53.454999999999998</v>
      </c>
      <c r="AL52" s="228">
        <v>38.749000000000002</v>
      </c>
      <c r="AM52" s="228">
        <v>30.39</v>
      </c>
      <c r="AN52" s="228">
        <v>25.547000000000001</v>
      </c>
      <c r="AO52" s="228">
        <v>36.771999999999998</v>
      </c>
      <c r="AP52" s="228">
        <v>18.535</v>
      </c>
      <c r="AQ52" s="228">
        <v>42.817999999999998</v>
      </c>
      <c r="AR52" s="228">
        <v>54.372</v>
      </c>
      <c r="AS52" s="228">
        <v>29.858000000000001</v>
      </c>
      <c r="AT52" s="228">
        <v>31.35</v>
      </c>
      <c r="AU52" s="228">
        <v>31.306999999999999</v>
      </c>
      <c r="AV52" s="228">
        <v>23.439</v>
      </c>
      <c r="AW52" s="228">
        <v>30.052</v>
      </c>
      <c r="AX52" s="228">
        <v>25.498999999999999</v>
      </c>
      <c r="AY52" s="228">
        <v>15.186</v>
      </c>
      <c r="AZ52" s="228">
        <v>27.225999999999999</v>
      </c>
      <c r="BA52" s="228">
        <v>41.930999999999997</v>
      </c>
      <c r="BB52" s="228">
        <v>22.571999999999999</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4.5" x14ac:dyDescent="0.35">
      <c r="U53" s="224">
        <f t="shared" si="1"/>
        <v>46661</v>
      </c>
      <c r="V53" s="225" t="s">
        <v>181</v>
      </c>
      <c r="W53" s="226" t="s">
        <v>181</v>
      </c>
      <c r="X53" s="227">
        <v>53</v>
      </c>
      <c r="Y53" s="228">
        <v>81.260000000000005</v>
      </c>
      <c r="Z53" s="228">
        <v>72.67</v>
      </c>
      <c r="AA53" s="228">
        <v>96.662999999999997</v>
      </c>
      <c r="AB53" s="228">
        <v>61.874000000000002</v>
      </c>
      <c r="AC53" s="228">
        <v>48.823</v>
      </c>
      <c r="AD53" s="228">
        <v>54.087000000000003</v>
      </c>
      <c r="AE53" s="228">
        <v>46.290999999999997</v>
      </c>
      <c r="AF53" s="228">
        <v>42.213999999999999</v>
      </c>
      <c r="AG53" s="228">
        <v>44.207000000000001</v>
      </c>
      <c r="AH53" s="228">
        <v>63.194000000000003</v>
      </c>
      <c r="AI53" s="228">
        <v>80.084999999999994</v>
      </c>
      <c r="AJ53" s="228">
        <v>128.15</v>
      </c>
      <c r="AK53" s="228">
        <v>94.628</v>
      </c>
      <c r="AL53" s="228">
        <v>64.587000000000003</v>
      </c>
      <c r="AM53" s="228">
        <v>61.076000000000001</v>
      </c>
      <c r="AN53" s="228">
        <v>57.573999999999998</v>
      </c>
      <c r="AO53" s="228">
        <v>68.093000000000004</v>
      </c>
      <c r="AP53" s="228">
        <v>38.994999999999997</v>
      </c>
      <c r="AQ53" s="228">
        <v>77.069999999999993</v>
      </c>
      <c r="AR53" s="228">
        <v>89.174999999999997</v>
      </c>
      <c r="AS53" s="228">
        <v>61.048000000000002</v>
      </c>
      <c r="AT53" s="228">
        <v>64.991</v>
      </c>
      <c r="AU53" s="228">
        <v>70.902000000000001</v>
      </c>
      <c r="AV53" s="228">
        <v>51.347999999999999</v>
      </c>
      <c r="AW53" s="228">
        <v>73.055000000000007</v>
      </c>
      <c r="AX53" s="228">
        <v>43.079000000000001</v>
      </c>
      <c r="AY53" s="228">
        <v>46.74</v>
      </c>
      <c r="AZ53" s="228">
        <v>72.67</v>
      </c>
      <c r="BA53" s="228">
        <v>79.658000000000001</v>
      </c>
      <c r="BB53" s="228">
        <v>57.667999999999999</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4.5" x14ac:dyDescent="0.35">
      <c r="U54" s="224">
        <f t="shared" si="1"/>
        <v>46692</v>
      </c>
      <c r="V54" s="225" t="s">
        <v>181</v>
      </c>
      <c r="W54" s="226" t="s">
        <v>181</v>
      </c>
      <c r="X54" s="227">
        <v>67</v>
      </c>
      <c r="Y54" s="228">
        <v>65.075000000000003</v>
      </c>
      <c r="Z54" s="228">
        <v>66.259</v>
      </c>
      <c r="AA54" s="228">
        <v>69.850999999999999</v>
      </c>
      <c r="AB54" s="228">
        <v>57.11</v>
      </c>
      <c r="AC54" s="228">
        <v>48.884</v>
      </c>
      <c r="AD54" s="228">
        <v>45.402000000000001</v>
      </c>
      <c r="AE54" s="228">
        <v>45.02</v>
      </c>
      <c r="AF54" s="228">
        <v>44.097000000000001</v>
      </c>
      <c r="AG54" s="228">
        <v>44.088000000000001</v>
      </c>
      <c r="AH54" s="228">
        <v>60.942</v>
      </c>
      <c r="AI54" s="228">
        <v>65.501999999999995</v>
      </c>
      <c r="AJ54" s="228">
        <v>76.039000000000001</v>
      </c>
      <c r="AK54" s="228">
        <v>64.933999999999997</v>
      </c>
      <c r="AL54" s="228">
        <v>53.246000000000002</v>
      </c>
      <c r="AM54" s="228">
        <v>51.970999999999997</v>
      </c>
      <c r="AN54" s="228">
        <v>55.146999999999998</v>
      </c>
      <c r="AO54" s="228">
        <v>57.273000000000003</v>
      </c>
      <c r="AP54" s="228">
        <v>41.509</v>
      </c>
      <c r="AQ54" s="228">
        <v>56.264000000000003</v>
      </c>
      <c r="AR54" s="228">
        <v>54.667999999999999</v>
      </c>
      <c r="AS54" s="228">
        <v>48.901000000000003</v>
      </c>
      <c r="AT54" s="228">
        <v>46.93</v>
      </c>
      <c r="AU54" s="228">
        <v>49.79</v>
      </c>
      <c r="AV54" s="228">
        <v>43.262</v>
      </c>
      <c r="AW54" s="228">
        <v>53.186</v>
      </c>
      <c r="AX54" s="228">
        <v>48.191000000000003</v>
      </c>
      <c r="AY54" s="228">
        <v>50.936999999999998</v>
      </c>
      <c r="AZ54" s="228">
        <v>66.259</v>
      </c>
      <c r="BA54" s="228">
        <v>65.311999999999998</v>
      </c>
      <c r="BB54" s="228">
        <v>56.441000000000003</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4.5" x14ac:dyDescent="0.35">
      <c r="U55" s="224">
        <f t="shared" si="1"/>
        <v>46722</v>
      </c>
      <c r="V55" s="225" t="s">
        <v>181</v>
      </c>
      <c r="W55" s="226" t="s">
        <v>181</v>
      </c>
      <c r="X55" s="227">
        <v>45</v>
      </c>
      <c r="Y55" s="228">
        <v>52.218000000000004</v>
      </c>
      <c r="Z55" s="228">
        <v>53.33</v>
      </c>
      <c r="AA55" s="228">
        <v>51.691000000000003</v>
      </c>
      <c r="AB55" s="228">
        <v>50.750999999999998</v>
      </c>
      <c r="AC55" s="228">
        <v>39.537999999999997</v>
      </c>
      <c r="AD55" s="228">
        <v>36.764000000000003</v>
      </c>
      <c r="AE55" s="228">
        <v>37.503999999999998</v>
      </c>
      <c r="AF55" s="228">
        <v>34.128999999999998</v>
      </c>
      <c r="AG55" s="228">
        <v>39.551000000000002</v>
      </c>
      <c r="AH55" s="228">
        <v>45.631</v>
      </c>
      <c r="AI55" s="228">
        <v>49.223999999999997</v>
      </c>
      <c r="AJ55" s="228">
        <v>51.598999999999997</v>
      </c>
      <c r="AK55" s="228">
        <v>54.347000000000001</v>
      </c>
      <c r="AL55" s="228">
        <v>45.761000000000003</v>
      </c>
      <c r="AM55" s="228">
        <v>41.905000000000001</v>
      </c>
      <c r="AN55" s="228">
        <v>59.871000000000002</v>
      </c>
      <c r="AO55" s="228">
        <v>46.043999999999997</v>
      </c>
      <c r="AP55" s="228">
        <v>36.545000000000002</v>
      </c>
      <c r="AQ55" s="228">
        <v>41.720999999999997</v>
      </c>
      <c r="AR55" s="228">
        <v>44.098999999999997</v>
      </c>
      <c r="AS55" s="228">
        <v>40.226999999999997</v>
      </c>
      <c r="AT55" s="228">
        <v>45.837000000000003</v>
      </c>
      <c r="AU55" s="228">
        <v>40.679000000000002</v>
      </c>
      <c r="AV55" s="228">
        <v>32.668999999999997</v>
      </c>
      <c r="AW55" s="228">
        <v>47.066000000000003</v>
      </c>
      <c r="AX55" s="228">
        <v>39.698</v>
      </c>
      <c r="AY55" s="228">
        <v>42.603999999999999</v>
      </c>
      <c r="AZ55" s="228">
        <v>53.33</v>
      </c>
      <c r="BA55" s="228">
        <v>49.204999999999998</v>
      </c>
      <c r="BB55" s="228">
        <v>45.298000000000002</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4.5" x14ac:dyDescent="0.35">
      <c r="U56" s="224">
        <f t="shared" si="1"/>
        <v>46753</v>
      </c>
      <c r="V56" s="225" t="s">
        <v>181</v>
      </c>
      <c r="W56" s="226" t="s">
        <v>181</v>
      </c>
      <c r="X56" s="227">
        <v>38</v>
      </c>
      <c r="Y56" s="228">
        <v>40.893999999999998</v>
      </c>
      <c r="Z56" s="228">
        <v>42.337000000000003</v>
      </c>
      <c r="AA56" s="228">
        <v>44.296999999999997</v>
      </c>
      <c r="AB56" s="228">
        <v>41.207999999999998</v>
      </c>
      <c r="AC56" s="228">
        <v>36.454999999999998</v>
      </c>
      <c r="AD56" s="228">
        <v>29.132000000000001</v>
      </c>
      <c r="AE56" s="228">
        <v>29.616</v>
      </c>
      <c r="AF56" s="228">
        <v>26.260999999999999</v>
      </c>
      <c r="AG56" s="228">
        <v>32.198</v>
      </c>
      <c r="AH56" s="228">
        <v>59.494</v>
      </c>
      <c r="AI56" s="228">
        <v>42.69</v>
      </c>
      <c r="AJ56" s="228">
        <v>41.521000000000001</v>
      </c>
      <c r="AK56" s="228">
        <v>40.719000000000001</v>
      </c>
      <c r="AL56" s="228">
        <v>39.304000000000002</v>
      </c>
      <c r="AM56" s="228">
        <v>33.950000000000003</v>
      </c>
      <c r="AN56" s="228">
        <v>47.713000000000001</v>
      </c>
      <c r="AO56" s="228">
        <v>38.951000000000001</v>
      </c>
      <c r="AP56" s="228">
        <v>29.8</v>
      </c>
      <c r="AQ56" s="228">
        <v>32.351999999999997</v>
      </c>
      <c r="AR56" s="228">
        <v>37.090000000000003</v>
      </c>
      <c r="AS56" s="228">
        <v>32.912999999999997</v>
      </c>
      <c r="AT56" s="228">
        <v>45.219000000000001</v>
      </c>
      <c r="AU56" s="228">
        <v>32.179000000000002</v>
      </c>
      <c r="AV56" s="228">
        <v>27.652000000000001</v>
      </c>
      <c r="AW56" s="228">
        <v>38.127000000000002</v>
      </c>
      <c r="AX56" s="228">
        <v>29.712</v>
      </c>
      <c r="AY56" s="228">
        <v>32.531999999999996</v>
      </c>
      <c r="AZ56" s="228">
        <v>42.337000000000003</v>
      </c>
      <c r="BA56" s="228">
        <v>40.353999999999999</v>
      </c>
      <c r="BB56" s="228">
        <v>38.465000000000003</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4.5" x14ac:dyDescent="0.35">
      <c r="U57" s="224">
        <f t="shared" si="1"/>
        <v>46784</v>
      </c>
      <c r="V57" s="225" t="s">
        <v>181</v>
      </c>
      <c r="W57" s="226" t="s">
        <v>181</v>
      </c>
      <c r="X57" s="227">
        <v>33</v>
      </c>
      <c r="Y57" s="228">
        <v>56.075000000000003</v>
      </c>
      <c r="Z57" s="228">
        <v>34.732999999999997</v>
      </c>
      <c r="AA57" s="228">
        <v>36.465000000000003</v>
      </c>
      <c r="AB57" s="228">
        <v>37.417000000000002</v>
      </c>
      <c r="AC57" s="228">
        <v>36.978999999999999</v>
      </c>
      <c r="AD57" s="228">
        <v>26.007999999999999</v>
      </c>
      <c r="AE57" s="228">
        <v>23.448</v>
      </c>
      <c r="AF57" s="228">
        <v>23.895</v>
      </c>
      <c r="AG57" s="228">
        <v>26.547000000000001</v>
      </c>
      <c r="AH57" s="228">
        <v>41.203000000000003</v>
      </c>
      <c r="AI57" s="228">
        <v>33.093000000000004</v>
      </c>
      <c r="AJ57" s="228">
        <v>40.061</v>
      </c>
      <c r="AK57" s="228">
        <v>34.651000000000003</v>
      </c>
      <c r="AL57" s="228">
        <v>38.844000000000001</v>
      </c>
      <c r="AM57" s="228">
        <v>28.245999999999999</v>
      </c>
      <c r="AN57" s="228">
        <v>34.881</v>
      </c>
      <c r="AO57" s="228">
        <v>34.024999999999999</v>
      </c>
      <c r="AP57" s="228">
        <v>30.277000000000001</v>
      </c>
      <c r="AQ57" s="228">
        <v>35.566000000000003</v>
      </c>
      <c r="AR57" s="228">
        <v>40.404000000000003</v>
      </c>
      <c r="AS57" s="228">
        <v>32.898000000000003</v>
      </c>
      <c r="AT57" s="228">
        <v>45.58</v>
      </c>
      <c r="AU57" s="228">
        <v>29.22</v>
      </c>
      <c r="AV57" s="228">
        <v>24.38</v>
      </c>
      <c r="AW57" s="228">
        <v>31.867000000000001</v>
      </c>
      <c r="AX57" s="228">
        <v>27.382000000000001</v>
      </c>
      <c r="AY57" s="228">
        <v>28.751000000000001</v>
      </c>
      <c r="AZ57" s="228">
        <v>34.732999999999997</v>
      </c>
      <c r="BA57" s="228">
        <v>35.386000000000003</v>
      </c>
      <c r="BB57" s="228">
        <v>38.997999999999998</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4.5" x14ac:dyDescent="0.35">
      <c r="U58" s="224">
        <f t="shared" si="1"/>
        <v>46813</v>
      </c>
      <c r="V58" s="225" t="s">
        <v>181</v>
      </c>
      <c r="W58" s="226" t="s">
        <v>181</v>
      </c>
      <c r="X58" s="227">
        <v>44</v>
      </c>
      <c r="Y58" s="228">
        <v>65.569000000000003</v>
      </c>
      <c r="Z58" s="228">
        <v>64.896000000000001</v>
      </c>
      <c r="AA58" s="228">
        <v>64.293000000000006</v>
      </c>
      <c r="AB58" s="228">
        <v>59.521999999999998</v>
      </c>
      <c r="AC58" s="228">
        <v>41.924999999999997</v>
      </c>
      <c r="AD58" s="228">
        <v>40.567999999999998</v>
      </c>
      <c r="AE58" s="228">
        <v>31.584</v>
      </c>
      <c r="AF58" s="228">
        <v>36.045999999999999</v>
      </c>
      <c r="AG58" s="228">
        <v>61.784999999999997</v>
      </c>
      <c r="AH58" s="228">
        <v>50.854999999999997</v>
      </c>
      <c r="AI58" s="228">
        <v>41.655000000000001</v>
      </c>
      <c r="AJ58" s="228">
        <v>107.83</v>
      </c>
      <c r="AK58" s="228">
        <v>41.438000000000002</v>
      </c>
      <c r="AL58" s="228">
        <v>61.026000000000003</v>
      </c>
      <c r="AM58" s="228">
        <v>33.828000000000003</v>
      </c>
      <c r="AN58" s="228">
        <v>53.603000000000002</v>
      </c>
      <c r="AO58" s="228">
        <v>54.884</v>
      </c>
      <c r="AP58" s="228">
        <v>33.076999999999998</v>
      </c>
      <c r="AQ58" s="228">
        <v>41.341000000000001</v>
      </c>
      <c r="AR58" s="228">
        <v>56.66</v>
      </c>
      <c r="AS58" s="228">
        <v>38.502000000000002</v>
      </c>
      <c r="AT58" s="228">
        <v>69.665000000000006</v>
      </c>
      <c r="AU58" s="228">
        <v>29.084</v>
      </c>
      <c r="AV58" s="228">
        <v>37.064</v>
      </c>
      <c r="AW58" s="228">
        <v>40.435000000000002</v>
      </c>
      <c r="AX58" s="228">
        <v>36.869999999999997</v>
      </c>
      <c r="AY58" s="228">
        <v>49.89</v>
      </c>
      <c r="AZ58" s="228">
        <v>64.896000000000001</v>
      </c>
      <c r="BA58" s="228">
        <v>62.878</v>
      </c>
      <c r="BB58" s="228">
        <v>81.465999999999994</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4.5" x14ac:dyDescent="0.35">
      <c r="U59" s="224">
        <f t="shared" si="1"/>
        <v>46844</v>
      </c>
      <c r="V59" s="225" t="s">
        <v>181</v>
      </c>
      <c r="W59" s="226" t="s">
        <v>181</v>
      </c>
      <c r="X59" s="227">
        <v>85</v>
      </c>
      <c r="Y59" s="228">
        <v>126.383</v>
      </c>
      <c r="Z59" s="228">
        <v>142.00200000000001</v>
      </c>
      <c r="AA59" s="228">
        <v>108.39400000000001</v>
      </c>
      <c r="AB59" s="228">
        <v>98.757999999999996</v>
      </c>
      <c r="AC59" s="228">
        <v>79.180999999999997</v>
      </c>
      <c r="AD59" s="228">
        <v>65.504999999999995</v>
      </c>
      <c r="AE59" s="228">
        <v>47.561</v>
      </c>
      <c r="AF59" s="228">
        <v>70.572999999999993</v>
      </c>
      <c r="AG59" s="228">
        <v>147.59800000000001</v>
      </c>
      <c r="AH59" s="228">
        <v>191.27799999999999</v>
      </c>
      <c r="AI59" s="228">
        <v>164.81</v>
      </c>
      <c r="AJ59" s="228">
        <v>177.511</v>
      </c>
      <c r="AK59" s="228">
        <v>56.16</v>
      </c>
      <c r="AL59" s="228">
        <v>100.98699999999999</v>
      </c>
      <c r="AM59" s="228">
        <v>69.525000000000006</v>
      </c>
      <c r="AN59" s="228">
        <v>174.49</v>
      </c>
      <c r="AO59" s="228">
        <v>110.06</v>
      </c>
      <c r="AP59" s="228">
        <v>42.521000000000001</v>
      </c>
      <c r="AQ59" s="228">
        <v>84.900999999999996</v>
      </c>
      <c r="AR59" s="228">
        <v>59.847999999999999</v>
      </c>
      <c r="AS59" s="228">
        <v>84.387</v>
      </c>
      <c r="AT59" s="228">
        <v>126.947</v>
      </c>
      <c r="AU59" s="228">
        <v>37.935000000000002</v>
      </c>
      <c r="AV59" s="228">
        <v>113.622</v>
      </c>
      <c r="AW59" s="228">
        <v>53.737000000000002</v>
      </c>
      <c r="AX59" s="228">
        <v>47.637</v>
      </c>
      <c r="AY59" s="228">
        <v>137.898</v>
      </c>
      <c r="AZ59" s="228">
        <v>142.00200000000001</v>
      </c>
      <c r="BA59" s="228">
        <v>117.85599999999999</v>
      </c>
      <c r="BB59" s="228">
        <v>106.349</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4.5" x14ac:dyDescent="0.35">
      <c r="U60" s="224">
        <f t="shared" si="1"/>
        <v>46874</v>
      </c>
      <c r="V60" s="225" t="s">
        <v>181</v>
      </c>
      <c r="W60" s="226" t="s">
        <v>181</v>
      </c>
      <c r="X60" s="227">
        <v>163</v>
      </c>
      <c r="Y60" s="228">
        <v>199.12</v>
      </c>
      <c r="Z60" s="228">
        <v>370.44600000000003</v>
      </c>
      <c r="AA60" s="228">
        <v>291.32100000000003</v>
      </c>
      <c r="AB60" s="228">
        <v>195.15600000000001</v>
      </c>
      <c r="AC60" s="228">
        <v>134.97</v>
      </c>
      <c r="AD60" s="228">
        <v>180.846</v>
      </c>
      <c r="AE60" s="228">
        <v>44.235999999999997</v>
      </c>
      <c r="AF60" s="228">
        <v>185.351</v>
      </c>
      <c r="AG60" s="228">
        <v>178.631</v>
      </c>
      <c r="AH60" s="228">
        <v>396.62799999999999</v>
      </c>
      <c r="AI60" s="228">
        <v>196.09</v>
      </c>
      <c r="AJ60" s="228">
        <v>172.50800000000001</v>
      </c>
      <c r="AK60" s="228">
        <v>329.32</v>
      </c>
      <c r="AL60" s="228">
        <v>298.05</v>
      </c>
      <c r="AM60" s="228">
        <v>175.43100000000001</v>
      </c>
      <c r="AN60" s="228">
        <v>300.90899999999999</v>
      </c>
      <c r="AO60" s="228">
        <v>92.734999999999999</v>
      </c>
      <c r="AP60" s="228">
        <v>121.601</v>
      </c>
      <c r="AQ60" s="228">
        <v>223.28700000000001</v>
      </c>
      <c r="AR60" s="228">
        <v>134.48699999999999</v>
      </c>
      <c r="AS60" s="228">
        <v>204.76599999999999</v>
      </c>
      <c r="AT60" s="228">
        <v>189.10599999999999</v>
      </c>
      <c r="AU60" s="228">
        <v>70.921000000000006</v>
      </c>
      <c r="AV60" s="228">
        <v>351.827</v>
      </c>
      <c r="AW60" s="228">
        <v>115.352</v>
      </c>
      <c r="AX60" s="228">
        <v>111.015</v>
      </c>
      <c r="AY60" s="228">
        <v>207.36500000000001</v>
      </c>
      <c r="AZ60" s="228">
        <v>370.44600000000003</v>
      </c>
      <c r="BA60" s="228">
        <v>211.57300000000001</v>
      </c>
      <c r="BB60" s="228">
        <v>365.76600000000002</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4.5" x14ac:dyDescent="0.35">
      <c r="U61" s="224">
        <f t="shared" si="1"/>
        <v>46905</v>
      </c>
      <c r="V61" s="225" t="s">
        <v>181</v>
      </c>
      <c r="W61" s="226" t="s">
        <v>181</v>
      </c>
      <c r="X61" s="227">
        <v>96</v>
      </c>
      <c r="Y61" s="228">
        <v>82.736000000000004</v>
      </c>
      <c r="Z61" s="228">
        <v>267.11399999999998</v>
      </c>
      <c r="AA61" s="228">
        <v>153.33699999999999</v>
      </c>
      <c r="AB61" s="228">
        <v>151.672</v>
      </c>
      <c r="AC61" s="228">
        <v>29.137</v>
      </c>
      <c r="AD61" s="228">
        <v>55.018000000000001</v>
      </c>
      <c r="AE61" s="228">
        <v>-2.1429999999999998</v>
      </c>
      <c r="AF61" s="228">
        <v>89.361999999999995</v>
      </c>
      <c r="AG61" s="228">
        <v>41.747999999999998</v>
      </c>
      <c r="AH61" s="228">
        <v>215.488</v>
      </c>
      <c r="AI61" s="228">
        <v>66.087000000000003</v>
      </c>
      <c r="AJ61" s="228">
        <v>47.46</v>
      </c>
      <c r="AK61" s="228">
        <v>310.15699999999998</v>
      </c>
      <c r="AL61" s="228">
        <v>133.601</v>
      </c>
      <c r="AM61" s="228">
        <v>161.30099999999999</v>
      </c>
      <c r="AN61" s="228">
        <v>308.233</v>
      </c>
      <c r="AO61" s="228">
        <v>4.4880000000000004</v>
      </c>
      <c r="AP61" s="228">
        <v>66.100999999999999</v>
      </c>
      <c r="AQ61" s="228">
        <v>142.57300000000001</v>
      </c>
      <c r="AR61" s="228">
        <v>105.73699999999999</v>
      </c>
      <c r="AS61" s="228">
        <v>121.512</v>
      </c>
      <c r="AT61" s="228">
        <v>146.95500000000001</v>
      </c>
      <c r="AU61" s="228">
        <v>-4.9720000000000004</v>
      </c>
      <c r="AV61" s="228">
        <v>292.85899999999998</v>
      </c>
      <c r="AW61" s="228">
        <v>51.896000000000001</v>
      </c>
      <c r="AX61" s="228">
        <v>114.52500000000001</v>
      </c>
      <c r="AY61" s="228">
        <v>80.227999999999994</v>
      </c>
      <c r="AZ61" s="228">
        <v>267.11399999999998</v>
      </c>
      <c r="BA61" s="228">
        <v>91.617999999999995</v>
      </c>
      <c r="BB61" s="228">
        <v>404.33600000000001</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4.5" x14ac:dyDescent="0.35">
      <c r="U62" s="224">
        <f t="shared" si="1"/>
        <v>46935</v>
      </c>
      <c r="V62" s="225" t="s">
        <v>181</v>
      </c>
      <c r="W62" s="226" t="s">
        <v>181</v>
      </c>
      <c r="X62" s="227">
        <v>-23</v>
      </c>
      <c r="Y62" s="228">
        <v>-8.8919999999999995</v>
      </c>
      <c r="Z62" s="228">
        <v>31.539000000000001</v>
      </c>
      <c r="AA62" s="228">
        <v>29.867999999999999</v>
      </c>
      <c r="AB62" s="228">
        <v>40.790999999999997</v>
      </c>
      <c r="AC62" s="228">
        <v>-22.859000000000002</v>
      </c>
      <c r="AD62" s="228">
        <v>-17.334</v>
      </c>
      <c r="AE62" s="228">
        <v>-22.097000000000001</v>
      </c>
      <c r="AF62" s="228">
        <v>-11.385</v>
      </c>
      <c r="AG62" s="228">
        <v>-16.248999999999999</v>
      </c>
      <c r="AH62" s="228">
        <v>25.795000000000002</v>
      </c>
      <c r="AI62" s="228">
        <v>-11.365</v>
      </c>
      <c r="AJ62" s="228">
        <v>-15.08</v>
      </c>
      <c r="AK62" s="228">
        <v>63.104999999999997</v>
      </c>
      <c r="AL62" s="228">
        <v>23.661000000000001</v>
      </c>
      <c r="AM62" s="228">
        <v>1.5109999999999999</v>
      </c>
      <c r="AN62" s="228">
        <v>83.137</v>
      </c>
      <c r="AO62" s="228">
        <v>-14.084</v>
      </c>
      <c r="AP62" s="228">
        <v>-6.1980000000000004</v>
      </c>
      <c r="AQ62" s="228">
        <v>15.022</v>
      </c>
      <c r="AR62" s="228">
        <v>5.94</v>
      </c>
      <c r="AS62" s="228">
        <v>8.9789999999999992</v>
      </c>
      <c r="AT62" s="228">
        <v>4.6680000000000001</v>
      </c>
      <c r="AU62" s="228">
        <v>-20.510999999999999</v>
      </c>
      <c r="AV62" s="228">
        <v>73.706000000000003</v>
      </c>
      <c r="AW62" s="228">
        <v>-17.446000000000002</v>
      </c>
      <c r="AX62" s="228">
        <v>11.326000000000001</v>
      </c>
      <c r="AY62" s="228">
        <v>-4.5309999999999997</v>
      </c>
      <c r="AZ62" s="228">
        <v>31.539000000000001</v>
      </c>
      <c r="BA62" s="228">
        <v>-8.9039999999999999</v>
      </c>
      <c r="BB62" s="228">
        <v>194.989</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4.5" x14ac:dyDescent="0.35">
      <c r="U63" s="224">
        <f t="shared" si="1"/>
        <v>46966</v>
      </c>
      <c r="V63" s="225" t="s">
        <v>181</v>
      </c>
      <c r="W63" s="226" t="s">
        <v>181</v>
      </c>
      <c r="X63" s="227">
        <v>-28</v>
      </c>
      <c r="Y63" s="228">
        <v>-7.4080000000000004</v>
      </c>
      <c r="Z63" s="228">
        <v>15.159000000000001</v>
      </c>
      <c r="AA63" s="228">
        <v>-0.89500000000000002</v>
      </c>
      <c r="AB63" s="228">
        <v>28.673999999999999</v>
      </c>
      <c r="AC63" s="228">
        <v>-9.0039999999999996</v>
      </c>
      <c r="AD63" s="228">
        <v>-6.3620000000000001</v>
      </c>
      <c r="AE63" s="228">
        <v>-7.0190000000000001</v>
      </c>
      <c r="AF63" s="228">
        <v>-8.1029999999999998</v>
      </c>
      <c r="AG63" s="228">
        <v>-5.2080000000000002</v>
      </c>
      <c r="AH63" s="228">
        <v>5.1429999999999998</v>
      </c>
      <c r="AI63" s="228">
        <v>-3.4990000000000001</v>
      </c>
      <c r="AJ63" s="228">
        <v>-4.3099999999999996</v>
      </c>
      <c r="AK63" s="228">
        <v>18.542000000000002</v>
      </c>
      <c r="AL63" s="228">
        <v>1.9970000000000001</v>
      </c>
      <c r="AM63" s="228">
        <v>11.714</v>
      </c>
      <c r="AN63" s="228">
        <v>7.1319999999999997</v>
      </c>
      <c r="AO63" s="228">
        <v>-5.1550000000000002</v>
      </c>
      <c r="AP63" s="228">
        <v>5.3730000000000002</v>
      </c>
      <c r="AQ63" s="228">
        <v>18.623000000000001</v>
      </c>
      <c r="AR63" s="228">
        <v>4.7130000000000001</v>
      </c>
      <c r="AS63" s="228">
        <v>8.4079999999999995</v>
      </c>
      <c r="AT63" s="228">
        <v>7.9059999999999997</v>
      </c>
      <c r="AU63" s="228">
        <v>2.141</v>
      </c>
      <c r="AV63" s="228">
        <v>17.620999999999999</v>
      </c>
      <c r="AW63" s="228">
        <v>-3.419</v>
      </c>
      <c r="AX63" s="228">
        <v>-8.6820000000000004</v>
      </c>
      <c r="AY63" s="228">
        <v>1.06</v>
      </c>
      <c r="AZ63" s="228">
        <v>15.159000000000001</v>
      </c>
      <c r="BA63" s="228">
        <v>-4.085</v>
      </c>
      <c r="BB63" s="228">
        <v>34.646000000000001</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4.5" x14ac:dyDescent="0.35">
      <c r="U64" s="224">
        <f t="shared" si="1"/>
        <v>46997</v>
      </c>
      <c r="V64" s="225" t="s">
        <v>181</v>
      </c>
      <c r="W64" s="226" t="s">
        <v>181</v>
      </c>
      <c r="X64" s="227">
        <v>5</v>
      </c>
      <c r="Y64" s="228">
        <v>27.225999999999999</v>
      </c>
      <c r="Z64" s="228">
        <v>51.878</v>
      </c>
      <c r="AA64" s="228">
        <v>22.643999999999998</v>
      </c>
      <c r="AB64" s="228">
        <v>35.247</v>
      </c>
      <c r="AC64" s="228">
        <v>19.948</v>
      </c>
      <c r="AD64" s="228">
        <v>20.771000000000001</v>
      </c>
      <c r="AE64" s="228">
        <v>12.778</v>
      </c>
      <c r="AF64" s="228">
        <v>30.773</v>
      </c>
      <c r="AG64" s="228">
        <v>38.664999999999999</v>
      </c>
      <c r="AH64" s="228">
        <v>31.151</v>
      </c>
      <c r="AI64" s="228">
        <v>35.911000000000001</v>
      </c>
      <c r="AJ64" s="228">
        <v>53.454999999999998</v>
      </c>
      <c r="AK64" s="228">
        <v>38.749000000000002</v>
      </c>
      <c r="AL64" s="228">
        <v>30.39</v>
      </c>
      <c r="AM64" s="228">
        <v>25.547000000000001</v>
      </c>
      <c r="AN64" s="228">
        <v>36.771999999999998</v>
      </c>
      <c r="AO64" s="228">
        <v>18.535</v>
      </c>
      <c r="AP64" s="228">
        <v>42.817999999999998</v>
      </c>
      <c r="AQ64" s="228">
        <v>54.372</v>
      </c>
      <c r="AR64" s="228">
        <v>29.858000000000001</v>
      </c>
      <c r="AS64" s="228">
        <v>31.35</v>
      </c>
      <c r="AT64" s="228">
        <v>31.306999999999999</v>
      </c>
      <c r="AU64" s="228">
        <v>23.439</v>
      </c>
      <c r="AV64" s="228">
        <v>30.052</v>
      </c>
      <c r="AW64" s="228">
        <v>25.498999999999999</v>
      </c>
      <c r="AX64" s="228">
        <v>15.186</v>
      </c>
      <c r="AY64" s="228">
        <v>25.736999999999998</v>
      </c>
      <c r="AZ64" s="228">
        <v>51.878</v>
      </c>
      <c r="BA64" s="228">
        <v>22.571999999999999</v>
      </c>
      <c r="BB64" s="228">
        <v>22.571999999999999</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4.5" x14ac:dyDescent="0.35">
      <c r="U65" s="238" t="str">
        <f t="shared" si="1"/>
        <v/>
      </c>
      <c r="V65" s="265" t="s">
        <v>181</v>
      </c>
      <c r="W65" s="265" t="s">
        <v>181</v>
      </c>
      <c r="X65" s="265" t="s">
        <v>181</v>
      </c>
      <c r="Y65" s="265" t="s">
        <v>181</v>
      </c>
      <c r="Z65" s="265" t="s">
        <v>181</v>
      </c>
      <c r="AA65" s="265" t="s">
        <v>181</v>
      </c>
      <c r="AB65" s="265" t="s">
        <v>181</v>
      </c>
      <c r="AC65" s="265" t="s">
        <v>181</v>
      </c>
      <c r="AD65" s="265" t="s">
        <v>181</v>
      </c>
      <c r="AE65" s="265" t="s">
        <v>181</v>
      </c>
      <c r="AF65" s="265" t="s">
        <v>181</v>
      </c>
      <c r="AG65" s="265" t="s">
        <v>181</v>
      </c>
      <c r="AH65" s="265" t="s">
        <v>181</v>
      </c>
      <c r="AI65" s="265" t="s">
        <v>181</v>
      </c>
      <c r="AJ65" s="265" t="s">
        <v>181</v>
      </c>
      <c r="AK65" s="265" t="s">
        <v>181</v>
      </c>
      <c r="AL65" s="265" t="s">
        <v>181</v>
      </c>
      <c r="AM65" s="265" t="s">
        <v>181</v>
      </c>
      <c r="AN65" s="265" t="s">
        <v>181</v>
      </c>
      <c r="AO65" s="265" t="s">
        <v>181</v>
      </c>
      <c r="AP65" s="265" t="s">
        <v>181</v>
      </c>
      <c r="AQ65" s="265" t="s">
        <v>181</v>
      </c>
      <c r="AR65" s="265" t="s">
        <v>181</v>
      </c>
      <c r="AS65" s="265" t="s">
        <v>181</v>
      </c>
      <c r="AT65" s="265" t="s">
        <v>181</v>
      </c>
      <c r="AU65" s="265" t="s">
        <v>181</v>
      </c>
      <c r="AV65" s="265" t="s">
        <v>181</v>
      </c>
      <c r="AW65" s="265" t="s">
        <v>181</v>
      </c>
      <c r="AX65" s="265" t="s">
        <v>181</v>
      </c>
      <c r="AY65" s="265" t="s">
        <v>181</v>
      </c>
      <c r="AZ65" s="265" t="s">
        <v>181</v>
      </c>
      <c r="BA65" s="265" t="s">
        <v>181</v>
      </c>
      <c r="BB65" s="265" t="s">
        <v>181</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4.5" x14ac:dyDescent="0.35">
      <c r="U66" s="238" t="str">
        <f t="shared" si="1"/>
        <v/>
      </c>
      <c r="V66" s="265" t="s">
        <v>181</v>
      </c>
      <c r="W66" s="265" t="s">
        <v>181</v>
      </c>
      <c r="X66" s="265" t="s">
        <v>181</v>
      </c>
      <c r="Y66" s="265" t="s">
        <v>181</v>
      </c>
      <c r="Z66" s="265" t="s">
        <v>181</v>
      </c>
      <c r="AA66" s="265" t="s">
        <v>181</v>
      </c>
      <c r="AB66" s="265" t="s">
        <v>181</v>
      </c>
      <c r="AC66" s="265" t="s">
        <v>181</v>
      </c>
      <c r="AD66" s="265" t="s">
        <v>181</v>
      </c>
      <c r="AE66" s="265" t="s">
        <v>181</v>
      </c>
      <c r="AF66" s="265" t="s">
        <v>181</v>
      </c>
      <c r="AG66" s="265" t="s">
        <v>181</v>
      </c>
      <c r="AH66" s="265" t="s">
        <v>181</v>
      </c>
      <c r="AI66" s="265" t="s">
        <v>181</v>
      </c>
      <c r="AJ66" s="265" t="s">
        <v>181</v>
      </c>
      <c r="AK66" s="265" t="s">
        <v>181</v>
      </c>
      <c r="AL66" s="265" t="s">
        <v>181</v>
      </c>
      <c r="AM66" s="265" t="s">
        <v>181</v>
      </c>
      <c r="AN66" s="265" t="s">
        <v>181</v>
      </c>
      <c r="AO66" s="265" t="s">
        <v>181</v>
      </c>
      <c r="AP66" s="265" t="s">
        <v>181</v>
      </c>
      <c r="AQ66" s="265" t="s">
        <v>181</v>
      </c>
      <c r="AR66" s="265" t="s">
        <v>181</v>
      </c>
      <c r="AS66" s="265" t="s">
        <v>181</v>
      </c>
      <c r="AT66" s="265" t="s">
        <v>181</v>
      </c>
      <c r="AU66" s="265" t="s">
        <v>181</v>
      </c>
      <c r="AV66" s="265" t="s">
        <v>181</v>
      </c>
      <c r="AW66" s="265" t="s">
        <v>181</v>
      </c>
      <c r="AX66" s="265" t="s">
        <v>181</v>
      </c>
      <c r="AY66" s="265" t="s">
        <v>181</v>
      </c>
      <c r="AZ66" s="265" t="s">
        <v>181</v>
      </c>
      <c r="BA66" s="265" t="s">
        <v>181</v>
      </c>
      <c r="BB66" s="265" t="s">
        <v>181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4.5" x14ac:dyDescent="0.3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4.5" x14ac:dyDescent="0.3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4.5" x14ac:dyDescent="0.3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4.5" x14ac:dyDescent="0.3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4.5" x14ac:dyDescent="0.3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4.5" x14ac:dyDescent="0.3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4.5" x14ac:dyDescent="0.3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4.5" x14ac:dyDescent="0.3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4.5" x14ac:dyDescent="0.3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4.5" x14ac:dyDescent="0.3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4.5" x14ac:dyDescent="0.3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4.5" x14ac:dyDescent="0.3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4.5" x14ac:dyDescent="0.3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4.5" x14ac:dyDescent="0.3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4.5" x14ac:dyDescent="0.3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4.5" x14ac:dyDescent="0.3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4.5" x14ac:dyDescent="0.3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4.5" x14ac:dyDescent="0.3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4.5" x14ac:dyDescent="0.3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4.5" x14ac:dyDescent="0.3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4.5" x14ac:dyDescent="0.3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4.5" x14ac:dyDescent="0.3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4.5" x14ac:dyDescent="0.3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4.5" x14ac:dyDescent="0.3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4.5" x14ac:dyDescent="0.3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4.5" x14ac:dyDescent="0.3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4.5" x14ac:dyDescent="0.3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4.5" x14ac:dyDescent="0.3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4.5" x14ac:dyDescent="0.3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4.5" x14ac:dyDescent="0.3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4.5" x14ac:dyDescent="0.3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4.5" x14ac:dyDescent="0.3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4.5" x14ac:dyDescent="0.3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4.5" x14ac:dyDescent="0.3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4.5" x14ac:dyDescent="0.3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4.5" x14ac:dyDescent="0.3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4.5" x14ac:dyDescent="0.3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4.5" x14ac:dyDescent="0.3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4.5" x14ac:dyDescent="0.3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4.5" x14ac:dyDescent="0.3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4.5" x14ac:dyDescent="0.3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4.5" x14ac:dyDescent="0.3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4.5" x14ac:dyDescent="0.3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4.5" x14ac:dyDescent="0.3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4.5" x14ac:dyDescent="0.3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4.5" x14ac:dyDescent="0.3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9">
    <mergeCell ref="Y1:BB1"/>
    <mergeCell ref="V1:X1"/>
    <mergeCell ref="B46:Q46"/>
    <mergeCell ref="B47:Q47"/>
    <mergeCell ref="B48:Q48"/>
    <mergeCell ref="B37:Q37"/>
    <mergeCell ref="B38:Q38"/>
    <mergeCell ref="B39:Q39"/>
    <mergeCell ref="I2:P3"/>
  </mergeCells>
  <conditionalFormatting sqref="A43:A1048576 A36:A41 A1:V1 Y1 A5:X34 B36:T36 B37 R37:T39 V35:X63 BC1:XFD1048576 A2:BB4 Y5:BB63 B65:BB112 B40:T45 U35 B49:T64 R46:T48">
    <cfRule type="cellIs" dxfId="97" priority="80" operator="equal">
      <formula>"Vallecito.Inflow"</formula>
    </cfRule>
    <cfRule type="cellIs" dxfId="96" priority="81" operator="equal">
      <formula>"TaylorPark.Inflow"</formula>
    </cfRule>
    <cfRule type="cellIs" dxfId="95" priority="82" operator="equal">
      <formula>"NavajoInflow.ModUnregulated"</formula>
    </cfRule>
    <cfRule type="cellIs" dxfId="94" priority="83" operator="equal">
      <formula>"MorrowPointInflow.Unregulated"</formula>
    </cfRule>
    <cfRule type="cellIs" dxfId="93" priority="84" operator="equal">
      <formula>"YampaRiverInflow.Maybelle"</formula>
    </cfRule>
    <cfRule type="cellIs" dxfId="92" priority="85" operator="equal">
      <formula>"Vallecito.Outflow"</formula>
    </cfRule>
    <cfRule type="cellIs" dxfId="91" priority="86" operator="equal">
      <formula>"FlamingGorgeInflow.Unregulated"</formula>
    </cfRule>
    <cfRule type="cellIs" dxfId="90" priority="87" operator="equal">
      <formula>"PowellInflow.Unregulated"</formula>
    </cfRule>
    <cfRule type="cellIs" dxfId="89" priority="88" operator="equal">
      <formula>"Fontenelle.Inflow"</formula>
    </cfRule>
    <cfRule type="cellIs" dxfId="88" priority="89" operator="equal">
      <formula>"CrystalInflow.Unregulated"</formula>
    </cfRule>
    <cfRule type="cellIs" dxfId="87" priority="90" operator="equal">
      <formula>"BlueMesaInflow.Unregulated"</formula>
    </cfRule>
  </conditionalFormatting>
  <conditionalFormatting sqref="A35:T35">
    <cfRule type="cellIs" dxfId="86" priority="69" operator="equal">
      <formula>"Vallecito.Inflow"</formula>
    </cfRule>
    <cfRule type="cellIs" dxfId="85" priority="70" operator="equal">
      <formula>"TaylorPark.Inflow"</formula>
    </cfRule>
    <cfRule type="cellIs" dxfId="84" priority="71" operator="equal">
      <formula>"NavajoInflow.ModUnregulated"</formula>
    </cfRule>
    <cfRule type="cellIs" dxfId="83" priority="72" operator="equal">
      <formula>"MorrowPointInflow.Unregulated"</formula>
    </cfRule>
    <cfRule type="cellIs" dxfId="82" priority="73" operator="equal">
      <formula>"YampaRiverInflow.Maybelle"</formula>
    </cfRule>
    <cfRule type="cellIs" dxfId="81" priority="74" operator="equal">
      <formula>"Vallecito.Outflow"</formula>
    </cfRule>
    <cfRule type="cellIs" dxfId="80" priority="75" operator="equal">
      <formula>"FlamingGorgeInflow.Unregulated"</formula>
    </cfRule>
    <cfRule type="cellIs" dxfId="79" priority="76" operator="equal">
      <formula>"PowellInflow.Unregulated"</formula>
    </cfRule>
    <cfRule type="cellIs" dxfId="78" priority="77" operator="equal">
      <formula>"Fontenelle.Inflow"</formula>
    </cfRule>
    <cfRule type="cellIs" dxfId="77" priority="78" operator="equal">
      <formula>"CrystalInflow.Unregulated"</formula>
    </cfRule>
    <cfRule type="cellIs" dxfId="76" priority="79" operator="equal">
      <formula>"BlueMesaInflow.Unregulated"</formula>
    </cfRule>
  </conditionalFormatting>
  <conditionalFormatting sqref="I2:P3">
    <cfRule type="cellIs" dxfId="75" priority="67" operator="equal">
      <formula>"PowellToMead.GainsAboveHoover"</formula>
    </cfRule>
    <cfRule type="cellIs" dxfId="74" priority="68" operator="equal">
      <formula>"PowellToMead.GainsGrandCanyon"</formula>
    </cfRule>
  </conditionalFormatting>
  <conditionalFormatting sqref="B38:B39">
    <cfRule type="cellIs" dxfId="73" priority="56" operator="equal">
      <formula>"Vallecito.Inflow"</formula>
    </cfRule>
    <cfRule type="cellIs" dxfId="72" priority="57" operator="equal">
      <formula>"TaylorPark.Inflow"</formula>
    </cfRule>
    <cfRule type="cellIs" dxfId="71" priority="58" operator="equal">
      <formula>"NavajoInflow.ModUnregulated"</formula>
    </cfRule>
    <cfRule type="cellIs" dxfId="70" priority="59" operator="equal">
      <formula>"MorrowPointInflow.Unregulated"</formula>
    </cfRule>
    <cfRule type="cellIs" dxfId="69" priority="60" operator="equal">
      <formula>"YampaRiverInflow.Maybelle"</formula>
    </cfRule>
    <cfRule type="cellIs" dxfId="68" priority="61" operator="equal">
      <formula>"Vallecito.Outflow"</formula>
    </cfRule>
    <cfRule type="cellIs" dxfId="67" priority="62" operator="equal">
      <formula>"FlamingGorgeInflow.Unregulated"</formula>
    </cfRule>
    <cfRule type="cellIs" dxfId="66" priority="63" operator="equal">
      <formula>"PowellInflow.Unregulated"</formula>
    </cfRule>
    <cfRule type="cellIs" dxfId="65" priority="64" operator="equal">
      <formula>"Fontenelle.Inflow"</formula>
    </cfRule>
    <cfRule type="cellIs" dxfId="64" priority="65" operator="equal">
      <formula>"CrystalInflow.Unregulated"</formula>
    </cfRule>
    <cfRule type="cellIs" dxfId="63" priority="66" operator="equal">
      <formula>"BlueMesaInflow.Unregulated"</formula>
    </cfRule>
  </conditionalFormatting>
  <conditionalFormatting sqref="U36:U63">
    <cfRule type="cellIs" dxfId="62" priority="45" operator="equal">
      <formula>"Vallecito.Inflow"</formula>
    </cfRule>
    <cfRule type="cellIs" dxfId="61" priority="46" operator="equal">
      <formula>"TaylorPark.Inflow"</formula>
    </cfRule>
    <cfRule type="cellIs" dxfId="60" priority="47" operator="equal">
      <formula>"NavajoInflow.ModUnregulated"</formula>
    </cfRule>
    <cfRule type="cellIs" dxfId="59" priority="48" operator="equal">
      <formula>"MorrowPointInflow.Unregulated"</formula>
    </cfRule>
    <cfRule type="cellIs" dxfId="58" priority="49" operator="equal">
      <formula>"YampaRiverInflow.Maybelle"</formula>
    </cfRule>
    <cfRule type="cellIs" dxfId="57" priority="50" operator="equal">
      <formula>"Vallecito.Outflow"</formula>
    </cfRule>
    <cfRule type="cellIs" dxfId="56" priority="51" operator="equal">
      <formula>"FlamingGorgeInflow.Unregulated"</formula>
    </cfRule>
    <cfRule type="cellIs" dxfId="55" priority="52" operator="equal">
      <formula>"PowellInflow.Unregulated"</formula>
    </cfRule>
    <cfRule type="cellIs" dxfId="54" priority="53" operator="equal">
      <formula>"Fontenelle.Inflow"</formula>
    </cfRule>
    <cfRule type="cellIs" dxfId="53" priority="54" operator="equal">
      <formula>"CrystalInflow.Unregulated"</formula>
    </cfRule>
    <cfRule type="cellIs" dxfId="52" priority="55" operator="equal">
      <formula>"BlueMesaInflow.Unregulated"</formula>
    </cfRule>
  </conditionalFormatting>
  <conditionalFormatting sqref="V64:BB64">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64">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B46">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B47:B48">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UpdateComparisonEquations">
                <anchor moveWithCells="1">
                  <from>
                    <xdr:col>1</xdr:col>
                    <xdr:colOff>152400</xdr:colOff>
                    <xdr:row>9</xdr:row>
                    <xdr:rowOff>12700</xdr:rowOff>
                  </from>
                  <to>
                    <xdr:col>3</xdr:col>
                    <xdr:colOff>508000</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12700</xdr:colOff>
                    <xdr:row>11</xdr:row>
                    <xdr:rowOff>50800</xdr:rowOff>
                  </from>
                  <to>
                    <xdr:col>3</xdr:col>
                    <xdr:colOff>571500</xdr:colOff>
                    <xdr:row>31</xdr:row>
                    <xdr:rowOff>69850</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165100</xdr:colOff>
                    <xdr:row>13</xdr:row>
                    <xdr:rowOff>165100</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165100</xdr:colOff>
                    <xdr:row>14</xdr:row>
                    <xdr:rowOff>165100</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165100</xdr:colOff>
                    <xdr:row>15</xdr:row>
                    <xdr:rowOff>165100</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165100</xdr:colOff>
                    <xdr:row>16</xdr:row>
                    <xdr:rowOff>165100</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165100</xdr:colOff>
                    <xdr:row>17</xdr:row>
                    <xdr:rowOff>152400</xdr:rowOff>
                  </from>
                  <to>
                    <xdr:col>2</xdr:col>
                    <xdr:colOff>0</xdr:colOff>
                    <xdr:row>18</xdr:row>
                    <xdr:rowOff>184150</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165100</xdr:colOff>
                    <xdr:row>18</xdr:row>
                    <xdr:rowOff>165100</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165100</xdr:colOff>
                    <xdr:row>19</xdr:row>
                    <xdr:rowOff>165100</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165100</xdr:colOff>
                    <xdr:row>20</xdr:row>
                    <xdr:rowOff>165100</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165100</xdr:colOff>
                    <xdr:row>21</xdr:row>
                    <xdr:rowOff>165100</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165100</xdr:colOff>
                    <xdr:row>22</xdr:row>
                    <xdr:rowOff>165100</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165100</xdr:colOff>
                    <xdr:row>23</xdr:row>
                    <xdr:rowOff>165100</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165100</xdr:colOff>
                    <xdr:row>24</xdr:row>
                    <xdr:rowOff>152400</xdr:rowOff>
                  </from>
                  <to>
                    <xdr:col>2</xdr:col>
                    <xdr:colOff>0</xdr:colOff>
                    <xdr:row>25</xdr:row>
                    <xdr:rowOff>184150</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165100</xdr:colOff>
                    <xdr:row>25</xdr:row>
                    <xdr:rowOff>165100</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165100</xdr:colOff>
                    <xdr:row>26</xdr:row>
                    <xdr:rowOff>165100</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165100</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165100</xdr:colOff>
                    <xdr:row>27</xdr:row>
                    <xdr:rowOff>165100</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184150</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31750</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31750</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31750</xdr:colOff>
                    <xdr:row>8</xdr:row>
                    <xdr:rowOff>50800</xdr:rowOff>
                  </from>
                  <to>
                    <xdr:col>3</xdr:col>
                    <xdr:colOff>508000</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69850</xdr:colOff>
                    <xdr:row>12</xdr:row>
                    <xdr:rowOff>0</xdr:rowOff>
                  </from>
                  <to>
                    <xdr:col>2</xdr:col>
                    <xdr:colOff>171450</xdr:colOff>
                    <xdr:row>13</xdr:row>
                    <xdr:rowOff>69850</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241300</xdr:colOff>
                    <xdr:row>12</xdr:row>
                    <xdr:rowOff>0</xdr:rowOff>
                  </from>
                  <to>
                    <xdr:col>3</xdr:col>
                    <xdr:colOff>495300</xdr:colOff>
                    <xdr:row>13</xdr:row>
                    <xdr:rowOff>69850</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50800</xdr:colOff>
                    <xdr:row>2</xdr:row>
                    <xdr:rowOff>0</xdr:rowOff>
                  </from>
                  <to>
                    <xdr:col>2</xdr:col>
                    <xdr:colOff>393700</xdr:colOff>
                    <xdr:row>3</xdr:row>
                    <xdr:rowOff>12700</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469900</xdr:colOff>
                    <xdr:row>2</xdr:row>
                    <xdr:rowOff>12700</xdr:rowOff>
                  </from>
                  <to>
                    <xdr:col>3</xdr:col>
                    <xdr:colOff>412750</xdr:colOff>
                    <xdr:row>3</xdr:row>
                    <xdr:rowOff>12700</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12700</xdr:rowOff>
                  </from>
                  <to>
                    <xdr:col>3</xdr:col>
                    <xdr:colOff>171450</xdr:colOff>
                    <xdr:row>6</xdr:row>
                    <xdr:rowOff>12700</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12700</xdr:colOff>
                    <xdr:row>1</xdr:row>
                    <xdr:rowOff>31750</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355600</xdr:colOff>
                    <xdr:row>4</xdr:row>
                    <xdr:rowOff>114300</xdr:rowOff>
                  </from>
                  <to>
                    <xdr:col>3</xdr:col>
                    <xdr:colOff>152400</xdr:colOff>
                    <xdr:row>5</xdr:row>
                    <xdr:rowOff>127000</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31750</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584200</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50800</xdr:colOff>
                    <xdr:row>32</xdr:row>
                    <xdr:rowOff>133350</xdr:rowOff>
                  </from>
                  <to>
                    <xdr:col>1</xdr:col>
                    <xdr:colOff>438150</xdr:colOff>
                    <xdr:row>34</xdr:row>
                    <xdr:rowOff>12700</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12700</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12700</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50800</xdr:colOff>
                    <xdr:row>6</xdr:row>
                    <xdr:rowOff>114300</xdr:rowOff>
                  </from>
                  <to>
                    <xdr:col>2</xdr:col>
                    <xdr:colOff>527050</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107950</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584200</xdr:colOff>
                    <xdr:row>41</xdr:row>
                    <xdr:rowOff>12700</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69850</xdr:colOff>
                    <xdr:row>39</xdr:row>
                    <xdr:rowOff>146050</xdr:rowOff>
                  </from>
                  <to>
                    <xdr:col>5</xdr:col>
                    <xdr:colOff>679450</xdr:colOff>
                    <xdr:row>41</xdr:row>
                    <xdr:rowOff>12700</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31750</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12700</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31750</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31750</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31750</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184150</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165100</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165100</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165100</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165100</xdr:rowOff>
                  </from>
                  <to>
                    <xdr:col>2</xdr:col>
                    <xdr:colOff>457200</xdr:colOff>
                    <xdr:row>29</xdr:row>
                    <xdr:rowOff>0</xdr:rowOff>
                  </to>
                </anchor>
              </controlPr>
            </control>
          </mc:Choice>
        </mc:AlternateContent>
        <mc:AlternateContent xmlns:mc="http://schemas.openxmlformats.org/markup-compatibility/2006">
          <mc:Choice Requires="x14">
            <control shapeId="1148" r:id="rId52" name="Button 124">
              <controlPr defaultSize="0" print="0" autoFill="0" autoPict="0" macro="[0]!NewForecastEnsembles">
                <anchor moveWithCells="1" sizeWithCells="1">
                  <from>
                    <xdr:col>4</xdr:col>
                    <xdr:colOff>76200</xdr:colOff>
                    <xdr:row>46</xdr:row>
                    <xdr:rowOff>107950</xdr:rowOff>
                  </from>
                  <to>
                    <xdr:col>6</xdr:col>
                    <xdr:colOff>552450</xdr:colOff>
                    <xdr:row>47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265625" defaultRowHeight="12.75" customHeight="1" x14ac:dyDescent="0.35"/>
  <cols>
    <col min="1" max="1" width="7.54296875" style="202" customWidth="1"/>
    <col min="2" max="4" width="7.54296875" style="3" customWidth="1"/>
    <col min="5" max="5" width="9.1796875" style="2" customWidth="1"/>
    <col min="6" max="30" width="8" style="2" customWidth="1"/>
    <col min="31" max="31" width="8" style="2" bestFit="1" customWidth="1"/>
    <col min="32" max="32" width="8.26953125" style="2" customWidth="1"/>
    <col min="33" max="54" width="8.81640625" style="2" customWidth="1"/>
    <col min="55" max="16384" width="18.7265625" style="2"/>
  </cols>
  <sheetData>
    <row r="1" spans="1:51" s="167" customFormat="1" ht="14.5" x14ac:dyDescent="0.35">
      <c r="A1" s="20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62" customFormat="1" ht="14.5" x14ac:dyDescent="0.3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4.5" x14ac:dyDescent="0.3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4.5" x14ac:dyDescent="0.35">
      <c r="A4" s="262">
        <v>45170</v>
      </c>
      <c r="B4" s="269"/>
      <c r="C4" s="269">
        <v>39</v>
      </c>
      <c r="D4" s="273">
        <v>39</v>
      </c>
      <c r="E4" s="173">
        <v>39.027999999999999</v>
      </c>
      <c r="F4" s="173">
        <v>36.954999999999998</v>
      </c>
      <c r="G4" s="173">
        <v>40.276000000000003</v>
      </c>
      <c r="H4" s="173">
        <v>42.518000000000001</v>
      </c>
      <c r="I4" s="173">
        <v>38.131</v>
      </c>
      <c r="J4" s="173">
        <v>39.773000000000003</v>
      </c>
      <c r="K4" s="173">
        <v>42.707000000000001</v>
      </c>
      <c r="L4" s="173">
        <v>36.671999999999997</v>
      </c>
      <c r="M4" s="173">
        <v>38.801000000000002</v>
      </c>
      <c r="N4" s="173">
        <v>37.468000000000004</v>
      </c>
      <c r="O4" s="173">
        <v>36.347999999999999</v>
      </c>
      <c r="P4" s="173">
        <v>43.365000000000002</v>
      </c>
      <c r="Q4" s="173">
        <v>63.54</v>
      </c>
      <c r="R4" s="173">
        <v>45.674999999999997</v>
      </c>
      <c r="S4" s="173">
        <v>39.725999999999999</v>
      </c>
      <c r="T4" s="173">
        <v>40.576999999999998</v>
      </c>
      <c r="U4" s="173">
        <v>47.710999999999999</v>
      </c>
      <c r="V4" s="173">
        <v>37.136000000000003</v>
      </c>
      <c r="W4" s="173">
        <v>38.088000000000001</v>
      </c>
      <c r="X4" s="173">
        <v>36.258000000000003</v>
      </c>
      <c r="Y4" s="173">
        <v>36.777000000000001</v>
      </c>
      <c r="Z4" s="173">
        <v>38.972000000000001</v>
      </c>
      <c r="AA4" s="173">
        <v>63.533000000000001</v>
      </c>
      <c r="AB4" s="173">
        <v>50.939</v>
      </c>
      <c r="AC4" s="173">
        <v>39.729999999999997</v>
      </c>
      <c r="AD4" s="173">
        <v>37.020000000000003</v>
      </c>
      <c r="AE4" s="173">
        <v>36.762999999999998</v>
      </c>
      <c r="AF4" s="173">
        <v>37.875999999999998</v>
      </c>
      <c r="AG4" s="173">
        <v>36.116999999999997</v>
      </c>
      <c r="AH4" s="173">
        <v>45.895000000000003</v>
      </c>
    </row>
    <row r="5" spans="1:51" ht="14.5" x14ac:dyDescent="0.35">
      <c r="A5" s="263">
        <v>45200</v>
      </c>
      <c r="B5" s="264"/>
      <c r="C5" s="264">
        <v>38</v>
      </c>
      <c r="D5" s="274">
        <v>38</v>
      </c>
      <c r="E5" s="108">
        <v>32.561</v>
      </c>
      <c r="F5" s="108">
        <v>31.719000000000001</v>
      </c>
      <c r="G5" s="108">
        <v>38.01</v>
      </c>
      <c r="H5" s="108">
        <v>45.218000000000004</v>
      </c>
      <c r="I5" s="108">
        <v>42.042000000000002</v>
      </c>
      <c r="J5" s="108">
        <v>44.252000000000002</v>
      </c>
      <c r="K5" s="108">
        <v>43.704999999999998</v>
      </c>
      <c r="L5" s="108">
        <v>43.625</v>
      </c>
      <c r="M5" s="108">
        <v>34.625999999999998</v>
      </c>
      <c r="N5" s="108">
        <v>33.798999999999999</v>
      </c>
      <c r="O5" s="108">
        <v>33.558999999999997</v>
      </c>
      <c r="P5" s="108">
        <v>47.942</v>
      </c>
      <c r="Q5" s="108">
        <v>40.378</v>
      </c>
      <c r="R5" s="108">
        <v>38.616999999999997</v>
      </c>
      <c r="S5" s="108">
        <v>49.500999999999998</v>
      </c>
      <c r="T5" s="108">
        <v>56.777999999999999</v>
      </c>
      <c r="U5" s="108">
        <v>44.357999999999997</v>
      </c>
      <c r="V5" s="108">
        <v>34.378</v>
      </c>
      <c r="W5" s="108">
        <v>37.99</v>
      </c>
      <c r="X5" s="108">
        <v>35.162999999999997</v>
      </c>
      <c r="Y5" s="108">
        <v>36.253</v>
      </c>
      <c r="Z5" s="108">
        <v>33.561</v>
      </c>
      <c r="AA5" s="108">
        <v>55.043999999999997</v>
      </c>
      <c r="AB5" s="108">
        <v>55.134999999999998</v>
      </c>
      <c r="AC5" s="108">
        <v>33.902999999999999</v>
      </c>
      <c r="AD5" s="108">
        <v>32.701999999999998</v>
      </c>
      <c r="AE5" s="108">
        <v>37.292999999999999</v>
      </c>
      <c r="AF5" s="108">
        <v>35.893000000000001</v>
      </c>
      <c r="AG5" s="108">
        <v>32.343000000000004</v>
      </c>
      <c r="AH5" s="108">
        <v>41.088000000000001</v>
      </c>
      <c r="AI5" s="130"/>
      <c r="AJ5" s="130"/>
      <c r="AK5" s="130"/>
      <c r="AL5" s="130"/>
      <c r="AM5" s="130"/>
      <c r="AN5" s="130"/>
      <c r="AO5" s="130"/>
      <c r="AP5" s="130"/>
      <c r="AQ5" s="130"/>
      <c r="AR5" s="130"/>
      <c r="AS5" s="130"/>
      <c r="AT5" s="130"/>
      <c r="AU5" s="130"/>
      <c r="AV5" s="130"/>
      <c r="AW5" s="130"/>
      <c r="AX5" s="130"/>
      <c r="AY5" s="130"/>
    </row>
    <row r="6" spans="1:51" ht="14.5" x14ac:dyDescent="0.35">
      <c r="A6" s="263">
        <v>45231</v>
      </c>
      <c r="B6" s="264"/>
      <c r="C6" s="264">
        <v>33</v>
      </c>
      <c r="D6" s="274">
        <v>33</v>
      </c>
      <c r="E6" s="108">
        <v>31.419</v>
      </c>
      <c r="F6" s="108">
        <v>29.134</v>
      </c>
      <c r="G6" s="108">
        <v>32.381999999999998</v>
      </c>
      <c r="H6" s="108">
        <v>35.828000000000003</v>
      </c>
      <c r="I6" s="108">
        <v>32.951000000000001</v>
      </c>
      <c r="J6" s="108">
        <v>38.11</v>
      </c>
      <c r="K6" s="108">
        <v>34.573</v>
      </c>
      <c r="L6" s="108">
        <v>37.832999999999998</v>
      </c>
      <c r="M6" s="108">
        <v>29.620999999999999</v>
      </c>
      <c r="N6" s="108">
        <v>30.562000000000001</v>
      </c>
      <c r="O6" s="108">
        <v>33.048999999999999</v>
      </c>
      <c r="P6" s="108">
        <v>33.511000000000003</v>
      </c>
      <c r="Q6" s="108">
        <v>31.600999999999999</v>
      </c>
      <c r="R6" s="108">
        <v>35.11</v>
      </c>
      <c r="S6" s="108">
        <v>40.267000000000003</v>
      </c>
      <c r="T6" s="108">
        <v>43.473999999999997</v>
      </c>
      <c r="U6" s="108">
        <v>37.508000000000003</v>
      </c>
      <c r="V6" s="108">
        <v>30.632999999999999</v>
      </c>
      <c r="W6" s="108">
        <v>34.475000000000001</v>
      </c>
      <c r="X6" s="108">
        <v>35.616999999999997</v>
      </c>
      <c r="Y6" s="108">
        <v>31.312999999999999</v>
      </c>
      <c r="Z6" s="108">
        <v>29.335999999999999</v>
      </c>
      <c r="AA6" s="108">
        <v>37.950000000000003</v>
      </c>
      <c r="AB6" s="108">
        <v>37.107999999999997</v>
      </c>
      <c r="AC6" s="108">
        <v>31.617999999999999</v>
      </c>
      <c r="AD6" s="108">
        <v>29.173999999999999</v>
      </c>
      <c r="AE6" s="108">
        <v>32.451000000000001</v>
      </c>
      <c r="AF6" s="108">
        <v>32.850999999999999</v>
      </c>
      <c r="AG6" s="108">
        <v>29.382000000000001</v>
      </c>
      <c r="AH6" s="108">
        <v>43.332999999999998</v>
      </c>
      <c r="AI6" s="130"/>
      <c r="AJ6" s="130"/>
      <c r="AK6" s="130"/>
      <c r="AL6" s="130"/>
      <c r="AM6" s="130"/>
      <c r="AN6" s="130"/>
      <c r="AO6" s="130"/>
      <c r="AP6" s="130"/>
      <c r="AQ6" s="130"/>
      <c r="AR6" s="130"/>
      <c r="AS6" s="130"/>
      <c r="AT6" s="130"/>
      <c r="AU6" s="130"/>
      <c r="AV6" s="130"/>
      <c r="AW6" s="130"/>
      <c r="AX6" s="130"/>
      <c r="AY6" s="130"/>
    </row>
    <row r="7" spans="1:51" ht="14.5" x14ac:dyDescent="0.35">
      <c r="A7" s="263">
        <v>45261</v>
      </c>
      <c r="B7" s="264"/>
      <c r="C7" s="264">
        <v>17</v>
      </c>
      <c r="D7" s="274">
        <v>29</v>
      </c>
      <c r="E7" s="108">
        <v>28.835000000000001</v>
      </c>
      <c r="F7" s="108">
        <v>26.613</v>
      </c>
      <c r="G7" s="108">
        <v>27.745999999999999</v>
      </c>
      <c r="H7" s="108">
        <v>29.716000000000001</v>
      </c>
      <c r="I7" s="108">
        <v>31.218</v>
      </c>
      <c r="J7" s="108">
        <v>31.957000000000001</v>
      </c>
      <c r="K7" s="108">
        <v>29.013000000000002</v>
      </c>
      <c r="L7" s="108">
        <v>34.86</v>
      </c>
      <c r="M7" s="108">
        <v>26.733000000000001</v>
      </c>
      <c r="N7" s="108">
        <v>27.478999999999999</v>
      </c>
      <c r="O7" s="108">
        <v>27.931000000000001</v>
      </c>
      <c r="P7" s="108">
        <v>29.375</v>
      </c>
      <c r="Q7" s="108">
        <v>28.986999999999998</v>
      </c>
      <c r="R7" s="108">
        <v>29.516999999999999</v>
      </c>
      <c r="S7" s="108">
        <v>30.943000000000001</v>
      </c>
      <c r="T7" s="108">
        <v>32.731000000000002</v>
      </c>
      <c r="U7" s="108">
        <v>29.454999999999998</v>
      </c>
      <c r="V7" s="108">
        <v>27.277000000000001</v>
      </c>
      <c r="W7" s="108">
        <v>28.661999999999999</v>
      </c>
      <c r="X7" s="108">
        <v>30.55</v>
      </c>
      <c r="Y7" s="108">
        <v>27.748999999999999</v>
      </c>
      <c r="Z7" s="108">
        <v>26.684000000000001</v>
      </c>
      <c r="AA7" s="108">
        <v>30.96</v>
      </c>
      <c r="AB7" s="108">
        <v>31.02</v>
      </c>
      <c r="AC7" s="108">
        <v>28.393999999999998</v>
      </c>
      <c r="AD7" s="108">
        <v>27.091000000000001</v>
      </c>
      <c r="AE7" s="108">
        <v>30.518999999999998</v>
      </c>
      <c r="AF7" s="108">
        <v>27.608000000000001</v>
      </c>
      <c r="AG7" s="108">
        <v>27.402000000000001</v>
      </c>
      <c r="AH7" s="108">
        <v>35.140999999999998</v>
      </c>
      <c r="AI7" s="130"/>
      <c r="AJ7" s="130"/>
      <c r="AK7" s="130"/>
      <c r="AL7" s="130"/>
      <c r="AM7" s="130"/>
      <c r="AN7" s="130"/>
      <c r="AO7" s="130"/>
      <c r="AP7" s="130"/>
      <c r="AQ7" s="130"/>
      <c r="AR7" s="130"/>
      <c r="AS7" s="130"/>
      <c r="AT7" s="130"/>
      <c r="AU7" s="130"/>
      <c r="AV7" s="130"/>
      <c r="AW7" s="130"/>
      <c r="AX7" s="130"/>
      <c r="AY7" s="130"/>
    </row>
    <row r="8" spans="1:51" ht="14.5" x14ac:dyDescent="0.35">
      <c r="A8" s="263">
        <v>45292</v>
      </c>
      <c r="B8" s="264"/>
      <c r="C8" s="264">
        <v>16</v>
      </c>
      <c r="D8" s="274">
        <v>26</v>
      </c>
      <c r="E8" s="108">
        <v>25.675000000000001</v>
      </c>
      <c r="F8" s="108">
        <v>24.559000000000001</v>
      </c>
      <c r="G8" s="108">
        <v>25.094999999999999</v>
      </c>
      <c r="H8" s="108">
        <v>26.565999999999999</v>
      </c>
      <c r="I8" s="108">
        <v>26.504999999999999</v>
      </c>
      <c r="J8" s="108">
        <v>27.143000000000001</v>
      </c>
      <c r="K8" s="108">
        <v>26.02</v>
      </c>
      <c r="L8" s="108">
        <v>29.864000000000001</v>
      </c>
      <c r="M8" s="108">
        <v>26.199000000000002</v>
      </c>
      <c r="N8" s="108">
        <v>25.146000000000001</v>
      </c>
      <c r="O8" s="108">
        <v>24.556000000000001</v>
      </c>
      <c r="P8" s="108">
        <v>26.934000000000001</v>
      </c>
      <c r="Q8" s="108">
        <v>25.946000000000002</v>
      </c>
      <c r="R8" s="108">
        <v>27.640999999999998</v>
      </c>
      <c r="S8" s="108">
        <v>26.72</v>
      </c>
      <c r="T8" s="108">
        <v>28.245999999999999</v>
      </c>
      <c r="U8" s="108">
        <v>25.088999999999999</v>
      </c>
      <c r="V8" s="108">
        <v>24.702000000000002</v>
      </c>
      <c r="W8" s="108">
        <v>25.315000000000001</v>
      </c>
      <c r="X8" s="108">
        <v>27.632999999999999</v>
      </c>
      <c r="Y8" s="108">
        <v>25.98</v>
      </c>
      <c r="Z8" s="108">
        <v>24.241</v>
      </c>
      <c r="AA8" s="108">
        <v>27.225000000000001</v>
      </c>
      <c r="AB8" s="108">
        <v>27.257000000000001</v>
      </c>
      <c r="AC8" s="108">
        <v>25.975999999999999</v>
      </c>
      <c r="AD8" s="108">
        <v>24.641999999999999</v>
      </c>
      <c r="AE8" s="108">
        <v>26.206</v>
      </c>
      <c r="AF8" s="108">
        <v>24.902999999999999</v>
      </c>
      <c r="AG8" s="108">
        <v>24.849</v>
      </c>
      <c r="AH8" s="108">
        <v>28.404</v>
      </c>
      <c r="AI8" s="130"/>
      <c r="AJ8" s="130"/>
      <c r="AK8" s="130"/>
      <c r="AL8" s="130"/>
      <c r="AM8" s="130"/>
      <c r="AN8" s="130"/>
      <c r="AO8" s="130"/>
      <c r="AP8" s="130"/>
      <c r="AQ8" s="130"/>
      <c r="AR8" s="130"/>
      <c r="AS8" s="130"/>
      <c r="AT8" s="130"/>
      <c r="AU8" s="130"/>
      <c r="AV8" s="130"/>
      <c r="AW8" s="130"/>
      <c r="AX8" s="130"/>
      <c r="AY8" s="130"/>
    </row>
    <row r="9" spans="1:51" ht="14.5" x14ac:dyDescent="0.35">
      <c r="A9" s="263">
        <v>45323</v>
      </c>
      <c r="B9" s="264"/>
      <c r="C9" s="264">
        <v>14</v>
      </c>
      <c r="D9" s="274">
        <v>23</v>
      </c>
      <c r="E9" s="108">
        <v>23.06</v>
      </c>
      <c r="F9" s="108">
        <v>21.943000000000001</v>
      </c>
      <c r="G9" s="108">
        <v>21.09</v>
      </c>
      <c r="H9" s="108">
        <v>27.812000000000001</v>
      </c>
      <c r="I9" s="108">
        <v>26.059000000000001</v>
      </c>
      <c r="J9" s="108">
        <v>22.196999999999999</v>
      </c>
      <c r="K9" s="108">
        <v>22.532</v>
      </c>
      <c r="L9" s="108">
        <v>27.666</v>
      </c>
      <c r="M9" s="108">
        <v>25.704000000000001</v>
      </c>
      <c r="N9" s="108">
        <v>23.175999999999998</v>
      </c>
      <c r="O9" s="108">
        <v>20.648</v>
      </c>
      <c r="P9" s="108">
        <v>27.204999999999998</v>
      </c>
      <c r="Q9" s="108">
        <v>22.053000000000001</v>
      </c>
      <c r="R9" s="108">
        <v>24.033999999999999</v>
      </c>
      <c r="S9" s="108">
        <v>21.835999999999999</v>
      </c>
      <c r="T9" s="108">
        <v>25.675000000000001</v>
      </c>
      <c r="U9" s="108">
        <v>20.504000000000001</v>
      </c>
      <c r="V9" s="108">
        <v>21.666</v>
      </c>
      <c r="W9" s="108">
        <v>20.885000000000002</v>
      </c>
      <c r="X9" s="108">
        <v>22.94</v>
      </c>
      <c r="Y9" s="108">
        <v>21.675999999999998</v>
      </c>
      <c r="Z9" s="108">
        <v>20.635999999999999</v>
      </c>
      <c r="AA9" s="108">
        <v>25.646999999999998</v>
      </c>
      <c r="AB9" s="108">
        <v>30.434999999999999</v>
      </c>
      <c r="AC9" s="108">
        <v>23.588000000000001</v>
      </c>
      <c r="AD9" s="108">
        <v>28.306000000000001</v>
      </c>
      <c r="AE9" s="108">
        <v>26.518999999999998</v>
      </c>
      <c r="AF9" s="108">
        <v>20.933</v>
      </c>
      <c r="AG9" s="108">
        <v>21.588999999999999</v>
      </c>
      <c r="AH9" s="108">
        <v>25.725000000000001</v>
      </c>
      <c r="AI9" s="130"/>
      <c r="AJ9" s="130"/>
      <c r="AK9" s="130"/>
      <c r="AL9" s="130"/>
      <c r="AM9" s="130"/>
      <c r="AN9" s="130"/>
      <c r="AO9" s="130"/>
      <c r="AP9" s="130"/>
      <c r="AQ9" s="130"/>
      <c r="AR9" s="130"/>
      <c r="AS9" s="130"/>
      <c r="AT9" s="130"/>
      <c r="AU9" s="130"/>
      <c r="AV9" s="130"/>
      <c r="AW9" s="130"/>
      <c r="AX9" s="130"/>
      <c r="AY9" s="130"/>
    </row>
    <row r="10" spans="1:51" ht="14.5" x14ac:dyDescent="0.35">
      <c r="A10" s="263">
        <v>45352</v>
      </c>
      <c r="B10" s="264"/>
      <c r="C10" s="264">
        <v>22</v>
      </c>
      <c r="D10" s="274">
        <v>36</v>
      </c>
      <c r="E10" s="108">
        <v>36.218000000000004</v>
      </c>
      <c r="F10" s="108">
        <v>37.338000000000001</v>
      </c>
      <c r="G10" s="108">
        <v>38.570999999999998</v>
      </c>
      <c r="H10" s="108">
        <v>50.322000000000003</v>
      </c>
      <c r="I10" s="108">
        <v>35.619999999999997</v>
      </c>
      <c r="J10" s="108">
        <v>44.43</v>
      </c>
      <c r="K10" s="108">
        <v>38.851999999999997</v>
      </c>
      <c r="L10" s="108">
        <v>39.652000000000001</v>
      </c>
      <c r="M10" s="108">
        <v>31.492000000000001</v>
      </c>
      <c r="N10" s="108">
        <v>34.042000000000002</v>
      </c>
      <c r="O10" s="108">
        <v>25.905000000000001</v>
      </c>
      <c r="P10" s="108">
        <v>39.383000000000003</v>
      </c>
      <c r="Q10" s="108">
        <v>51.094999999999999</v>
      </c>
      <c r="R10" s="108">
        <v>30.277999999999999</v>
      </c>
      <c r="S10" s="108">
        <v>30.952999999999999</v>
      </c>
      <c r="T10" s="108">
        <v>52.213000000000001</v>
      </c>
      <c r="U10" s="108">
        <v>21.992000000000001</v>
      </c>
      <c r="V10" s="108">
        <v>39.381</v>
      </c>
      <c r="W10" s="108">
        <v>25.021999999999998</v>
      </c>
      <c r="X10" s="108">
        <v>35.781999999999996</v>
      </c>
      <c r="Y10" s="108">
        <v>37.902999999999999</v>
      </c>
      <c r="Z10" s="108">
        <v>28.824999999999999</v>
      </c>
      <c r="AA10" s="108">
        <v>32.649000000000001</v>
      </c>
      <c r="AB10" s="108">
        <v>51.646000000000001</v>
      </c>
      <c r="AC10" s="108">
        <v>39.371000000000002</v>
      </c>
      <c r="AD10" s="108">
        <v>62.482999999999997</v>
      </c>
      <c r="AE10" s="108">
        <v>29.123999999999999</v>
      </c>
      <c r="AF10" s="108">
        <v>27.119</v>
      </c>
      <c r="AG10" s="108">
        <v>33.640999999999998</v>
      </c>
      <c r="AH10" s="108">
        <v>32.779000000000003</v>
      </c>
      <c r="AI10" s="130"/>
      <c r="AJ10" s="130"/>
      <c r="AK10" s="130"/>
      <c r="AL10" s="130"/>
      <c r="AM10" s="130"/>
      <c r="AN10" s="130"/>
      <c r="AO10" s="130"/>
      <c r="AP10" s="130"/>
      <c r="AQ10" s="130"/>
      <c r="AR10" s="130"/>
      <c r="AS10" s="130"/>
      <c r="AT10" s="130"/>
      <c r="AU10" s="130"/>
      <c r="AV10" s="130"/>
      <c r="AW10" s="130"/>
      <c r="AX10" s="130"/>
      <c r="AY10" s="130"/>
    </row>
    <row r="11" spans="1:51" ht="14.5" x14ac:dyDescent="0.35">
      <c r="A11" s="263">
        <v>45383</v>
      </c>
      <c r="B11" s="264"/>
      <c r="C11" s="264">
        <v>42</v>
      </c>
      <c r="D11" s="274">
        <v>70</v>
      </c>
      <c r="E11" s="108">
        <v>73.055000000000007</v>
      </c>
      <c r="F11" s="108">
        <v>72.513000000000005</v>
      </c>
      <c r="G11" s="108">
        <v>68.965999999999994</v>
      </c>
      <c r="H11" s="108">
        <v>65.265000000000001</v>
      </c>
      <c r="I11" s="108">
        <v>84.061999999999998</v>
      </c>
      <c r="J11" s="108">
        <v>80.900000000000006</v>
      </c>
      <c r="K11" s="108">
        <v>57.393000000000001</v>
      </c>
      <c r="L11" s="108">
        <v>53.332999999999998</v>
      </c>
      <c r="M11" s="108">
        <v>76.125</v>
      </c>
      <c r="N11" s="108">
        <v>66.293000000000006</v>
      </c>
      <c r="O11" s="108">
        <v>57.014000000000003</v>
      </c>
      <c r="P11" s="108">
        <v>67.671000000000006</v>
      </c>
      <c r="Q11" s="108">
        <v>98.477999999999994</v>
      </c>
      <c r="R11" s="108">
        <v>72.239000000000004</v>
      </c>
      <c r="S11" s="108">
        <v>90.977999999999994</v>
      </c>
      <c r="T11" s="108">
        <v>81.896000000000001</v>
      </c>
      <c r="U11" s="108">
        <v>53.145000000000003</v>
      </c>
      <c r="V11" s="108">
        <v>60.359000000000002</v>
      </c>
      <c r="W11" s="108">
        <v>55.777000000000001</v>
      </c>
      <c r="X11" s="108">
        <v>72.248000000000005</v>
      </c>
      <c r="Y11" s="108">
        <v>80.462999999999994</v>
      </c>
      <c r="Z11" s="108">
        <v>48.085000000000001</v>
      </c>
      <c r="AA11" s="108">
        <v>71.034000000000006</v>
      </c>
      <c r="AB11" s="108">
        <v>74.063999999999993</v>
      </c>
      <c r="AC11" s="108">
        <v>61.61</v>
      </c>
      <c r="AD11" s="108">
        <v>108.46899999999999</v>
      </c>
      <c r="AE11" s="108">
        <v>47.363</v>
      </c>
      <c r="AF11" s="108">
        <v>90.040999999999997</v>
      </c>
      <c r="AG11" s="108">
        <v>48.689</v>
      </c>
      <c r="AH11" s="108">
        <v>57.716999999999999</v>
      </c>
      <c r="AI11" s="130"/>
      <c r="AJ11" s="130"/>
      <c r="AK11" s="130"/>
      <c r="AL11" s="130"/>
      <c r="AM11" s="130"/>
      <c r="AN11" s="130"/>
      <c r="AO11" s="130"/>
      <c r="AP11" s="130"/>
      <c r="AQ11" s="130"/>
      <c r="AR11" s="130"/>
      <c r="AS11" s="130"/>
      <c r="AT11" s="130"/>
      <c r="AU11" s="130"/>
      <c r="AV11" s="130"/>
      <c r="AW11" s="130"/>
      <c r="AX11" s="130"/>
      <c r="AY11" s="130"/>
    </row>
    <row r="12" spans="1:51" ht="14.5" x14ac:dyDescent="0.35">
      <c r="A12" s="263">
        <v>45413</v>
      </c>
      <c r="B12" s="264"/>
      <c r="C12" s="264">
        <v>124</v>
      </c>
      <c r="D12" s="274">
        <v>205</v>
      </c>
      <c r="E12" s="108">
        <v>201.261</v>
      </c>
      <c r="F12" s="108">
        <v>258.279</v>
      </c>
      <c r="G12" s="108">
        <v>196.13900000000001</v>
      </c>
      <c r="H12" s="108">
        <v>265.05399999999997</v>
      </c>
      <c r="I12" s="108">
        <v>307.17899999999997</v>
      </c>
      <c r="J12" s="108">
        <v>321.95699999999999</v>
      </c>
      <c r="K12" s="108">
        <v>172.483</v>
      </c>
      <c r="L12" s="108">
        <v>202.78299999999999</v>
      </c>
      <c r="M12" s="108">
        <v>207.21700000000001</v>
      </c>
      <c r="N12" s="108">
        <v>238.02699999999999</v>
      </c>
      <c r="O12" s="108">
        <v>91.281000000000006</v>
      </c>
      <c r="P12" s="108">
        <v>198.01300000000001</v>
      </c>
      <c r="Q12" s="108">
        <v>225.97399999999999</v>
      </c>
      <c r="R12" s="108">
        <v>279.19400000000002</v>
      </c>
      <c r="S12" s="108">
        <v>230.518</v>
      </c>
      <c r="T12" s="108">
        <v>216.96299999999999</v>
      </c>
      <c r="U12" s="108">
        <v>241.44</v>
      </c>
      <c r="V12" s="108">
        <v>277.89299999999997</v>
      </c>
      <c r="W12" s="108">
        <v>121.142</v>
      </c>
      <c r="X12" s="108">
        <v>152.066</v>
      </c>
      <c r="Y12" s="108">
        <v>137.749</v>
      </c>
      <c r="Z12" s="108">
        <v>122.705</v>
      </c>
      <c r="AA12" s="108">
        <v>242.76499999999999</v>
      </c>
      <c r="AB12" s="108">
        <v>154.23699999999999</v>
      </c>
      <c r="AC12" s="108">
        <v>149.72200000000001</v>
      </c>
      <c r="AD12" s="108">
        <v>242.04400000000001</v>
      </c>
      <c r="AE12" s="108">
        <v>154.672</v>
      </c>
      <c r="AF12" s="108">
        <v>213.53899999999999</v>
      </c>
      <c r="AG12" s="108">
        <v>170.37799999999999</v>
      </c>
      <c r="AH12" s="108">
        <v>140.02500000000001</v>
      </c>
      <c r="AI12" s="130"/>
      <c r="AJ12" s="130"/>
      <c r="AK12" s="130"/>
      <c r="AL12" s="130"/>
      <c r="AM12" s="130"/>
      <c r="AN12" s="130"/>
      <c r="AO12" s="130"/>
      <c r="AP12" s="130"/>
      <c r="AQ12" s="130"/>
      <c r="AR12" s="130"/>
      <c r="AS12" s="130"/>
      <c r="AT12" s="130"/>
      <c r="AU12" s="130"/>
      <c r="AV12" s="130"/>
      <c r="AW12" s="130"/>
      <c r="AX12" s="130"/>
      <c r="AY12" s="130"/>
    </row>
    <row r="13" spans="1:51" ht="14.5" x14ac:dyDescent="0.35">
      <c r="A13" s="263">
        <v>45444</v>
      </c>
      <c r="B13" s="264"/>
      <c r="C13" s="264">
        <v>151</v>
      </c>
      <c r="D13" s="274">
        <v>250</v>
      </c>
      <c r="E13" s="108">
        <v>158.40299999999999</v>
      </c>
      <c r="F13" s="108">
        <v>392.42599999999999</v>
      </c>
      <c r="G13" s="108">
        <v>202.803</v>
      </c>
      <c r="H13" s="108">
        <v>588.68200000000002</v>
      </c>
      <c r="I13" s="108">
        <v>289.23599999999999</v>
      </c>
      <c r="J13" s="108">
        <v>479.34800000000001</v>
      </c>
      <c r="K13" s="108">
        <v>194.07599999999999</v>
      </c>
      <c r="L13" s="108">
        <v>317.04500000000002</v>
      </c>
      <c r="M13" s="108">
        <v>141.06</v>
      </c>
      <c r="N13" s="108">
        <v>180.321</v>
      </c>
      <c r="O13" s="108">
        <v>55.283999999999999</v>
      </c>
      <c r="P13" s="108">
        <v>218.91800000000001</v>
      </c>
      <c r="Q13" s="108">
        <v>138.23599999999999</v>
      </c>
      <c r="R13" s="108">
        <v>282.09300000000002</v>
      </c>
      <c r="S13" s="108">
        <v>178.45099999999999</v>
      </c>
      <c r="T13" s="108">
        <v>161.065</v>
      </c>
      <c r="U13" s="108">
        <v>468.39499999999998</v>
      </c>
      <c r="V13" s="108">
        <v>245.07499999999999</v>
      </c>
      <c r="W13" s="108">
        <v>254.92500000000001</v>
      </c>
      <c r="X13" s="108">
        <v>418.96499999999997</v>
      </c>
      <c r="Y13" s="108">
        <v>51.652999999999999</v>
      </c>
      <c r="Z13" s="108">
        <v>158.73099999999999</v>
      </c>
      <c r="AA13" s="108">
        <v>326.57</v>
      </c>
      <c r="AB13" s="108">
        <v>337.70699999999999</v>
      </c>
      <c r="AC13" s="108">
        <v>276.87299999999999</v>
      </c>
      <c r="AD13" s="108">
        <v>377.64699999999999</v>
      </c>
      <c r="AE13" s="108">
        <v>71.155000000000001</v>
      </c>
      <c r="AF13" s="108">
        <v>430.54500000000002</v>
      </c>
      <c r="AG13" s="108">
        <v>183.096</v>
      </c>
      <c r="AH13" s="108">
        <v>270.43400000000003</v>
      </c>
      <c r="AI13" s="130"/>
      <c r="AJ13" s="130"/>
      <c r="AK13" s="130"/>
      <c r="AL13" s="130"/>
      <c r="AM13" s="130"/>
      <c r="AN13" s="130"/>
      <c r="AO13" s="130"/>
      <c r="AP13" s="130"/>
      <c r="AQ13" s="130"/>
      <c r="AR13" s="130"/>
      <c r="AS13" s="130"/>
      <c r="AT13" s="130"/>
      <c r="AU13" s="130"/>
      <c r="AV13" s="130"/>
      <c r="AW13" s="130"/>
      <c r="AX13" s="130"/>
      <c r="AY13" s="130"/>
    </row>
    <row r="14" spans="1:51" ht="14.5" x14ac:dyDescent="0.35">
      <c r="A14" s="263">
        <v>45474</v>
      </c>
      <c r="B14" s="264"/>
      <c r="C14" s="264">
        <v>56</v>
      </c>
      <c r="D14" s="274">
        <v>93</v>
      </c>
      <c r="E14" s="108">
        <v>66.504999999999995</v>
      </c>
      <c r="F14" s="108">
        <v>177.67400000000001</v>
      </c>
      <c r="G14" s="108">
        <v>62.71</v>
      </c>
      <c r="H14" s="108">
        <v>430.334</v>
      </c>
      <c r="I14" s="108">
        <v>105.547</v>
      </c>
      <c r="J14" s="108">
        <v>164.994</v>
      </c>
      <c r="K14" s="108">
        <v>94.616</v>
      </c>
      <c r="L14" s="108">
        <v>209.8</v>
      </c>
      <c r="M14" s="108">
        <v>48.975000000000001</v>
      </c>
      <c r="N14" s="108">
        <v>58.405999999999999</v>
      </c>
      <c r="O14" s="108">
        <v>25.634</v>
      </c>
      <c r="P14" s="108">
        <v>61.475999999999999</v>
      </c>
      <c r="Q14" s="108">
        <v>55.622999999999998</v>
      </c>
      <c r="R14" s="108">
        <v>111.099</v>
      </c>
      <c r="S14" s="108">
        <v>70.998000000000005</v>
      </c>
      <c r="T14" s="108">
        <v>63.918999999999997</v>
      </c>
      <c r="U14" s="108">
        <v>210.33099999999999</v>
      </c>
      <c r="V14" s="108">
        <v>126.38200000000001</v>
      </c>
      <c r="W14" s="108">
        <v>69.397999999999996</v>
      </c>
      <c r="X14" s="108">
        <v>221.81700000000001</v>
      </c>
      <c r="Y14" s="108">
        <v>28.013000000000002</v>
      </c>
      <c r="Z14" s="108">
        <v>59.823999999999998</v>
      </c>
      <c r="AA14" s="108">
        <v>101.998</v>
      </c>
      <c r="AB14" s="108">
        <v>115.58799999999999</v>
      </c>
      <c r="AC14" s="108">
        <v>91.384</v>
      </c>
      <c r="AD14" s="108">
        <v>127.767</v>
      </c>
      <c r="AE14" s="108">
        <v>31.504999999999999</v>
      </c>
      <c r="AF14" s="108">
        <v>257.911</v>
      </c>
      <c r="AG14" s="108">
        <v>58.238999999999997</v>
      </c>
      <c r="AH14" s="108">
        <v>119.726</v>
      </c>
      <c r="AI14" s="130"/>
      <c r="AJ14" s="130"/>
      <c r="AK14" s="130"/>
      <c r="AL14" s="130"/>
      <c r="AM14" s="130"/>
      <c r="AN14" s="130"/>
      <c r="AO14" s="130"/>
      <c r="AP14" s="130"/>
      <c r="AQ14" s="130"/>
      <c r="AR14" s="130"/>
      <c r="AS14" s="130"/>
      <c r="AT14" s="130"/>
      <c r="AU14" s="130"/>
      <c r="AV14" s="130"/>
      <c r="AW14" s="130"/>
      <c r="AX14" s="130"/>
      <c r="AY14" s="130"/>
    </row>
    <row r="15" spans="1:51" ht="14.5" x14ac:dyDescent="0.35">
      <c r="A15" s="263">
        <v>45505</v>
      </c>
      <c r="B15" s="264"/>
      <c r="C15" s="264">
        <v>32</v>
      </c>
      <c r="D15" s="274">
        <v>53</v>
      </c>
      <c r="E15" s="108">
        <v>54.99</v>
      </c>
      <c r="F15" s="108">
        <v>68.239000000000004</v>
      </c>
      <c r="G15" s="108">
        <v>41.664000000000001</v>
      </c>
      <c r="H15" s="108">
        <v>125.69</v>
      </c>
      <c r="I15" s="108">
        <v>51.216000000000001</v>
      </c>
      <c r="J15" s="108">
        <v>81.173000000000002</v>
      </c>
      <c r="K15" s="108">
        <v>48.558</v>
      </c>
      <c r="L15" s="108">
        <v>88.254000000000005</v>
      </c>
      <c r="M15" s="108">
        <v>43.890999999999998</v>
      </c>
      <c r="N15" s="108">
        <v>53.341999999999999</v>
      </c>
      <c r="O15" s="108">
        <v>22.945</v>
      </c>
      <c r="P15" s="108">
        <v>46.198999999999998</v>
      </c>
      <c r="Q15" s="108">
        <v>39.542999999999999</v>
      </c>
      <c r="R15" s="108">
        <v>59.896000000000001</v>
      </c>
      <c r="S15" s="108">
        <v>50.533999999999999</v>
      </c>
      <c r="T15" s="108">
        <v>47.347999999999999</v>
      </c>
      <c r="U15" s="108">
        <v>79.522999999999996</v>
      </c>
      <c r="V15" s="108">
        <v>52.658000000000001</v>
      </c>
      <c r="W15" s="108">
        <v>50.097000000000001</v>
      </c>
      <c r="X15" s="108">
        <v>71.257000000000005</v>
      </c>
      <c r="Y15" s="108">
        <v>28.722999999999999</v>
      </c>
      <c r="Z15" s="108">
        <v>42.933999999999997</v>
      </c>
      <c r="AA15" s="108">
        <v>58.66</v>
      </c>
      <c r="AB15" s="108">
        <v>53.917000000000002</v>
      </c>
      <c r="AC15" s="108">
        <v>53.793999999999997</v>
      </c>
      <c r="AD15" s="108">
        <v>63.854999999999997</v>
      </c>
      <c r="AE15" s="108">
        <v>26.587</v>
      </c>
      <c r="AF15" s="108">
        <v>84.957999999999998</v>
      </c>
      <c r="AG15" s="108">
        <v>38.893000000000001</v>
      </c>
      <c r="AH15" s="108">
        <v>57.255000000000003</v>
      </c>
      <c r="AI15" s="130"/>
      <c r="AJ15" s="130"/>
      <c r="AK15" s="130"/>
      <c r="AL15" s="130"/>
      <c r="AM15" s="130"/>
      <c r="AN15" s="130"/>
      <c r="AO15" s="130"/>
      <c r="AP15" s="130"/>
      <c r="AQ15" s="130"/>
      <c r="AR15" s="130"/>
      <c r="AS15" s="130"/>
      <c r="AT15" s="130"/>
      <c r="AU15" s="130"/>
      <c r="AV15" s="130"/>
      <c r="AW15" s="130"/>
      <c r="AX15" s="130"/>
      <c r="AY15" s="130"/>
    </row>
    <row r="16" spans="1:51" ht="14.5" x14ac:dyDescent="0.35">
      <c r="A16" s="263">
        <v>45536</v>
      </c>
      <c r="B16" s="264"/>
      <c r="C16" s="264">
        <v>21</v>
      </c>
      <c r="D16" s="274">
        <v>34</v>
      </c>
      <c r="E16" s="108">
        <v>35.255000000000003</v>
      </c>
      <c r="F16" s="108">
        <v>42.673000000000002</v>
      </c>
      <c r="G16" s="108">
        <v>29.378</v>
      </c>
      <c r="H16" s="108">
        <v>57.837000000000003</v>
      </c>
      <c r="I16" s="108">
        <v>32.619999999999997</v>
      </c>
      <c r="J16" s="108">
        <v>48.987000000000002</v>
      </c>
      <c r="K16" s="108">
        <v>27.596</v>
      </c>
      <c r="L16" s="108">
        <v>42.210999999999999</v>
      </c>
      <c r="M16" s="108">
        <v>28.821999999999999</v>
      </c>
      <c r="N16" s="108">
        <v>27.815000000000001</v>
      </c>
      <c r="O16" s="108">
        <v>19.739000000000001</v>
      </c>
      <c r="P16" s="108">
        <v>52.661999999999999</v>
      </c>
      <c r="Q16" s="108">
        <v>31</v>
      </c>
      <c r="R16" s="108">
        <v>34.902000000000001</v>
      </c>
      <c r="S16" s="108">
        <v>33.508000000000003</v>
      </c>
      <c r="T16" s="108">
        <v>36.552999999999997</v>
      </c>
      <c r="U16" s="108">
        <v>40.130000000000003</v>
      </c>
      <c r="V16" s="108">
        <v>31.265999999999998</v>
      </c>
      <c r="W16" s="108">
        <v>25.747</v>
      </c>
      <c r="X16" s="108">
        <v>36.468000000000004</v>
      </c>
      <c r="Y16" s="108">
        <v>20.86</v>
      </c>
      <c r="Z16" s="108">
        <v>51.154000000000003</v>
      </c>
      <c r="AA16" s="108">
        <v>48.021999999999998</v>
      </c>
      <c r="AB16" s="108">
        <v>34.491999999999997</v>
      </c>
      <c r="AC16" s="108">
        <v>31.268000000000001</v>
      </c>
      <c r="AD16" s="108">
        <v>35.026000000000003</v>
      </c>
      <c r="AE16" s="108">
        <v>19.152999999999999</v>
      </c>
      <c r="AF16" s="108">
        <v>40.365000000000002</v>
      </c>
      <c r="AG16" s="108">
        <v>32.146999999999998</v>
      </c>
      <c r="AH16" s="108">
        <v>31.384</v>
      </c>
      <c r="AI16" s="130"/>
      <c r="AJ16" s="130"/>
      <c r="AK16" s="130"/>
      <c r="AL16" s="130"/>
      <c r="AM16" s="130"/>
      <c r="AN16" s="130"/>
      <c r="AO16" s="130"/>
      <c r="AP16" s="130"/>
      <c r="AQ16" s="130"/>
      <c r="AR16" s="130"/>
      <c r="AS16" s="130"/>
      <c r="AT16" s="130"/>
      <c r="AU16" s="130"/>
      <c r="AV16" s="130"/>
      <c r="AW16" s="130"/>
      <c r="AX16" s="130"/>
      <c r="AY16" s="130"/>
    </row>
    <row r="17" spans="1:1005" ht="14.5" x14ac:dyDescent="0.35">
      <c r="A17" s="263">
        <v>45566</v>
      </c>
      <c r="B17" s="264"/>
      <c r="C17" s="264">
        <v>26</v>
      </c>
      <c r="D17" s="274">
        <v>35</v>
      </c>
      <c r="E17" s="108">
        <v>29.221</v>
      </c>
      <c r="F17" s="108">
        <v>43.991999999999997</v>
      </c>
      <c r="G17" s="108">
        <v>39.118000000000002</v>
      </c>
      <c r="H17" s="108">
        <v>58.476999999999997</v>
      </c>
      <c r="I17" s="108">
        <v>43.362000000000002</v>
      </c>
      <c r="J17" s="108">
        <v>55.286000000000001</v>
      </c>
      <c r="K17" s="108">
        <v>40.076999999999998</v>
      </c>
      <c r="L17" s="108">
        <v>38.308999999999997</v>
      </c>
      <c r="M17" s="108">
        <v>28.706</v>
      </c>
      <c r="N17" s="108">
        <v>29.911000000000001</v>
      </c>
      <c r="O17" s="108">
        <v>29.35</v>
      </c>
      <c r="P17" s="108">
        <v>36.301000000000002</v>
      </c>
      <c r="Q17" s="108">
        <v>32.594000000000001</v>
      </c>
      <c r="R17" s="108">
        <v>49.957000000000001</v>
      </c>
      <c r="S17" s="108">
        <v>58.231000000000002</v>
      </c>
      <c r="T17" s="108">
        <v>40.642000000000003</v>
      </c>
      <c r="U17" s="108">
        <v>40.892000000000003</v>
      </c>
      <c r="V17" s="108">
        <v>36.692</v>
      </c>
      <c r="W17" s="108">
        <v>29.832000000000001</v>
      </c>
      <c r="X17" s="108">
        <v>39.701999999999998</v>
      </c>
      <c r="Y17" s="108">
        <v>22.474</v>
      </c>
      <c r="Z17" s="108">
        <v>49.584000000000003</v>
      </c>
      <c r="AA17" s="108">
        <v>58.704000000000001</v>
      </c>
      <c r="AB17" s="108">
        <v>33.343000000000004</v>
      </c>
      <c r="AC17" s="108">
        <v>30.707999999999998</v>
      </c>
      <c r="AD17" s="108">
        <v>40.19</v>
      </c>
      <c r="AE17" s="108">
        <v>23.931000000000001</v>
      </c>
      <c r="AF17" s="108">
        <v>39.259</v>
      </c>
      <c r="AG17" s="108">
        <v>34.353000000000002</v>
      </c>
      <c r="AH17" s="108">
        <v>29.927</v>
      </c>
      <c r="AI17" s="130"/>
      <c r="AJ17" s="130"/>
      <c r="AK17" s="130"/>
      <c r="AL17" s="130"/>
      <c r="AM17" s="130"/>
      <c r="AN17" s="130"/>
      <c r="AO17" s="130"/>
      <c r="AP17" s="130"/>
      <c r="AQ17" s="130"/>
      <c r="AR17" s="130"/>
      <c r="AS17" s="130"/>
      <c r="AT17" s="130"/>
      <c r="AU17" s="130"/>
      <c r="AV17" s="130"/>
      <c r="AW17" s="130"/>
      <c r="AX17" s="130"/>
      <c r="AY17" s="130"/>
    </row>
    <row r="18" spans="1:1005" ht="14.5" x14ac:dyDescent="0.35">
      <c r="A18" s="263">
        <v>45597</v>
      </c>
      <c r="B18" s="264"/>
      <c r="C18" s="264">
        <v>26</v>
      </c>
      <c r="D18" s="274">
        <v>31</v>
      </c>
      <c r="E18" s="108">
        <v>25.033000000000001</v>
      </c>
      <c r="F18" s="108">
        <v>35.386000000000003</v>
      </c>
      <c r="G18" s="108">
        <v>30.213000000000001</v>
      </c>
      <c r="H18" s="108">
        <v>44.290999999999997</v>
      </c>
      <c r="I18" s="108">
        <v>36.950000000000003</v>
      </c>
      <c r="J18" s="108">
        <v>42.027000000000001</v>
      </c>
      <c r="K18" s="108">
        <v>32.844000000000001</v>
      </c>
      <c r="L18" s="108">
        <v>30.63</v>
      </c>
      <c r="M18" s="108">
        <v>25.135999999999999</v>
      </c>
      <c r="N18" s="108">
        <v>28.992999999999999</v>
      </c>
      <c r="O18" s="108">
        <v>19.713000000000001</v>
      </c>
      <c r="P18" s="108">
        <v>27.376000000000001</v>
      </c>
      <c r="Q18" s="108">
        <v>29.408999999999999</v>
      </c>
      <c r="R18" s="108">
        <v>38.515000000000001</v>
      </c>
      <c r="S18" s="108">
        <v>41.44</v>
      </c>
      <c r="T18" s="108">
        <v>33.226999999999997</v>
      </c>
      <c r="U18" s="108">
        <v>34.796999999999997</v>
      </c>
      <c r="V18" s="108">
        <v>32.405999999999999</v>
      </c>
      <c r="W18" s="108">
        <v>29.734000000000002</v>
      </c>
      <c r="X18" s="108">
        <v>32.652000000000001</v>
      </c>
      <c r="Y18" s="108">
        <v>18.692</v>
      </c>
      <c r="Z18" s="108">
        <v>32.53</v>
      </c>
      <c r="AA18" s="108">
        <v>37.654000000000003</v>
      </c>
      <c r="AB18" s="108">
        <v>29.808</v>
      </c>
      <c r="AC18" s="108">
        <v>26.373999999999999</v>
      </c>
      <c r="AD18" s="108">
        <v>34.116</v>
      </c>
      <c r="AE18" s="108">
        <v>21.971</v>
      </c>
      <c r="AF18" s="108">
        <v>33.798000000000002</v>
      </c>
      <c r="AG18" s="108">
        <v>36.335000000000001</v>
      </c>
      <c r="AH18" s="108">
        <v>28.102</v>
      </c>
      <c r="AI18" s="130"/>
      <c r="AJ18" s="130"/>
      <c r="AK18" s="130"/>
      <c r="AL18" s="130"/>
      <c r="AM18" s="130"/>
      <c r="AN18" s="130"/>
      <c r="AO18" s="130"/>
      <c r="AP18" s="130"/>
      <c r="AQ18" s="130"/>
      <c r="AR18" s="130"/>
      <c r="AS18" s="130"/>
      <c r="AT18" s="130"/>
      <c r="AU18" s="130"/>
      <c r="AV18" s="130"/>
      <c r="AW18" s="130"/>
      <c r="AX18" s="130"/>
      <c r="AY18" s="130"/>
    </row>
    <row r="19" spans="1:1005" ht="14.5" x14ac:dyDescent="0.35">
      <c r="A19" s="263">
        <v>45627</v>
      </c>
      <c r="B19" s="264"/>
      <c r="C19" s="264">
        <v>25</v>
      </c>
      <c r="D19" s="274">
        <v>26</v>
      </c>
      <c r="E19" s="108">
        <v>22.405999999999999</v>
      </c>
      <c r="F19" s="108">
        <v>30.064</v>
      </c>
      <c r="G19" s="108">
        <v>24.963000000000001</v>
      </c>
      <c r="H19" s="108">
        <v>40.335000000000001</v>
      </c>
      <c r="I19" s="108">
        <v>30.684000000000001</v>
      </c>
      <c r="J19" s="108">
        <v>33.793999999999997</v>
      </c>
      <c r="K19" s="108">
        <v>29.757000000000001</v>
      </c>
      <c r="L19" s="108">
        <v>27.131</v>
      </c>
      <c r="M19" s="108">
        <v>22.148</v>
      </c>
      <c r="N19" s="108">
        <v>23.606999999999999</v>
      </c>
      <c r="O19" s="108">
        <v>17.148</v>
      </c>
      <c r="P19" s="108">
        <v>24.725999999999999</v>
      </c>
      <c r="Q19" s="108">
        <v>24.329000000000001</v>
      </c>
      <c r="R19" s="108">
        <v>28.971</v>
      </c>
      <c r="S19" s="108">
        <v>29.36</v>
      </c>
      <c r="T19" s="108">
        <v>24.545999999999999</v>
      </c>
      <c r="U19" s="108">
        <v>30.733000000000001</v>
      </c>
      <c r="V19" s="108">
        <v>26.484000000000002</v>
      </c>
      <c r="W19" s="108">
        <v>24.998000000000001</v>
      </c>
      <c r="X19" s="108">
        <v>28.61</v>
      </c>
      <c r="Y19" s="108">
        <v>16.891999999999999</v>
      </c>
      <c r="Z19" s="108">
        <v>25.241</v>
      </c>
      <c r="AA19" s="108">
        <v>30.561</v>
      </c>
      <c r="AB19" s="108">
        <v>26.268000000000001</v>
      </c>
      <c r="AC19" s="108">
        <v>24.148</v>
      </c>
      <c r="AD19" s="108">
        <v>31.37</v>
      </c>
      <c r="AE19" s="108">
        <v>17.986999999999998</v>
      </c>
      <c r="AF19" s="108">
        <v>31.027999999999999</v>
      </c>
      <c r="AG19" s="108">
        <v>28.942</v>
      </c>
      <c r="AH19" s="108">
        <v>25.393999999999998</v>
      </c>
      <c r="AI19" s="130"/>
      <c r="AJ19" s="130"/>
      <c r="AK19" s="130"/>
      <c r="AL19" s="130"/>
      <c r="AM19" s="130"/>
      <c r="AN19" s="130"/>
      <c r="AO19" s="130"/>
      <c r="AP19" s="130"/>
      <c r="AQ19" s="130"/>
      <c r="AR19" s="130"/>
      <c r="AS19" s="130"/>
      <c r="AT19" s="130"/>
      <c r="AU19" s="130"/>
      <c r="AV19" s="130"/>
      <c r="AW19" s="130"/>
      <c r="AX19" s="130"/>
      <c r="AY19" s="130"/>
    </row>
    <row r="20" spans="1:1005" ht="14.5" x14ac:dyDescent="0.35">
      <c r="A20" s="263">
        <v>45658</v>
      </c>
      <c r="B20" s="264"/>
      <c r="C20" s="264">
        <v>24</v>
      </c>
      <c r="D20" s="274">
        <v>25</v>
      </c>
      <c r="E20" s="108">
        <v>20.925000000000001</v>
      </c>
      <c r="F20" s="108">
        <v>27.347999999999999</v>
      </c>
      <c r="G20" s="108">
        <v>22.648</v>
      </c>
      <c r="H20" s="108">
        <v>34.44</v>
      </c>
      <c r="I20" s="108">
        <v>26.306999999999999</v>
      </c>
      <c r="J20" s="108">
        <v>30.042000000000002</v>
      </c>
      <c r="K20" s="108">
        <v>25.914000000000001</v>
      </c>
      <c r="L20" s="108">
        <v>26.870999999999999</v>
      </c>
      <c r="M20" s="108">
        <v>20.533999999999999</v>
      </c>
      <c r="N20" s="108">
        <v>20.728999999999999</v>
      </c>
      <c r="O20" s="108">
        <v>16.513000000000002</v>
      </c>
      <c r="P20" s="108">
        <v>22.35</v>
      </c>
      <c r="Q20" s="108">
        <v>23.212</v>
      </c>
      <c r="R20" s="108">
        <v>25.239000000000001</v>
      </c>
      <c r="S20" s="108">
        <v>25.11</v>
      </c>
      <c r="T20" s="108">
        <v>20.67</v>
      </c>
      <c r="U20" s="108">
        <v>28.033000000000001</v>
      </c>
      <c r="V20" s="108">
        <v>23.622</v>
      </c>
      <c r="W20" s="108">
        <v>22.876999999999999</v>
      </c>
      <c r="X20" s="108">
        <v>26.966000000000001</v>
      </c>
      <c r="Y20" s="108">
        <v>15.644</v>
      </c>
      <c r="Z20" s="108">
        <v>22.195</v>
      </c>
      <c r="AA20" s="108">
        <v>26.937999999999999</v>
      </c>
      <c r="AB20" s="108">
        <v>24.225000000000001</v>
      </c>
      <c r="AC20" s="108">
        <v>22.187999999999999</v>
      </c>
      <c r="AD20" s="108">
        <v>27.36</v>
      </c>
      <c r="AE20" s="108">
        <v>16.516999999999999</v>
      </c>
      <c r="AF20" s="108">
        <v>28.283000000000001</v>
      </c>
      <c r="AG20" s="108">
        <v>23.387</v>
      </c>
      <c r="AH20" s="108">
        <v>22.911999999999999</v>
      </c>
      <c r="AI20" s="130"/>
      <c r="AJ20" s="130"/>
      <c r="AK20" s="130"/>
      <c r="AL20" s="130"/>
      <c r="AM20" s="130"/>
      <c r="AN20" s="130"/>
      <c r="AO20" s="130"/>
      <c r="AP20" s="130"/>
      <c r="AQ20" s="130"/>
      <c r="AR20" s="130"/>
      <c r="AS20" s="130"/>
      <c r="AT20" s="130"/>
      <c r="AU20" s="130"/>
      <c r="AV20" s="130"/>
      <c r="AW20" s="130"/>
      <c r="AX20" s="130"/>
      <c r="AY20" s="130"/>
    </row>
    <row r="21" spans="1:1005" ht="14.5" x14ac:dyDescent="0.35">
      <c r="A21" s="263">
        <v>45689</v>
      </c>
      <c r="B21" s="264"/>
      <c r="C21" s="264">
        <v>23</v>
      </c>
      <c r="D21" s="274">
        <v>23</v>
      </c>
      <c r="E21" s="108">
        <v>18.942</v>
      </c>
      <c r="F21" s="108">
        <v>22.965</v>
      </c>
      <c r="G21" s="108">
        <v>24.536000000000001</v>
      </c>
      <c r="H21" s="108">
        <v>32.848999999999997</v>
      </c>
      <c r="I21" s="108">
        <v>21.577999999999999</v>
      </c>
      <c r="J21" s="108">
        <v>25.725999999999999</v>
      </c>
      <c r="K21" s="108">
        <v>24.52</v>
      </c>
      <c r="L21" s="108">
        <v>26.138999999999999</v>
      </c>
      <c r="M21" s="108">
        <v>19.350999999999999</v>
      </c>
      <c r="N21" s="108">
        <v>17.497</v>
      </c>
      <c r="O21" s="108">
        <v>18.445</v>
      </c>
      <c r="P21" s="108">
        <v>19.151</v>
      </c>
      <c r="Q21" s="108">
        <v>20.434999999999999</v>
      </c>
      <c r="R21" s="108">
        <v>20.675000000000001</v>
      </c>
      <c r="S21" s="108">
        <v>23.122</v>
      </c>
      <c r="T21" s="108">
        <v>16.841999999999999</v>
      </c>
      <c r="U21" s="108">
        <v>24.286000000000001</v>
      </c>
      <c r="V21" s="108">
        <v>19.565999999999999</v>
      </c>
      <c r="W21" s="108">
        <v>19.187999999999999</v>
      </c>
      <c r="X21" s="108">
        <v>22.503</v>
      </c>
      <c r="Y21" s="108">
        <v>13.625</v>
      </c>
      <c r="Z21" s="108">
        <v>21.605</v>
      </c>
      <c r="AA21" s="108">
        <v>30.311</v>
      </c>
      <c r="AB21" s="108">
        <v>22.213999999999999</v>
      </c>
      <c r="AC21" s="108">
        <v>26.102</v>
      </c>
      <c r="AD21" s="108">
        <v>27.672000000000001</v>
      </c>
      <c r="AE21" s="108">
        <v>14.124000000000001</v>
      </c>
      <c r="AF21" s="108">
        <v>24.452999999999999</v>
      </c>
      <c r="AG21" s="108">
        <v>21.527999999999999</v>
      </c>
      <c r="AH21" s="108">
        <v>20.788</v>
      </c>
      <c r="AI21" s="130"/>
      <c r="AJ21" s="130"/>
      <c r="AK21" s="130"/>
      <c r="AL21" s="130"/>
      <c r="AM21" s="130"/>
      <c r="AN21" s="130"/>
      <c r="AO21" s="130"/>
      <c r="AP21" s="130"/>
      <c r="AQ21" s="130"/>
      <c r="AR21" s="130"/>
      <c r="AS21" s="130"/>
      <c r="AT21" s="130"/>
      <c r="AU21" s="130"/>
      <c r="AV21" s="130"/>
      <c r="AW21" s="130"/>
      <c r="AX21" s="130"/>
      <c r="AY21" s="130"/>
    </row>
    <row r="22" spans="1:1005" ht="14.5" x14ac:dyDescent="0.35">
      <c r="A22" s="263">
        <v>45717</v>
      </c>
      <c r="B22" s="264"/>
      <c r="C22" s="264">
        <v>35</v>
      </c>
      <c r="D22" s="274">
        <v>38</v>
      </c>
      <c r="E22" s="108">
        <v>32.360999999999997</v>
      </c>
      <c r="F22" s="108">
        <v>40.406999999999996</v>
      </c>
      <c r="G22" s="108">
        <v>45.03</v>
      </c>
      <c r="H22" s="108">
        <v>42.23</v>
      </c>
      <c r="I22" s="108">
        <v>41.895000000000003</v>
      </c>
      <c r="J22" s="108">
        <v>42.375</v>
      </c>
      <c r="K22" s="108">
        <v>35.305</v>
      </c>
      <c r="L22" s="108">
        <v>31.751000000000001</v>
      </c>
      <c r="M22" s="108">
        <v>28.978000000000002</v>
      </c>
      <c r="N22" s="108">
        <v>22.338000000000001</v>
      </c>
      <c r="O22" s="108">
        <v>28.971</v>
      </c>
      <c r="P22" s="108">
        <v>46.822000000000003</v>
      </c>
      <c r="Q22" s="108">
        <v>26.068999999999999</v>
      </c>
      <c r="R22" s="108">
        <v>29.295000000000002</v>
      </c>
      <c r="S22" s="108">
        <v>53.44</v>
      </c>
      <c r="T22" s="108">
        <v>17.995000000000001</v>
      </c>
      <c r="U22" s="108">
        <v>42.277000000000001</v>
      </c>
      <c r="V22" s="108">
        <v>23.39</v>
      </c>
      <c r="W22" s="108">
        <v>31.016999999999999</v>
      </c>
      <c r="X22" s="108">
        <v>38.654000000000003</v>
      </c>
      <c r="Y22" s="108">
        <v>20.457999999999998</v>
      </c>
      <c r="Z22" s="108">
        <v>28.125</v>
      </c>
      <c r="AA22" s="108">
        <v>51.612000000000002</v>
      </c>
      <c r="AB22" s="108">
        <v>37.158999999999999</v>
      </c>
      <c r="AC22" s="108">
        <v>57.771000000000001</v>
      </c>
      <c r="AD22" s="108">
        <v>29.882000000000001</v>
      </c>
      <c r="AE22" s="108">
        <v>19.672999999999998</v>
      </c>
      <c r="AF22" s="108">
        <v>36.46</v>
      </c>
      <c r="AG22" s="108">
        <v>27.841000000000001</v>
      </c>
      <c r="AH22" s="108">
        <v>33.1</v>
      </c>
      <c r="AI22" s="130"/>
      <c r="AJ22" s="130"/>
      <c r="AK22" s="130"/>
      <c r="AL22" s="130"/>
      <c r="AM22" s="130"/>
      <c r="AN22" s="130"/>
      <c r="AO22" s="130"/>
      <c r="AP22" s="130"/>
      <c r="AQ22" s="130"/>
      <c r="AR22" s="130"/>
      <c r="AS22" s="130"/>
      <c r="AT22" s="130"/>
      <c r="AU22" s="130"/>
      <c r="AV22" s="130"/>
      <c r="AW22" s="130"/>
      <c r="AX22" s="130"/>
      <c r="AY22" s="130"/>
    </row>
    <row r="23" spans="1:1005" ht="14.5" x14ac:dyDescent="0.35">
      <c r="A23" s="263">
        <v>45748</v>
      </c>
      <c r="B23" s="264"/>
      <c r="C23" s="264">
        <v>64</v>
      </c>
      <c r="D23" s="274">
        <v>78</v>
      </c>
      <c r="E23" s="108">
        <v>66.992999999999995</v>
      </c>
      <c r="F23" s="108">
        <v>73.406000000000006</v>
      </c>
      <c r="G23" s="108">
        <v>58.078000000000003</v>
      </c>
      <c r="H23" s="108">
        <v>96.81</v>
      </c>
      <c r="I23" s="108">
        <v>75.290000000000006</v>
      </c>
      <c r="J23" s="108">
        <v>62.026000000000003</v>
      </c>
      <c r="K23" s="108">
        <v>48.84</v>
      </c>
      <c r="L23" s="108">
        <v>85.218000000000004</v>
      </c>
      <c r="M23" s="108">
        <v>58.122999999999998</v>
      </c>
      <c r="N23" s="108">
        <v>55.274000000000001</v>
      </c>
      <c r="O23" s="108">
        <v>51.470999999999997</v>
      </c>
      <c r="P23" s="108">
        <v>95.555999999999997</v>
      </c>
      <c r="Q23" s="108">
        <v>61.932000000000002</v>
      </c>
      <c r="R23" s="108">
        <v>90.093999999999994</v>
      </c>
      <c r="S23" s="108">
        <v>88.566000000000003</v>
      </c>
      <c r="T23" s="108">
        <v>47.517000000000003</v>
      </c>
      <c r="U23" s="108">
        <v>62.021999999999998</v>
      </c>
      <c r="V23" s="108">
        <v>52.872</v>
      </c>
      <c r="W23" s="108">
        <v>64.525000000000006</v>
      </c>
      <c r="X23" s="108">
        <v>82.159000000000006</v>
      </c>
      <c r="Y23" s="108">
        <v>37.353000000000002</v>
      </c>
      <c r="Z23" s="108">
        <v>67.652000000000001</v>
      </c>
      <c r="AA23" s="108">
        <v>76.486999999999995</v>
      </c>
      <c r="AB23" s="108">
        <v>60.142000000000003</v>
      </c>
      <c r="AC23" s="108">
        <v>107.483</v>
      </c>
      <c r="AD23" s="108">
        <v>48.613</v>
      </c>
      <c r="AE23" s="108">
        <v>73.84</v>
      </c>
      <c r="AF23" s="108">
        <v>51.776000000000003</v>
      </c>
      <c r="AG23" s="108">
        <v>49.832999999999998</v>
      </c>
      <c r="AH23" s="108">
        <v>70.441000000000003</v>
      </c>
      <c r="AI23" s="130"/>
      <c r="AJ23" s="130"/>
      <c r="AK23" s="130"/>
      <c r="AL23" s="130"/>
      <c r="AM23" s="130"/>
      <c r="AN23" s="130"/>
      <c r="AO23" s="130"/>
      <c r="AP23" s="130"/>
      <c r="AQ23" s="130"/>
      <c r="AR23" s="130"/>
      <c r="AS23" s="130"/>
      <c r="AT23" s="130"/>
      <c r="AU23" s="130"/>
      <c r="AV23" s="130"/>
      <c r="AW23" s="130"/>
      <c r="AX23" s="130"/>
      <c r="AY23" s="130"/>
    </row>
    <row r="24" spans="1:1005" ht="14.5" x14ac:dyDescent="0.35">
      <c r="A24" s="263">
        <v>45778</v>
      </c>
      <c r="B24" s="264"/>
      <c r="C24" s="264">
        <v>159</v>
      </c>
      <c r="D24" s="274">
        <v>204</v>
      </c>
      <c r="E24" s="108">
        <v>264.887</v>
      </c>
      <c r="F24" s="108">
        <v>211.601</v>
      </c>
      <c r="G24" s="108">
        <v>238</v>
      </c>
      <c r="H24" s="108">
        <v>355.46100000000001</v>
      </c>
      <c r="I24" s="108">
        <v>305.36099999999999</v>
      </c>
      <c r="J24" s="108">
        <v>192.94200000000001</v>
      </c>
      <c r="K24" s="108">
        <v>200.923</v>
      </c>
      <c r="L24" s="108">
        <v>240.482</v>
      </c>
      <c r="M24" s="108">
        <v>234.785</v>
      </c>
      <c r="N24" s="108">
        <v>94.646000000000001</v>
      </c>
      <c r="O24" s="108">
        <v>164.48599999999999</v>
      </c>
      <c r="P24" s="108">
        <v>224.24799999999999</v>
      </c>
      <c r="Q24" s="108">
        <v>251.566</v>
      </c>
      <c r="R24" s="108">
        <v>232.929</v>
      </c>
      <c r="S24" s="108">
        <v>219.84399999999999</v>
      </c>
      <c r="T24" s="108">
        <v>232.018</v>
      </c>
      <c r="U24" s="108">
        <v>294.30099999999999</v>
      </c>
      <c r="V24" s="108">
        <v>119.25</v>
      </c>
      <c r="W24" s="108">
        <v>145.65299999999999</v>
      </c>
      <c r="X24" s="108">
        <v>141.619</v>
      </c>
      <c r="Y24" s="108">
        <v>100.611</v>
      </c>
      <c r="Z24" s="108">
        <v>239.23699999999999</v>
      </c>
      <c r="AA24" s="108">
        <v>159.44399999999999</v>
      </c>
      <c r="AB24" s="108">
        <v>157.73599999999999</v>
      </c>
      <c r="AC24" s="108">
        <v>238.52199999999999</v>
      </c>
      <c r="AD24" s="108">
        <v>161.42099999999999</v>
      </c>
      <c r="AE24" s="108">
        <v>175.33799999999999</v>
      </c>
      <c r="AF24" s="108">
        <v>181.17699999999999</v>
      </c>
      <c r="AG24" s="108">
        <v>120.56699999999999</v>
      </c>
      <c r="AH24" s="108">
        <v>206.93600000000001</v>
      </c>
      <c r="AI24" s="130"/>
      <c r="AJ24" s="130"/>
      <c r="AK24" s="130"/>
      <c r="AL24" s="130"/>
      <c r="AM24" s="130"/>
      <c r="AN24" s="130"/>
      <c r="AO24" s="130"/>
      <c r="AP24" s="130"/>
      <c r="AQ24" s="130"/>
      <c r="AR24" s="130"/>
      <c r="AS24" s="130"/>
      <c r="AT24" s="130"/>
      <c r="AU24" s="130"/>
      <c r="AV24" s="130"/>
      <c r="AW24" s="130"/>
      <c r="AX24" s="130"/>
      <c r="AY24" s="130"/>
    </row>
    <row r="25" spans="1:1005" ht="14.5" x14ac:dyDescent="0.35">
      <c r="A25" s="263">
        <v>45809</v>
      </c>
      <c r="B25" s="264"/>
      <c r="C25" s="264">
        <v>165</v>
      </c>
      <c r="D25" s="274">
        <v>251</v>
      </c>
      <c r="E25" s="108">
        <v>408.113</v>
      </c>
      <c r="F25" s="108">
        <v>209.173</v>
      </c>
      <c r="G25" s="108">
        <v>570.23800000000006</v>
      </c>
      <c r="H25" s="108">
        <v>306.483</v>
      </c>
      <c r="I25" s="108">
        <v>477.96699999999998</v>
      </c>
      <c r="J25" s="108">
        <v>202.89599999999999</v>
      </c>
      <c r="K25" s="108">
        <v>318.02699999999999</v>
      </c>
      <c r="L25" s="108">
        <v>149.46100000000001</v>
      </c>
      <c r="M25" s="108">
        <v>184.483</v>
      </c>
      <c r="N25" s="108">
        <v>55.082000000000001</v>
      </c>
      <c r="O25" s="108">
        <v>202.39400000000001</v>
      </c>
      <c r="P25" s="108">
        <v>137.05099999999999</v>
      </c>
      <c r="Q25" s="108">
        <v>279.77600000000001</v>
      </c>
      <c r="R25" s="108">
        <v>178.72499999999999</v>
      </c>
      <c r="S25" s="108">
        <v>160.85400000000001</v>
      </c>
      <c r="T25" s="108">
        <v>467.988</v>
      </c>
      <c r="U25" s="108">
        <v>255.047</v>
      </c>
      <c r="V25" s="108">
        <v>254.149</v>
      </c>
      <c r="W25" s="108">
        <v>417.47399999999999</v>
      </c>
      <c r="X25" s="108">
        <v>52.942999999999998</v>
      </c>
      <c r="Y25" s="108">
        <v>148.166</v>
      </c>
      <c r="Z25" s="108">
        <v>322.11700000000002</v>
      </c>
      <c r="AA25" s="108">
        <v>342.25</v>
      </c>
      <c r="AB25" s="108">
        <v>281.41199999999998</v>
      </c>
      <c r="AC25" s="108">
        <v>382.20699999999999</v>
      </c>
      <c r="AD25" s="108">
        <v>72.722999999999999</v>
      </c>
      <c r="AE25" s="108">
        <v>398.55900000000003</v>
      </c>
      <c r="AF25" s="108">
        <v>188.887</v>
      </c>
      <c r="AG25" s="108">
        <v>261.19200000000001</v>
      </c>
      <c r="AH25" s="108">
        <v>159.25200000000001</v>
      </c>
      <c r="AI25" s="130"/>
      <c r="AJ25" s="130"/>
      <c r="AK25" s="130"/>
      <c r="AL25" s="130"/>
      <c r="AM25" s="130"/>
      <c r="AN25" s="130"/>
      <c r="AO25" s="130"/>
      <c r="AP25" s="130"/>
      <c r="AQ25" s="130"/>
      <c r="AR25" s="130"/>
      <c r="AS25" s="130"/>
      <c r="AT25" s="130"/>
      <c r="AU25" s="130"/>
      <c r="AV25" s="130"/>
      <c r="AW25" s="130"/>
      <c r="AX25" s="130"/>
      <c r="AY25" s="130"/>
    </row>
    <row r="26" spans="1:1005" ht="14.5" x14ac:dyDescent="0.35">
      <c r="A26" s="263">
        <v>45839</v>
      </c>
      <c r="B26" s="264"/>
      <c r="C26" s="264">
        <v>53</v>
      </c>
      <c r="D26" s="274">
        <v>86</v>
      </c>
      <c r="E26" s="108">
        <v>185.292</v>
      </c>
      <c r="F26" s="108">
        <v>63.523000000000003</v>
      </c>
      <c r="G26" s="108">
        <v>422.92399999999998</v>
      </c>
      <c r="H26" s="108">
        <v>109.24299999999999</v>
      </c>
      <c r="I26" s="108">
        <v>168.703</v>
      </c>
      <c r="J26" s="108">
        <v>96.370999999999995</v>
      </c>
      <c r="K26" s="108">
        <v>206.887</v>
      </c>
      <c r="L26" s="108">
        <v>50.140999999999998</v>
      </c>
      <c r="M26" s="108">
        <v>57.456000000000003</v>
      </c>
      <c r="N26" s="108">
        <v>24.241</v>
      </c>
      <c r="O26" s="108">
        <v>55.744</v>
      </c>
      <c r="P26" s="108">
        <v>53.613999999999997</v>
      </c>
      <c r="Q26" s="108">
        <v>112.23699999999999</v>
      </c>
      <c r="R26" s="108">
        <v>69.489999999999995</v>
      </c>
      <c r="S26" s="108">
        <v>62.268000000000001</v>
      </c>
      <c r="T26" s="108">
        <v>207.18700000000001</v>
      </c>
      <c r="U26" s="108">
        <v>132.04900000000001</v>
      </c>
      <c r="V26" s="108">
        <v>67.644000000000005</v>
      </c>
      <c r="W26" s="108">
        <v>218.09</v>
      </c>
      <c r="X26" s="108">
        <v>28.035</v>
      </c>
      <c r="Y26" s="108">
        <v>55.061999999999998</v>
      </c>
      <c r="Z26" s="108">
        <v>98.745000000000005</v>
      </c>
      <c r="AA26" s="108">
        <v>114.81399999999999</v>
      </c>
      <c r="AB26" s="108">
        <v>90.364000000000004</v>
      </c>
      <c r="AC26" s="108">
        <v>129.72999999999999</v>
      </c>
      <c r="AD26" s="108">
        <v>31.934999999999999</v>
      </c>
      <c r="AE26" s="108">
        <v>247.36799999999999</v>
      </c>
      <c r="AF26" s="108">
        <v>59.356000000000002</v>
      </c>
      <c r="AG26" s="108">
        <v>119.85599999999999</v>
      </c>
      <c r="AH26" s="108">
        <v>64.83</v>
      </c>
      <c r="AI26" s="130"/>
      <c r="AJ26" s="130"/>
      <c r="AK26" s="130"/>
      <c r="AL26" s="130"/>
      <c r="AM26" s="130"/>
      <c r="AN26" s="130"/>
      <c r="AO26" s="130"/>
      <c r="AP26" s="130"/>
      <c r="AQ26" s="130"/>
      <c r="AR26" s="130"/>
      <c r="AS26" s="130"/>
      <c r="AT26" s="130"/>
      <c r="AU26" s="130"/>
      <c r="AV26" s="130"/>
      <c r="AW26" s="130"/>
      <c r="AX26" s="130"/>
      <c r="AY26" s="130"/>
    </row>
    <row r="27" spans="1:1005" ht="14.5" x14ac:dyDescent="0.35">
      <c r="A27" s="263">
        <v>45870</v>
      </c>
      <c r="B27" s="264"/>
      <c r="C27" s="264">
        <v>42</v>
      </c>
      <c r="D27" s="274">
        <v>55</v>
      </c>
      <c r="E27" s="108">
        <v>68.786000000000001</v>
      </c>
      <c r="F27" s="108">
        <v>42.372999999999998</v>
      </c>
      <c r="G27" s="108">
        <v>122.904</v>
      </c>
      <c r="H27" s="108">
        <v>53.98</v>
      </c>
      <c r="I27" s="108">
        <v>81.613</v>
      </c>
      <c r="J27" s="108">
        <v>49.893999999999998</v>
      </c>
      <c r="K27" s="108">
        <v>86.028000000000006</v>
      </c>
      <c r="L27" s="108">
        <v>44.674999999999997</v>
      </c>
      <c r="M27" s="108">
        <v>51.679000000000002</v>
      </c>
      <c r="N27" s="108">
        <v>21.558</v>
      </c>
      <c r="O27" s="108">
        <v>41.848999999999997</v>
      </c>
      <c r="P27" s="108">
        <v>37.893999999999998</v>
      </c>
      <c r="Q27" s="108">
        <v>58.222999999999999</v>
      </c>
      <c r="R27" s="108">
        <v>49.296999999999997</v>
      </c>
      <c r="S27" s="108">
        <v>46.003</v>
      </c>
      <c r="T27" s="108">
        <v>77.385000000000005</v>
      </c>
      <c r="U27" s="108">
        <v>54.463000000000001</v>
      </c>
      <c r="V27" s="108">
        <v>48.74</v>
      </c>
      <c r="W27" s="108">
        <v>68.992000000000004</v>
      </c>
      <c r="X27" s="108">
        <v>28.797000000000001</v>
      </c>
      <c r="Y27" s="108">
        <v>39.701000000000001</v>
      </c>
      <c r="Z27" s="108">
        <v>56.381999999999998</v>
      </c>
      <c r="AA27" s="108">
        <v>53.357999999999997</v>
      </c>
      <c r="AB27" s="108">
        <v>52.804000000000002</v>
      </c>
      <c r="AC27" s="108">
        <v>63.776000000000003</v>
      </c>
      <c r="AD27" s="108">
        <v>26.888000000000002</v>
      </c>
      <c r="AE27" s="108">
        <v>80.215999999999994</v>
      </c>
      <c r="AF27" s="108">
        <v>39.860999999999997</v>
      </c>
      <c r="AG27" s="108">
        <v>55.244</v>
      </c>
      <c r="AH27" s="108">
        <v>53.453000000000003</v>
      </c>
      <c r="AI27" s="130"/>
      <c r="AJ27" s="130"/>
      <c r="AK27" s="130"/>
      <c r="AL27" s="130"/>
      <c r="AM27" s="130"/>
      <c r="AN27" s="130"/>
      <c r="AO27" s="130"/>
      <c r="AP27" s="130"/>
      <c r="AQ27" s="130"/>
      <c r="AR27" s="130"/>
      <c r="AS27" s="130"/>
      <c r="AT27" s="130"/>
      <c r="AU27" s="130"/>
      <c r="AV27" s="130"/>
      <c r="AW27" s="130"/>
      <c r="AX27" s="130"/>
      <c r="AY27" s="130"/>
    </row>
    <row r="28" spans="1:1005" ht="14.5" x14ac:dyDescent="0.35">
      <c r="A28" s="263">
        <v>45901</v>
      </c>
      <c r="B28" s="264"/>
      <c r="C28" s="264">
        <v>28</v>
      </c>
      <c r="D28" s="274">
        <v>35</v>
      </c>
      <c r="E28" s="108">
        <v>48.561999999999998</v>
      </c>
      <c r="F28" s="108">
        <v>33.781999999999996</v>
      </c>
      <c r="G28" s="108">
        <v>63.658000000000001</v>
      </c>
      <c r="H28" s="108">
        <v>39.280999999999999</v>
      </c>
      <c r="I28" s="108">
        <v>54.642000000000003</v>
      </c>
      <c r="J28" s="108">
        <v>32.363</v>
      </c>
      <c r="K28" s="108">
        <v>46.134999999999998</v>
      </c>
      <c r="L28" s="108">
        <v>33.097000000000001</v>
      </c>
      <c r="M28" s="108">
        <v>30.327999999999999</v>
      </c>
      <c r="N28" s="108">
        <v>21.027999999999999</v>
      </c>
      <c r="O28" s="108">
        <v>54.710999999999999</v>
      </c>
      <c r="P28" s="108">
        <v>33.540999999999997</v>
      </c>
      <c r="Q28" s="108">
        <v>37.308999999999997</v>
      </c>
      <c r="R28" s="108">
        <v>36.874000000000002</v>
      </c>
      <c r="S28" s="108">
        <v>40.104999999999997</v>
      </c>
      <c r="T28" s="108">
        <v>43.768999999999998</v>
      </c>
      <c r="U28" s="108">
        <v>36.283999999999999</v>
      </c>
      <c r="V28" s="108">
        <v>28.106000000000002</v>
      </c>
      <c r="W28" s="108">
        <v>39.515000000000001</v>
      </c>
      <c r="X28" s="108">
        <v>23.614999999999998</v>
      </c>
      <c r="Y28" s="108">
        <v>52.511000000000003</v>
      </c>
      <c r="Z28" s="108">
        <v>52.151000000000003</v>
      </c>
      <c r="AA28" s="108">
        <v>38.546999999999997</v>
      </c>
      <c r="AB28" s="108">
        <v>34.526000000000003</v>
      </c>
      <c r="AC28" s="108">
        <v>38.664999999999999</v>
      </c>
      <c r="AD28" s="108">
        <v>21.905999999999999</v>
      </c>
      <c r="AE28" s="108">
        <v>42.250999999999998</v>
      </c>
      <c r="AF28" s="108">
        <v>37.185000000000002</v>
      </c>
      <c r="AG28" s="108">
        <v>33.536000000000001</v>
      </c>
      <c r="AH28" s="108">
        <v>38.54</v>
      </c>
      <c r="AI28" s="130"/>
      <c r="AJ28" s="130"/>
      <c r="AK28" s="130"/>
      <c r="AL28" s="130"/>
      <c r="AM28" s="130"/>
      <c r="AN28" s="130"/>
      <c r="AO28" s="130"/>
      <c r="AP28" s="130"/>
      <c r="AQ28" s="130"/>
      <c r="AR28" s="130"/>
      <c r="AS28" s="130"/>
      <c r="AT28" s="130"/>
      <c r="AU28" s="130"/>
      <c r="AV28" s="130"/>
      <c r="AW28" s="130"/>
      <c r="AX28" s="130"/>
      <c r="AY28" s="130"/>
      <c r="ALQ28" s="2" t="e">
        <v>#N/A</v>
      </c>
    </row>
    <row r="29" spans="1:1005" ht="14.5" x14ac:dyDescent="0.35">
      <c r="A29" s="263">
        <v>45931</v>
      </c>
      <c r="B29" s="264"/>
      <c r="C29" s="264">
        <v>26</v>
      </c>
      <c r="D29" s="274">
        <v>35</v>
      </c>
      <c r="E29" s="108">
        <v>44.305999999999997</v>
      </c>
      <c r="F29" s="108">
        <v>40.04</v>
      </c>
      <c r="G29" s="108">
        <v>57.506</v>
      </c>
      <c r="H29" s="108">
        <v>46.128</v>
      </c>
      <c r="I29" s="108">
        <v>55.476999999999997</v>
      </c>
      <c r="J29" s="108">
        <v>41.637</v>
      </c>
      <c r="K29" s="108">
        <v>37.265000000000001</v>
      </c>
      <c r="L29" s="108">
        <v>29.431000000000001</v>
      </c>
      <c r="M29" s="108">
        <v>28.821000000000002</v>
      </c>
      <c r="N29" s="108">
        <v>28.302</v>
      </c>
      <c r="O29" s="108">
        <v>33.255000000000003</v>
      </c>
      <c r="P29" s="108">
        <v>31.53</v>
      </c>
      <c r="Q29" s="108">
        <v>49.393999999999998</v>
      </c>
      <c r="R29" s="108">
        <v>57.624000000000002</v>
      </c>
      <c r="S29" s="108">
        <v>39.883000000000003</v>
      </c>
      <c r="T29" s="108">
        <v>39.804000000000002</v>
      </c>
      <c r="U29" s="108">
        <v>37.975000000000001</v>
      </c>
      <c r="V29" s="108">
        <v>29.187000000000001</v>
      </c>
      <c r="W29" s="108">
        <v>38.479999999999997</v>
      </c>
      <c r="X29" s="108">
        <v>22.774000000000001</v>
      </c>
      <c r="Y29" s="108">
        <v>47.85</v>
      </c>
      <c r="Z29" s="108">
        <v>57.267000000000003</v>
      </c>
      <c r="AA29" s="108">
        <v>33.274000000000001</v>
      </c>
      <c r="AB29" s="108">
        <v>30.221</v>
      </c>
      <c r="AC29" s="108">
        <v>39.838999999999999</v>
      </c>
      <c r="AD29" s="108">
        <v>24.472999999999999</v>
      </c>
      <c r="AE29" s="108">
        <v>36.622</v>
      </c>
      <c r="AF29" s="108">
        <v>35.436</v>
      </c>
      <c r="AG29" s="108">
        <v>28.385000000000002</v>
      </c>
      <c r="AH29" s="108">
        <v>28.481999999999999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4.5" x14ac:dyDescent="0.35">
      <c r="A30" s="263">
        <v>45962</v>
      </c>
      <c r="B30" s="264"/>
      <c r="C30" s="264">
        <v>26</v>
      </c>
      <c r="D30" s="274">
        <v>31</v>
      </c>
      <c r="E30" s="108">
        <v>35.959000000000003</v>
      </c>
      <c r="F30" s="108">
        <v>31.036999999999999</v>
      </c>
      <c r="G30" s="108">
        <v>43.545000000000002</v>
      </c>
      <c r="H30" s="108">
        <v>39.534999999999997</v>
      </c>
      <c r="I30" s="108">
        <v>42.243000000000002</v>
      </c>
      <c r="J30" s="108">
        <v>34.220999999999997</v>
      </c>
      <c r="K30" s="108">
        <v>29.795000000000002</v>
      </c>
      <c r="L30" s="108">
        <v>25.838000000000001</v>
      </c>
      <c r="M30" s="108">
        <v>28.396000000000001</v>
      </c>
      <c r="N30" s="108">
        <v>18.856999999999999</v>
      </c>
      <c r="O30" s="108">
        <v>24.925000000000001</v>
      </c>
      <c r="P30" s="108">
        <v>28.535</v>
      </c>
      <c r="Q30" s="108">
        <v>38.133000000000003</v>
      </c>
      <c r="R30" s="108">
        <v>41.000999999999998</v>
      </c>
      <c r="S30" s="108">
        <v>32.656999999999996</v>
      </c>
      <c r="T30" s="108">
        <v>33.917999999999999</v>
      </c>
      <c r="U30" s="108">
        <v>33.682000000000002</v>
      </c>
      <c r="V30" s="108">
        <v>29.192</v>
      </c>
      <c r="W30" s="108">
        <v>31.651</v>
      </c>
      <c r="X30" s="108">
        <v>18.992000000000001</v>
      </c>
      <c r="Y30" s="108">
        <v>30.864000000000001</v>
      </c>
      <c r="Z30" s="108">
        <v>36.619</v>
      </c>
      <c r="AA30" s="108">
        <v>29.824999999999999</v>
      </c>
      <c r="AB30" s="108">
        <v>26.039000000000001</v>
      </c>
      <c r="AC30" s="108">
        <v>33.688000000000002</v>
      </c>
      <c r="AD30" s="108">
        <v>22.509</v>
      </c>
      <c r="AE30" s="108">
        <v>31.504000000000001</v>
      </c>
      <c r="AF30" s="108">
        <v>37.432000000000002</v>
      </c>
      <c r="AG30" s="108">
        <v>26.766999999999999</v>
      </c>
      <c r="AH30" s="108">
        <v>24.361000000000001</v>
      </c>
      <c r="AI30" s="130"/>
      <c r="AJ30" s="130"/>
      <c r="AK30" s="130"/>
      <c r="AL30" s="130"/>
      <c r="AM30" s="130"/>
      <c r="AN30" s="130"/>
      <c r="AO30" s="130"/>
      <c r="AP30" s="130"/>
      <c r="AQ30" s="130"/>
      <c r="AR30" s="130"/>
      <c r="AS30" s="130"/>
      <c r="AT30" s="130"/>
      <c r="AU30" s="130"/>
      <c r="AV30" s="130"/>
      <c r="AW30" s="130"/>
      <c r="AX30" s="130"/>
      <c r="AY30" s="130"/>
      <c r="ALQ30" s="2" t="e">
        <v>#N/A</v>
      </c>
    </row>
    <row r="31" spans="1:1005" ht="14.5" x14ac:dyDescent="0.35">
      <c r="A31" s="263">
        <v>45992</v>
      </c>
      <c r="B31" s="264"/>
      <c r="C31" s="264">
        <v>25</v>
      </c>
      <c r="D31" s="274">
        <v>26</v>
      </c>
      <c r="E31" s="108">
        <v>30.375</v>
      </c>
      <c r="F31" s="108">
        <v>25.684999999999999</v>
      </c>
      <c r="G31" s="108">
        <v>39.564999999999998</v>
      </c>
      <c r="H31" s="108">
        <v>32.936999999999998</v>
      </c>
      <c r="I31" s="108">
        <v>33.808999999999997</v>
      </c>
      <c r="J31" s="108">
        <v>30.992999999999999</v>
      </c>
      <c r="K31" s="108">
        <v>26.334</v>
      </c>
      <c r="L31" s="108">
        <v>22.766999999999999</v>
      </c>
      <c r="M31" s="108">
        <v>22.927</v>
      </c>
      <c r="N31" s="108">
        <v>16.318000000000001</v>
      </c>
      <c r="O31" s="108">
        <v>22.404</v>
      </c>
      <c r="P31" s="108">
        <v>23.51</v>
      </c>
      <c r="Q31" s="108">
        <v>28.332000000000001</v>
      </c>
      <c r="R31" s="108">
        <v>28.933</v>
      </c>
      <c r="S31" s="108">
        <v>23.995000000000001</v>
      </c>
      <c r="T31" s="108">
        <v>29.876999999999999</v>
      </c>
      <c r="U31" s="108">
        <v>27.638999999999999</v>
      </c>
      <c r="V31" s="108">
        <v>24.497</v>
      </c>
      <c r="W31" s="108">
        <v>27.635999999999999</v>
      </c>
      <c r="X31" s="108">
        <v>17.163</v>
      </c>
      <c r="Y31" s="108">
        <v>23.434999999999999</v>
      </c>
      <c r="Z31" s="108">
        <v>29.564</v>
      </c>
      <c r="AA31" s="108">
        <v>26.257000000000001</v>
      </c>
      <c r="AB31" s="108">
        <v>23.803000000000001</v>
      </c>
      <c r="AC31" s="108">
        <v>31.199000000000002</v>
      </c>
      <c r="AD31" s="108">
        <v>18.451000000000001</v>
      </c>
      <c r="AE31" s="108">
        <v>28.873000000000001</v>
      </c>
      <c r="AF31" s="108">
        <v>29.890999999999998</v>
      </c>
      <c r="AG31" s="108">
        <v>24.24</v>
      </c>
      <c r="AH31" s="108">
        <v>21.782</v>
      </c>
      <c r="AI31" s="130"/>
      <c r="AJ31" s="130"/>
      <c r="AK31" s="130"/>
      <c r="AL31" s="130"/>
      <c r="AM31" s="130"/>
      <c r="AN31" s="130"/>
      <c r="AO31" s="130"/>
      <c r="AP31" s="130"/>
      <c r="AQ31" s="130"/>
      <c r="AR31" s="130"/>
      <c r="AS31" s="130"/>
      <c r="AT31" s="130"/>
      <c r="AU31" s="130"/>
      <c r="AV31" s="130"/>
      <c r="AW31" s="130"/>
      <c r="AX31" s="130"/>
      <c r="AY31" s="130"/>
      <c r="ALQ31" s="2" t="e">
        <v>#N/A</v>
      </c>
    </row>
    <row r="32" spans="1:1005" ht="14.5" x14ac:dyDescent="0.35">
      <c r="A32" s="263">
        <v>46023</v>
      </c>
      <c r="B32" s="264"/>
      <c r="C32" s="264">
        <v>24</v>
      </c>
      <c r="D32" s="274">
        <v>25</v>
      </c>
      <c r="E32" s="108">
        <v>27.597999999999999</v>
      </c>
      <c r="F32" s="108">
        <v>23.297999999999998</v>
      </c>
      <c r="G32" s="108">
        <v>33.756999999999998</v>
      </c>
      <c r="H32" s="108">
        <v>28.282</v>
      </c>
      <c r="I32" s="108">
        <v>29.963999999999999</v>
      </c>
      <c r="J32" s="108">
        <v>26.981999999999999</v>
      </c>
      <c r="K32" s="108">
        <v>26.129000000000001</v>
      </c>
      <c r="L32" s="108">
        <v>21.093</v>
      </c>
      <c r="M32" s="108">
        <v>20.032</v>
      </c>
      <c r="N32" s="108">
        <v>15.743</v>
      </c>
      <c r="O32" s="108">
        <v>20.245999999999999</v>
      </c>
      <c r="P32" s="108">
        <v>22.449000000000002</v>
      </c>
      <c r="Q32" s="108">
        <v>24.544</v>
      </c>
      <c r="R32" s="108">
        <v>24.72</v>
      </c>
      <c r="S32" s="108">
        <v>20.167999999999999</v>
      </c>
      <c r="T32" s="108">
        <v>27.244</v>
      </c>
      <c r="U32" s="108">
        <v>24.626000000000001</v>
      </c>
      <c r="V32" s="108">
        <v>22.427</v>
      </c>
      <c r="W32" s="108">
        <v>26.058</v>
      </c>
      <c r="X32" s="108">
        <v>15.893000000000001</v>
      </c>
      <c r="Y32" s="108">
        <v>20.545999999999999</v>
      </c>
      <c r="Z32" s="108">
        <v>26.027000000000001</v>
      </c>
      <c r="AA32" s="108">
        <v>24.209</v>
      </c>
      <c r="AB32" s="108">
        <v>21.867999999999999</v>
      </c>
      <c r="AC32" s="108">
        <v>27.026</v>
      </c>
      <c r="AD32" s="108">
        <v>16.934999999999999</v>
      </c>
      <c r="AE32" s="108">
        <v>26.318000000000001</v>
      </c>
      <c r="AF32" s="108">
        <v>24.216000000000001</v>
      </c>
      <c r="AG32" s="108">
        <v>21.763000000000002</v>
      </c>
      <c r="AH32" s="108">
        <v>20.347000000000001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4.5" x14ac:dyDescent="0.35">
      <c r="A33" s="263">
        <v>46054</v>
      </c>
      <c r="B33" s="270"/>
      <c r="C33" s="270">
        <v>23</v>
      </c>
      <c r="D33" s="274">
        <v>23</v>
      </c>
      <c r="E33" s="108">
        <v>23.073</v>
      </c>
      <c r="F33" s="108">
        <v>25.091000000000001</v>
      </c>
      <c r="G33" s="108">
        <v>32.241</v>
      </c>
      <c r="H33" s="108">
        <v>23.193000000000001</v>
      </c>
      <c r="I33" s="108">
        <v>25.585000000000001</v>
      </c>
      <c r="J33" s="108">
        <v>25.414999999999999</v>
      </c>
      <c r="K33" s="108">
        <v>25.512</v>
      </c>
      <c r="L33" s="108">
        <v>19.800999999999998</v>
      </c>
      <c r="M33" s="108">
        <v>16.879000000000001</v>
      </c>
      <c r="N33" s="108">
        <v>17.765999999999998</v>
      </c>
      <c r="O33" s="108">
        <v>17.405999999999999</v>
      </c>
      <c r="P33" s="108">
        <v>19.797999999999998</v>
      </c>
      <c r="Q33" s="108">
        <v>20.064</v>
      </c>
      <c r="R33" s="108">
        <v>22.788</v>
      </c>
      <c r="S33" s="108">
        <v>16.423999999999999</v>
      </c>
      <c r="T33" s="108">
        <v>23.626999999999999</v>
      </c>
      <c r="U33" s="108">
        <v>20.367000000000001</v>
      </c>
      <c r="V33" s="108">
        <v>18.818999999999999</v>
      </c>
      <c r="W33" s="108">
        <v>21.748999999999999</v>
      </c>
      <c r="X33" s="108">
        <v>13.832000000000001</v>
      </c>
      <c r="Y33" s="108">
        <v>19.972999999999999</v>
      </c>
      <c r="Z33" s="108">
        <v>29.48</v>
      </c>
      <c r="AA33" s="108">
        <v>22.202000000000002</v>
      </c>
      <c r="AB33" s="108">
        <v>25.779</v>
      </c>
      <c r="AC33" s="108">
        <v>27.309000000000001</v>
      </c>
      <c r="AD33" s="108">
        <v>14.467000000000001</v>
      </c>
      <c r="AE33" s="108">
        <v>22.815999999999999</v>
      </c>
      <c r="AF33" s="108">
        <v>22.233000000000001</v>
      </c>
      <c r="AG33" s="108">
        <v>19.786999999999999</v>
      </c>
      <c r="AH33" s="108">
        <v>18.451000000000001</v>
      </c>
      <c r="AI33" s="130"/>
      <c r="AJ33" s="130"/>
      <c r="AK33" s="130"/>
      <c r="AL33" s="130"/>
      <c r="AM33" s="130"/>
      <c r="AN33" s="130"/>
      <c r="AO33" s="130"/>
      <c r="AP33" s="130"/>
      <c r="AQ33" s="130"/>
      <c r="AR33" s="130"/>
      <c r="AS33" s="130"/>
      <c r="AT33" s="130"/>
      <c r="AU33" s="130"/>
      <c r="AV33" s="130"/>
      <c r="AW33" s="130"/>
      <c r="AX33" s="130"/>
      <c r="AY33" s="130"/>
      <c r="ALQ33" s="2" t="e">
        <v>#N/A</v>
      </c>
    </row>
    <row r="34" spans="1:1005" ht="14.5" x14ac:dyDescent="0.35">
      <c r="A34" s="263">
        <v>46082</v>
      </c>
      <c r="B34" s="264"/>
      <c r="C34" s="264">
        <v>35</v>
      </c>
      <c r="D34" s="274">
        <v>38</v>
      </c>
      <c r="E34" s="108">
        <v>40.161000000000001</v>
      </c>
      <c r="F34" s="108">
        <v>45.732999999999997</v>
      </c>
      <c r="G34" s="108">
        <v>41.509</v>
      </c>
      <c r="H34" s="108">
        <v>44.011000000000003</v>
      </c>
      <c r="I34" s="108">
        <v>41.384999999999998</v>
      </c>
      <c r="J34" s="108">
        <v>36.426000000000002</v>
      </c>
      <c r="K34" s="108">
        <v>31.055</v>
      </c>
      <c r="L34" s="108">
        <v>29.414999999999999</v>
      </c>
      <c r="M34" s="108">
        <v>21.268999999999998</v>
      </c>
      <c r="N34" s="108">
        <v>28.146000000000001</v>
      </c>
      <c r="O34" s="108">
        <v>44.277999999999999</v>
      </c>
      <c r="P34" s="108">
        <v>25.381</v>
      </c>
      <c r="Q34" s="108">
        <v>28.318999999999999</v>
      </c>
      <c r="R34" s="108">
        <v>53.069000000000003</v>
      </c>
      <c r="S34" s="108">
        <v>17.564</v>
      </c>
      <c r="T34" s="108">
        <v>41.484000000000002</v>
      </c>
      <c r="U34" s="108">
        <v>23.745000000000001</v>
      </c>
      <c r="V34" s="108">
        <v>30.591000000000001</v>
      </c>
      <c r="W34" s="108">
        <v>37.689</v>
      </c>
      <c r="X34" s="108">
        <v>20.672999999999998</v>
      </c>
      <c r="Y34" s="108">
        <v>26.53</v>
      </c>
      <c r="Z34" s="108">
        <v>50.578000000000003</v>
      </c>
      <c r="AA34" s="108">
        <v>37.106999999999999</v>
      </c>
      <c r="AB34" s="108">
        <v>57.273000000000003</v>
      </c>
      <c r="AC34" s="108">
        <v>29.413</v>
      </c>
      <c r="AD34" s="108">
        <v>20.048999999999999</v>
      </c>
      <c r="AE34" s="108">
        <v>34.594999999999999</v>
      </c>
      <c r="AF34" s="108">
        <v>28.593</v>
      </c>
      <c r="AG34" s="108">
        <v>31.391999999999999</v>
      </c>
      <c r="AH34" s="108">
        <v>31.681000000000001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4.5" x14ac:dyDescent="0.35">
      <c r="A35" s="263">
        <v>46113</v>
      </c>
      <c r="B35" s="264"/>
      <c r="C35" s="264">
        <v>64</v>
      </c>
      <c r="D35" s="274">
        <v>78</v>
      </c>
      <c r="E35" s="108">
        <v>72.694999999999993</v>
      </c>
      <c r="F35" s="108">
        <v>58.899000000000001</v>
      </c>
      <c r="G35" s="108">
        <v>95.594999999999999</v>
      </c>
      <c r="H35" s="108">
        <v>77.997</v>
      </c>
      <c r="I35" s="108">
        <v>60.033999999999999</v>
      </c>
      <c r="J35" s="108">
        <v>50.149000000000001</v>
      </c>
      <c r="K35" s="108">
        <v>84.260999999999996</v>
      </c>
      <c r="L35" s="108">
        <v>59.082000000000001</v>
      </c>
      <c r="M35" s="108">
        <v>53.177999999999997</v>
      </c>
      <c r="N35" s="108">
        <v>50.625</v>
      </c>
      <c r="O35" s="108">
        <v>92.409000000000006</v>
      </c>
      <c r="P35" s="108">
        <v>60.94</v>
      </c>
      <c r="Q35" s="108">
        <v>86.762</v>
      </c>
      <c r="R35" s="108">
        <v>88.372</v>
      </c>
      <c r="S35" s="108">
        <v>46.887</v>
      </c>
      <c r="T35" s="108">
        <v>61.167999999999999</v>
      </c>
      <c r="U35" s="108">
        <v>52.811</v>
      </c>
      <c r="V35" s="108">
        <v>63.978999999999999</v>
      </c>
      <c r="W35" s="108">
        <v>81.203000000000003</v>
      </c>
      <c r="X35" s="108">
        <v>37.595999999999997</v>
      </c>
      <c r="Y35" s="108">
        <v>63.844000000000001</v>
      </c>
      <c r="Z35" s="108">
        <v>75.527000000000001</v>
      </c>
      <c r="AA35" s="108">
        <v>60.161999999999999</v>
      </c>
      <c r="AB35" s="108">
        <v>107.121</v>
      </c>
      <c r="AC35" s="108">
        <v>46.192999999999998</v>
      </c>
      <c r="AD35" s="108">
        <v>74.543000000000006</v>
      </c>
      <c r="AE35" s="108">
        <v>49.482999999999997</v>
      </c>
      <c r="AF35" s="108">
        <v>50.84</v>
      </c>
      <c r="AG35" s="108">
        <v>65.53</v>
      </c>
      <c r="AH35" s="108">
        <v>66.152000000000001</v>
      </c>
      <c r="AI35" s="130"/>
      <c r="AJ35" s="130"/>
      <c r="AK35" s="130"/>
      <c r="AL35" s="130"/>
      <c r="AM35" s="130"/>
      <c r="AN35" s="130"/>
      <c r="AO35" s="130"/>
      <c r="AP35" s="130"/>
      <c r="AQ35" s="130"/>
      <c r="AR35" s="130"/>
      <c r="AS35" s="130"/>
      <c r="AT35" s="130"/>
      <c r="AU35" s="130"/>
      <c r="AV35" s="130"/>
      <c r="AW35" s="130"/>
      <c r="AX35" s="130"/>
      <c r="AY35" s="130"/>
      <c r="ALQ35" s="2" t="e">
        <v>#N/A</v>
      </c>
    </row>
    <row r="36" spans="1:1005" ht="14.5" x14ac:dyDescent="0.35">
      <c r="A36" s="263">
        <v>46143</v>
      </c>
      <c r="B36" s="264"/>
      <c r="C36" s="264">
        <v>159</v>
      </c>
      <c r="D36" s="275">
        <v>204</v>
      </c>
      <c r="E36" s="108">
        <v>204.09</v>
      </c>
      <c r="F36" s="108">
        <v>240.00899999999999</v>
      </c>
      <c r="G36" s="108">
        <v>354.14800000000002</v>
      </c>
      <c r="H36" s="108">
        <v>310.58699999999999</v>
      </c>
      <c r="I36" s="108">
        <v>185.53899999999999</v>
      </c>
      <c r="J36" s="108">
        <v>204.10400000000001</v>
      </c>
      <c r="K36" s="108">
        <v>239.762</v>
      </c>
      <c r="L36" s="108">
        <v>236.91499999999999</v>
      </c>
      <c r="M36" s="108">
        <v>91.742999999999995</v>
      </c>
      <c r="N36" s="108">
        <v>164.20599999999999</v>
      </c>
      <c r="O36" s="108">
        <v>220.61</v>
      </c>
      <c r="P36" s="108">
        <v>250.59800000000001</v>
      </c>
      <c r="Q36" s="108">
        <v>228.07599999999999</v>
      </c>
      <c r="R36" s="108">
        <v>219.83500000000001</v>
      </c>
      <c r="S36" s="108">
        <v>231.33500000000001</v>
      </c>
      <c r="T36" s="108">
        <v>293.22899999999998</v>
      </c>
      <c r="U36" s="108">
        <v>113.124</v>
      </c>
      <c r="V36" s="108">
        <v>144.92099999999999</v>
      </c>
      <c r="W36" s="108">
        <v>140.93799999999999</v>
      </c>
      <c r="X36" s="108">
        <v>101.23099999999999</v>
      </c>
      <c r="Y36" s="108">
        <v>222.57900000000001</v>
      </c>
      <c r="Z36" s="108">
        <v>158.393</v>
      </c>
      <c r="AA36" s="108">
        <v>157.93899999999999</v>
      </c>
      <c r="AB36" s="108">
        <v>238.447</v>
      </c>
      <c r="AC36" s="108">
        <v>159.56299999999999</v>
      </c>
      <c r="AD36" s="108">
        <v>176.72399999999999</v>
      </c>
      <c r="AE36" s="108">
        <v>178.495</v>
      </c>
      <c r="AF36" s="108">
        <v>121.63500000000001</v>
      </c>
      <c r="AG36" s="108">
        <v>202.33600000000001</v>
      </c>
      <c r="AH36" s="108">
        <v>264.45699999999999</v>
      </c>
      <c r="AI36" s="130"/>
      <c r="AJ36" s="130"/>
      <c r="AK36" s="130"/>
      <c r="AL36" s="130"/>
      <c r="AM36" s="130"/>
      <c r="AN36" s="130"/>
      <c r="AO36" s="130"/>
      <c r="AP36" s="130"/>
      <c r="AQ36" s="130"/>
      <c r="AR36" s="130"/>
      <c r="AS36" s="130"/>
      <c r="AT36" s="130"/>
      <c r="AU36" s="130"/>
      <c r="AV36" s="130"/>
      <c r="AW36" s="130"/>
      <c r="AX36" s="130"/>
      <c r="AY36" s="130"/>
      <c r="ALQ36" s="2" t="e">
        <v>#N/A</v>
      </c>
    </row>
    <row r="37" spans="1:1005" ht="14.5" x14ac:dyDescent="0.35">
      <c r="A37" s="263">
        <v>46174</v>
      </c>
      <c r="B37" s="264"/>
      <c r="C37" s="271">
        <v>165</v>
      </c>
      <c r="D37" s="276">
        <v>251</v>
      </c>
      <c r="E37" s="108">
        <v>214.62100000000001</v>
      </c>
      <c r="F37" s="108">
        <v>571.79100000000005</v>
      </c>
      <c r="G37" s="108">
        <v>305.988</v>
      </c>
      <c r="H37" s="108">
        <v>480.40100000000001</v>
      </c>
      <c r="I37" s="108">
        <v>207.21899999999999</v>
      </c>
      <c r="J37" s="108">
        <v>319.78800000000001</v>
      </c>
      <c r="K37" s="108">
        <v>149.04</v>
      </c>
      <c r="L37" s="108">
        <v>185.22200000000001</v>
      </c>
      <c r="M37" s="108">
        <v>57.207000000000001</v>
      </c>
      <c r="N37" s="108">
        <v>202.05600000000001</v>
      </c>
      <c r="O37" s="108">
        <v>135.48099999999999</v>
      </c>
      <c r="P37" s="108">
        <v>279.26299999999998</v>
      </c>
      <c r="Q37" s="108">
        <v>181.56800000000001</v>
      </c>
      <c r="R37" s="108">
        <v>160.68600000000001</v>
      </c>
      <c r="S37" s="108">
        <v>468.36799999999999</v>
      </c>
      <c r="T37" s="108">
        <v>254.59100000000001</v>
      </c>
      <c r="U37" s="108">
        <v>260.01</v>
      </c>
      <c r="V37" s="108">
        <v>416.92500000000001</v>
      </c>
      <c r="W37" s="108">
        <v>52.475999999999999</v>
      </c>
      <c r="X37" s="108">
        <v>148.625</v>
      </c>
      <c r="Y37" s="108">
        <v>327.161</v>
      </c>
      <c r="Z37" s="108">
        <v>341.55099999999999</v>
      </c>
      <c r="AA37" s="108">
        <v>281.48399999999998</v>
      </c>
      <c r="AB37" s="108">
        <v>382.13799999999998</v>
      </c>
      <c r="AC37" s="108">
        <v>74.730999999999995</v>
      </c>
      <c r="AD37" s="108">
        <v>399.81099999999998</v>
      </c>
      <c r="AE37" s="108">
        <v>187.50899999999999</v>
      </c>
      <c r="AF37" s="108">
        <v>262.09199999999998</v>
      </c>
      <c r="AG37" s="109">
        <v>160.76300000000001</v>
      </c>
      <c r="AH37" s="109">
        <v>407.976</v>
      </c>
      <c r="AI37" s="130"/>
      <c r="AJ37" s="130"/>
      <c r="AK37" s="130"/>
      <c r="AL37" s="130"/>
      <c r="AM37" s="130"/>
      <c r="AN37" s="130"/>
      <c r="AO37" s="130"/>
      <c r="AP37" s="130"/>
      <c r="AQ37" s="130"/>
      <c r="AR37" s="130"/>
      <c r="AS37" s="130"/>
      <c r="AT37" s="130"/>
      <c r="AU37" s="130"/>
      <c r="AV37" s="130"/>
      <c r="AW37" s="130"/>
      <c r="AX37" s="130"/>
      <c r="AY37" s="130"/>
      <c r="ALQ37" s="2" t="e">
        <v>#N/A</v>
      </c>
    </row>
    <row r="38" spans="1:1005" ht="14.5" x14ac:dyDescent="0.35">
      <c r="A38" s="263">
        <v>46204</v>
      </c>
      <c r="B38" s="264"/>
      <c r="C38" s="271">
        <v>53</v>
      </c>
      <c r="D38" s="276">
        <v>86</v>
      </c>
      <c r="E38" s="108">
        <v>65.436000000000007</v>
      </c>
      <c r="F38" s="108">
        <v>423.35399999999998</v>
      </c>
      <c r="G38" s="108">
        <v>108.889</v>
      </c>
      <c r="H38" s="108">
        <v>169.59100000000001</v>
      </c>
      <c r="I38" s="108">
        <v>99.415000000000006</v>
      </c>
      <c r="J38" s="108">
        <v>207.60599999999999</v>
      </c>
      <c r="K38" s="108">
        <v>49.792999999999999</v>
      </c>
      <c r="L38" s="108">
        <v>57.668999999999997</v>
      </c>
      <c r="M38" s="108">
        <v>24.158000000000001</v>
      </c>
      <c r="N38" s="108">
        <v>55.402999999999999</v>
      </c>
      <c r="O38" s="108">
        <v>52.654000000000003</v>
      </c>
      <c r="P38" s="108">
        <v>111.87</v>
      </c>
      <c r="Q38" s="108">
        <v>69.820999999999998</v>
      </c>
      <c r="R38" s="108">
        <v>62.058</v>
      </c>
      <c r="S38" s="108">
        <v>207.11699999999999</v>
      </c>
      <c r="T38" s="108">
        <v>131.65700000000001</v>
      </c>
      <c r="U38" s="108">
        <v>70.432000000000002</v>
      </c>
      <c r="V38" s="108">
        <v>217.84399999999999</v>
      </c>
      <c r="W38" s="108">
        <v>27.545999999999999</v>
      </c>
      <c r="X38" s="108">
        <v>55.222000000000001</v>
      </c>
      <c r="Y38" s="108">
        <v>100.72199999999999</v>
      </c>
      <c r="Z38" s="108">
        <v>114.357</v>
      </c>
      <c r="AA38" s="108">
        <v>90.340999999999994</v>
      </c>
      <c r="AB38" s="108">
        <v>129.56200000000001</v>
      </c>
      <c r="AC38" s="108">
        <v>32.332999999999998</v>
      </c>
      <c r="AD38" s="108">
        <v>247.709</v>
      </c>
      <c r="AE38" s="108">
        <v>58.405999999999999</v>
      </c>
      <c r="AF38" s="108">
        <v>120.32</v>
      </c>
      <c r="AG38" s="109">
        <v>65.512</v>
      </c>
      <c r="AH38" s="109">
        <v>185.107</v>
      </c>
      <c r="AI38" s="130"/>
      <c r="AJ38" s="130"/>
      <c r="AK38" s="130"/>
      <c r="AL38" s="130"/>
      <c r="AM38" s="130"/>
      <c r="AN38" s="130"/>
      <c r="AO38" s="130"/>
      <c r="AP38" s="130"/>
      <c r="AQ38" s="130"/>
      <c r="AR38" s="130"/>
      <c r="AS38" s="130"/>
      <c r="AT38" s="130"/>
      <c r="AU38" s="130"/>
      <c r="AV38" s="130"/>
      <c r="AW38" s="130"/>
      <c r="AX38" s="130"/>
      <c r="AY38" s="130"/>
      <c r="ALQ38" s="2" t="e">
        <v>#N/A</v>
      </c>
    </row>
    <row r="39" spans="1:1005" ht="14.5" x14ac:dyDescent="0.35">
      <c r="A39" s="263">
        <v>46235</v>
      </c>
      <c r="B39" s="271"/>
      <c r="C39" s="271">
        <v>42</v>
      </c>
      <c r="D39" s="276">
        <v>55</v>
      </c>
      <c r="E39" s="108">
        <v>42.582000000000001</v>
      </c>
      <c r="F39" s="108">
        <v>123.087</v>
      </c>
      <c r="G39" s="108">
        <v>53.686</v>
      </c>
      <c r="H39" s="108">
        <v>82.296000000000006</v>
      </c>
      <c r="I39" s="108">
        <v>50.701000000000001</v>
      </c>
      <c r="J39" s="108">
        <v>86.472999999999999</v>
      </c>
      <c r="K39" s="108">
        <v>44.341999999999999</v>
      </c>
      <c r="L39" s="108">
        <v>51.848999999999997</v>
      </c>
      <c r="M39" s="108">
        <v>21.231000000000002</v>
      </c>
      <c r="N39" s="108">
        <v>41.514000000000003</v>
      </c>
      <c r="O39" s="108">
        <v>37.058999999999997</v>
      </c>
      <c r="P39" s="108">
        <v>57.904000000000003</v>
      </c>
      <c r="Q39" s="108">
        <v>49.448</v>
      </c>
      <c r="R39" s="108">
        <v>45.81</v>
      </c>
      <c r="S39" s="108">
        <v>77.278000000000006</v>
      </c>
      <c r="T39" s="108">
        <v>54.113</v>
      </c>
      <c r="U39" s="108">
        <v>49.661999999999999</v>
      </c>
      <c r="V39" s="108">
        <v>68.808000000000007</v>
      </c>
      <c r="W39" s="108">
        <v>28.344999999999999</v>
      </c>
      <c r="X39" s="108">
        <v>39.817999999999998</v>
      </c>
      <c r="Y39" s="108">
        <v>56.433</v>
      </c>
      <c r="Z39" s="108">
        <v>52.968000000000004</v>
      </c>
      <c r="AA39" s="108">
        <v>52.78</v>
      </c>
      <c r="AB39" s="108">
        <v>63.613999999999997</v>
      </c>
      <c r="AC39" s="108">
        <v>26.928000000000001</v>
      </c>
      <c r="AD39" s="108">
        <v>80.38</v>
      </c>
      <c r="AE39" s="108">
        <v>38.976999999999997</v>
      </c>
      <c r="AF39" s="108">
        <v>55.618000000000002</v>
      </c>
      <c r="AG39" s="108">
        <v>52.796999999999997</v>
      </c>
      <c r="AH39" s="108">
        <v>68.613</v>
      </c>
      <c r="AI39" s="130"/>
      <c r="AJ39" s="130"/>
      <c r="AK39" s="130"/>
      <c r="AL39" s="130"/>
      <c r="AM39" s="130"/>
      <c r="AN39" s="130"/>
      <c r="AO39" s="130"/>
      <c r="AP39" s="130"/>
      <c r="AQ39" s="130"/>
      <c r="AR39" s="130"/>
      <c r="AS39" s="130"/>
      <c r="AT39" s="130"/>
      <c r="AU39" s="130"/>
      <c r="AV39" s="130"/>
      <c r="AW39" s="130"/>
      <c r="AX39" s="130"/>
      <c r="AY39" s="130"/>
      <c r="ALQ39" s="2" t="e">
        <v>#N/A</v>
      </c>
    </row>
    <row r="40" spans="1:1005" ht="14.5" x14ac:dyDescent="0.35">
      <c r="A40" s="263">
        <v>46266</v>
      </c>
      <c r="B40" s="271"/>
      <c r="C40" s="271">
        <v>28</v>
      </c>
      <c r="D40" s="276">
        <v>35</v>
      </c>
      <c r="E40" s="108">
        <v>33.862000000000002</v>
      </c>
      <c r="F40" s="108">
        <v>63.804000000000002</v>
      </c>
      <c r="G40" s="108">
        <v>39.009</v>
      </c>
      <c r="H40" s="108">
        <v>55.234999999999999</v>
      </c>
      <c r="I40" s="108">
        <v>32.506</v>
      </c>
      <c r="J40" s="108">
        <v>46.494999999999997</v>
      </c>
      <c r="K40" s="108">
        <v>32.802999999999997</v>
      </c>
      <c r="L40" s="108">
        <v>30.448</v>
      </c>
      <c r="M40" s="108">
        <v>20.352</v>
      </c>
      <c r="N40" s="108">
        <v>54.366</v>
      </c>
      <c r="O40" s="108">
        <v>32.805</v>
      </c>
      <c r="P40" s="108">
        <v>37.030999999999999</v>
      </c>
      <c r="Q40" s="108">
        <v>36.384</v>
      </c>
      <c r="R40" s="108">
        <v>39.917999999999999</v>
      </c>
      <c r="S40" s="108">
        <v>43.655000000000001</v>
      </c>
      <c r="T40" s="108">
        <v>35.973999999999997</v>
      </c>
      <c r="U40" s="108">
        <v>28.774000000000001</v>
      </c>
      <c r="V40" s="108">
        <v>39.356999999999999</v>
      </c>
      <c r="W40" s="108">
        <v>23.210999999999999</v>
      </c>
      <c r="X40" s="108">
        <v>52.643999999999998</v>
      </c>
      <c r="Y40" s="108">
        <v>50.328000000000003</v>
      </c>
      <c r="Z40" s="108">
        <v>38.198999999999998</v>
      </c>
      <c r="AA40" s="108">
        <v>34.49</v>
      </c>
      <c r="AB40" s="108">
        <v>38.518999999999998</v>
      </c>
      <c r="AC40" s="108">
        <v>21.771999999999998</v>
      </c>
      <c r="AD40" s="108">
        <v>42.374000000000002</v>
      </c>
      <c r="AE40" s="108">
        <v>36.353999999999999</v>
      </c>
      <c r="AF40" s="108">
        <v>33.844000000000001</v>
      </c>
      <c r="AG40" s="109">
        <v>38.814999999999998</v>
      </c>
      <c r="AH40" s="109">
        <v>48.404000000000003</v>
      </c>
      <c r="AI40" s="130"/>
      <c r="AJ40" s="130"/>
      <c r="AK40" s="130"/>
      <c r="AL40" s="130"/>
      <c r="AM40" s="130"/>
      <c r="AN40" s="130"/>
      <c r="AO40" s="130"/>
      <c r="AP40" s="130"/>
      <c r="AQ40" s="130"/>
      <c r="AR40" s="130"/>
      <c r="AS40" s="130"/>
      <c r="AT40" s="130"/>
      <c r="AU40" s="130"/>
      <c r="AV40" s="130"/>
      <c r="AW40" s="130"/>
      <c r="AX40" s="130"/>
      <c r="AY40" s="130"/>
      <c r="ALQ40" s="2" t="e">
        <v>#N/A</v>
      </c>
    </row>
    <row r="41" spans="1:1005" ht="14.5" x14ac:dyDescent="0.35">
      <c r="A41" s="263">
        <v>46296</v>
      </c>
      <c r="B41" s="271"/>
      <c r="C41" s="271">
        <v>26</v>
      </c>
      <c r="D41" s="276">
        <v>35</v>
      </c>
      <c r="E41" s="108">
        <v>39.966999999999999</v>
      </c>
      <c r="F41" s="108">
        <v>57.642000000000003</v>
      </c>
      <c r="G41" s="108">
        <v>45.848999999999997</v>
      </c>
      <c r="H41" s="108">
        <v>56.033999999999999</v>
      </c>
      <c r="I41" s="108">
        <v>41.378</v>
      </c>
      <c r="J41" s="108">
        <v>37.601999999999997</v>
      </c>
      <c r="K41" s="108">
        <v>29.155999999999999</v>
      </c>
      <c r="L41" s="108">
        <v>28.928999999999998</v>
      </c>
      <c r="M41" s="108">
        <v>28.474</v>
      </c>
      <c r="N41" s="108">
        <v>32.959000000000003</v>
      </c>
      <c r="O41" s="108">
        <v>30.838999999999999</v>
      </c>
      <c r="P41" s="108">
        <v>49.125</v>
      </c>
      <c r="Q41" s="108">
        <v>57.774999999999999</v>
      </c>
      <c r="R41" s="108">
        <v>39.712000000000003</v>
      </c>
      <c r="S41" s="108">
        <v>39.695999999999998</v>
      </c>
      <c r="T41" s="108">
        <v>37.683</v>
      </c>
      <c r="U41" s="108">
        <v>29.545999999999999</v>
      </c>
      <c r="V41" s="108">
        <v>38.332000000000001</v>
      </c>
      <c r="W41" s="108">
        <v>22.388999999999999</v>
      </c>
      <c r="X41" s="108">
        <v>47.954999999999998</v>
      </c>
      <c r="Y41" s="108">
        <v>58.521999999999998</v>
      </c>
      <c r="Z41" s="108">
        <v>32.941000000000003</v>
      </c>
      <c r="AA41" s="108">
        <v>30.186</v>
      </c>
      <c r="AB41" s="108">
        <v>39.698999999999998</v>
      </c>
      <c r="AC41" s="108">
        <v>24.141999999999999</v>
      </c>
      <c r="AD41" s="108">
        <v>36.738999999999997</v>
      </c>
      <c r="AE41" s="108">
        <v>34.688000000000002</v>
      </c>
      <c r="AF41" s="108">
        <v>28.675000000000001</v>
      </c>
      <c r="AG41" s="109">
        <v>28.216000000000001</v>
      </c>
      <c r="AH41" s="109">
        <v>44.151000000000003</v>
      </c>
      <c r="AI41" s="130"/>
      <c r="AJ41" s="130"/>
      <c r="AK41" s="130"/>
      <c r="AL41" s="130"/>
      <c r="AM41" s="130"/>
      <c r="AN41" s="130"/>
      <c r="AO41" s="130"/>
      <c r="AP41" s="130"/>
      <c r="AQ41" s="130"/>
      <c r="AR41" s="130"/>
      <c r="AS41" s="130"/>
      <c r="AT41" s="130"/>
      <c r="AU41" s="130"/>
      <c r="AV41" s="130"/>
      <c r="AW41" s="130"/>
      <c r="AX41" s="130"/>
      <c r="AY41" s="130"/>
      <c r="ALQ41" s="2" t="e">
        <v>#N/A</v>
      </c>
    </row>
    <row r="42" spans="1:1005" ht="14.5" x14ac:dyDescent="0.35">
      <c r="A42" s="263">
        <v>46327</v>
      </c>
      <c r="B42" s="271"/>
      <c r="C42" s="271">
        <v>26</v>
      </c>
      <c r="D42" s="276">
        <v>31</v>
      </c>
      <c r="E42" s="108">
        <v>31.443000000000001</v>
      </c>
      <c r="F42" s="108">
        <v>43.661999999999999</v>
      </c>
      <c r="G42" s="108">
        <v>39.268000000000001</v>
      </c>
      <c r="H42" s="108">
        <v>42.720999999999997</v>
      </c>
      <c r="I42" s="108">
        <v>34.445999999999998</v>
      </c>
      <c r="J42" s="108">
        <v>30.091000000000001</v>
      </c>
      <c r="K42" s="108">
        <v>25.594999999999999</v>
      </c>
      <c r="L42" s="108">
        <v>28.497</v>
      </c>
      <c r="M42" s="108">
        <v>18.824999999999999</v>
      </c>
      <c r="N42" s="108">
        <v>24.672000000000001</v>
      </c>
      <c r="O42" s="108">
        <v>27.904</v>
      </c>
      <c r="P42" s="108">
        <v>37.898000000000003</v>
      </c>
      <c r="Q42" s="108">
        <v>41.665999999999997</v>
      </c>
      <c r="R42" s="108">
        <v>32.511000000000003</v>
      </c>
      <c r="S42" s="108">
        <v>33.820999999999998</v>
      </c>
      <c r="T42" s="108">
        <v>33.423000000000002</v>
      </c>
      <c r="U42" s="108">
        <v>29.783000000000001</v>
      </c>
      <c r="V42" s="108">
        <v>31.521000000000001</v>
      </c>
      <c r="W42" s="108">
        <v>18.652000000000001</v>
      </c>
      <c r="X42" s="108">
        <v>30.942</v>
      </c>
      <c r="Y42" s="108">
        <v>36.853999999999999</v>
      </c>
      <c r="Z42" s="108">
        <v>29.527999999999999</v>
      </c>
      <c r="AA42" s="108">
        <v>26.007999999999999</v>
      </c>
      <c r="AB42" s="108">
        <v>33.561999999999998</v>
      </c>
      <c r="AC42" s="108">
        <v>22.584</v>
      </c>
      <c r="AD42" s="108">
        <v>31.608000000000001</v>
      </c>
      <c r="AE42" s="108">
        <v>36.716999999999999</v>
      </c>
      <c r="AF42" s="108">
        <v>27.036000000000001</v>
      </c>
      <c r="AG42" s="109">
        <v>24.045999999999999</v>
      </c>
      <c r="AH42" s="109">
        <v>35.820999999999998</v>
      </c>
      <c r="AI42" s="130"/>
      <c r="AJ42" s="130"/>
      <c r="AK42" s="130"/>
      <c r="AL42" s="130"/>
      <c r="AM42" s="130"/>
      <c r="AN42" s="130"/>
      <c r="AO42" s="130"/>
      <c r="AP42" s="130"/>
      <c r="AQ42" s="130"/>
      <c r="AR42" s="130"/>
      <c r="AS42" s="130"/>
      <c r="AT42" s="130"/>
      <c r="AU42" s="130"/>
      <c r="AV42" s="130"/>
      <c r="AW42" s="130"/>
      <c r="AX42" s="130"/>
      <c r="AY42" s="130"/>
      <c r="ALQ42" s="2" t="e">
        <v>#N/A</v>
      </c>
    </row>
    <row r="43" spans="1:1005" ht="14.5" x14ac:dyDescent="0.35">
      <c r="A43" s="263">
        <v>46357</v>
      </c>
      <c r="B43" s="271"/>
      <c r="C43" s="271">
        <v>25</v>
      </c>
      <c r="D43" s="276">
        <v>26</v>
      </c>
      <c r="E43" s="108">
        <v>25.838000000000001</v>
      </c>
      <c r="F43" s="109">
        <v>39.677</v>
      </c>
      <c r="G43" s="109">
        <v>32.701000000000001</v>
      </c>
      <c r="H43" s="109">
        <v>34.26</v>
      </c>
      <c r="I43" s="109">
        <v>31.288</v>
      </c>
      <c r="J43" s="109">
        <v>26.614000000000001</v>
      </c>
      <c r="K43" s="109">
        <v>22.536999999999999</v>
      </c>
      <c r="L43" s="109">
        <v>23.02</v>
      </c>
      <c r="M43" s="109">
        <v>16.204999999999998</v>
      </c>
      <c r="N43" s="109">
        <v>22.161999999999999</v>
      </c>
      <c r="O43" s="109">
        <v>22.928000000000001</v>
      </c>
      <c r="P43" s="109">
        <v>28.113</v>
      </c>
      <c r="Q43" s="109">
        <v>29.117000000000001</v>
      </c>
      <c r="R43" s="109">
        <v>23.859000000000002</v>
      </c>
      <c r="S43" s="109">
        <v>29.785</v>
      </c>
      <c r="T43" s="109">
        <v>27.396000000000001</v>
      </c>
      <c r="U43" s="109">
        <v>24.934999999999999</v>
      </c>
      <c r="V43" s="109">
        <v>27.512</v>
      </c>
      <c r="W43" s="109">
        <v>16.84</v>
      </c>
      <c r="X43" s="109">
        <v>23.504000000000001</v>
      </c>
      <c r="Y43" s="109">
        <v>29.393999999999998</v>
      </c>
      <c r="Z43" s="109">
        <v>25.975000000000001</v>
      </c>
      <c r="AA43" s="109">
        <v>23.771999999999998</v>
      </c>
      <c r="AB43" s="109">
        <v>31.077000000000002</v>
      </c>
      <c r="AC43" s="109">
        <v>18.393000000000001</v>
      </c>
      <c r="AD43" s="109">
        <v>28.972000000000001</v>
      </c>
      <c r="AE43" s="109">
        <v>29.24</v>
      </c>
      <c r="AF43" s="109">
        <v>24.498000000000001</v>
      </c>
      <c r="AG43" s="109">
        <v>21.474</v>
      </c>
      <c r="AH43" s="109">
        <v>30.245999999999999</v>
      </c>
      <c r="AI43" s="130"/>
      <c r="AJ43" s="130"/>
      <c r="AK43" s="130"/>
      <c r="AL43" s="130"/>
      <c r="AM43" s="130"/>
      <c r="AN43" s="130"/>
      <c r="AO43" s="130"/>
      <c r="AP43" s="130"/>
      <c r="AQ43" s="130"/>
      <c r="AR43" s="130"/>
      <c r="AS43" s="130"/>
      <c r="AT43" s="130"/>
      <c r="AU43" s="130"/>
      <c r="AV43" s="130"/>
      <c r="AW43" s="130"/>
      <c r="AX43" s="130"/>
      <c r="AY43" s="130"/>
      <c r="ALQ43" s="2" t="e">
        <v>#N/A</v>
      </c>
    </row>
    <row r="44" spans="1:1005" ht="14.5" x14ac:dyDescent="0.35">
      <c r="A44" s="263">
        <v>46388</v>
      </c>
      <c r="B44" s="271"/>
      <c r="C44" s="271">
        <v>24</v>
      </c>
      <c r="D44" s="276">
        <v>25</v>
      </c>
      <c r="E44" s="108">
        <v>23.388000000000002</v>
      </c>
      <c r="F44" s="109">
        <v>33.856000000000002</v>
      </c>
      <c r="G44" s="109">
        <v>28.07</v>
      </c>
      <c r="H44" s="109">
        <v>30.382999999999999</v>
      </c>
      <c r="I44" s="109">
        <v>27.041</v>
      </c>
      <c r="J44" s="109">
        <v>26.393000000000001</v>
      </c>
      <c r="K44" s="109">
        <v>20.881</v>
      </c>
      <c r="L44" s="109">
        <v>20.116</v>
      </c>
      <c r="M44" s="109">
        <v>15.455</v>
      </c>
      <c r="N44" s="109">
        <v>20.024000000000001</v>
      </c>
      <c r="O44" s="109">
        <v>21.907</v>
      </c>
      <c r="P44" s="109">
        <v>24.343</v>
      </c>
      <c r="Q44" s="109">
        <v>24.707999999999998</v>
      </c>
      <c r="R44" s="109">
        <v>20.044</v>
      </c>
      <c r="S44" s="109">
        <v>27.158999999999999</v>
      </c>
      <c r="T44" s="109">
        <v>24.402000000000001</v>
      </c>
      <c r="U44" s="109">
        <v>22.882000000000001</v>
      </c>
      <c r="V44" s="109">
        <v>25.943000000000001</v>
      </c>
      <c r="W44" s="109">
        <v>15.595000000000001</v>
      </c>
      <c r="X44" s="109">
        <v>20.606000000000002</v>
      </c>
      <c r="Y44" s="109">
        <v>25.721</v>
      </c>
      <c r="Z44" s="109">
        <v>23.948</v>
      </c>
      <c r="AA44" s="109">
        <v>21.838000000000001</v>
      </c>
      <c r="AB44" s="109">
        <v>26.916</v>
      </c>
      <c r="AC44" s="109">
        <v>16.881</v>
      </c>
      <c r="AD44" s="109">
        <v>26.408000000000001</v>
      </c>
      <c r="AE44" s="109">
        <v>23.643999999999998</v>
      </c>
      <c r="AF44" s="109">
        <v>21.998999999999999</v>
      </c>
      <c r="AG44" s="109">
        <v>20.047000000000001</v>
      </c>
      <c r="AH44" s="109">
        <v>27.478000000000002</v>
      </c>
      <c r="AI44" s="130"/>
      <c r="AJ44" s="130"/>
      <c r="AK44" s="130"/>
      <c r="AL44" s="130"/>
      <c r="AM44" s="130"/>
      <c r="AN44" s="130"/>
      <c r="AO44" s="130"/>
      <c r="AP44" s="130"/>
      <c r="AQ44" s="130"/>
      <c r="AR44" s="130"/>
      <c r="AS44" s="130"/>
      <c r="AT44" s="130"/>
      <c r="AU44" s="130"/>
      <c r="AV44" s="130"/>
      <c r="AW44" s="130"/>
      <c r="AX44" s="130"/>
      <c r="AY44" s="130"/>
      <c r="ALQ44" s="2" t="e">
        <v>#N/A</v>
      </c>
    </row>
    <row r="45" spans="1:1005" ht="14.5" x14ac:dyDescent="0.35">
      <c r="A45" s="263">
        <v>46419</v>
      </c>
      <c r="B45" s="271"/>
      <c r="C45" s="271">
        <v>23</v>
      </c>
      <c r="D45" s="276">
        <v>23</v>
      </c>
      <c r="E45" s="108">
        <v>24.763999999999999</v>
      </c>
      <c r="F45" s="109">
        <v>32.325000000000003</v>
      </c>
      <c r="G45" s="109">
        <v>23.015999999999998</v>
      </c>
      <c r="H45" s="109">
        <v>25.934999999999999</v>
      </c>
      <c r="I45" s="109">
        <v>25.411999999999999</v>
      </c>
      <c r="J45" s="109">
        <v>25.74</v>
      </c>
      <c r="K45" s="109">
        <v>19.626999999999999</v>
      </c>
      <c r="L45" s="109">
        <v>16.951000000000001</v>
      </c>
      <c r="M45" s="109">
        <v>17.651</v>
      </c>
      <c r="N45" s="109">
        <v>17.22</v>
      </c>
      <c r="O45" s="109">
        <v>19.341999999999999</v>
      </c>
      <c r="P45" s="109">
        <v>19.896999999999998</v>
      </c>
      <c r="Q45" s="109">
        <v>22.652000000000001</v>
      </c>
      <c r="R45" s="109">
        <v>16.321000000000002</v>
      </c>
      <c r="S45" s="109">
        <v>23.555</v>
      </c>
      <c r="T45" s="109">
        <v>20.181999999999999</v>
      </c>
      <c r="U45" s="109">
        <v>19.081</v>
      </c>
      <c r="V45" s="109">
        <v>21.654</v>
      </c>
      <c r="W45" s="109">
        <v>13.58</v>
      </c>
      <c r="X45" s="109">
        <v>20.024999999999999</v>
      </c>
      <c r="Y45" s="109">
        <v>29.138000000000002</v>
      </c>
      <c r="Z45" s="109">
        <v>21.978999999999999</v>
      </c>
      <c r="AA45" s="109">
        <v>25.745000000000001</v>
      </c>
      <c r="AB45" s="109">
        <v>27.206</v>
      </c>
      <c r="AC45" s="109">
        <v>14.414999999999999</v>
      </c>
      <c r="AD45" s="109">
        <v>22.893999999999998</v>
      </c>
      <c r="AE45" s="109">
        <v>21.745000000000001</v>
      </c>
      <c r="AF45" s="109">
        <v>19.991</v>
      </c>
      <c r="AG45" s="109">
        <v>18.152000000000001</v>
      </c>
      <c r="AH45" s="109">
        <v>22.971</v>
      </c>
      <c r="AI45" s="130"/>
      <c r="AJ45" s="130"/>
      <c r="AK45" s="130"/>
      <c r="AL45" s="130"/>
      <c r="AM45" s="130"/>
      <c r="AN45" s="130"/>
      <c r="AO45" s="130"/>
      <c r="AP45" s="130"/>
      <c r="AQ45" s="130"/>
      <c r="AR45" s="130"/>
      <c r="AS45" s="130"/>
      <c r="AT45" s="130"/>
      <c r="AU45" s="130"/>
      <c r="AV45" s="130"/>
      <c r="AW45" s="130"/>
      <c r="AX45" s="130"/>
      <c r="AY45" s="130"/>
      <c r="ALQ45" s="2" t="e">
        <v>#N/A</v>
      </c>
    </row>
    <row r="46" spans="1:1005" ht="14.5" x14ac:dyDescent="0.35">
      <c r="A46" s="263">
        <v>46447</v>
      </c>
      <c r="B46" s="271"/>
      <c r="C46" s="271">
        <v>35</v>
      </c>
      <c r="D46" s="276">
        <v>38</v>
      </c>
      <c r="E46" s="108">
        <v>45.734000000000002</v>
      </c>
      <c r="F46" s="109">
        <v>41.604999999999997</v>
      </c>
      <c r="G46" s="109">
        <v>43.752000000000002</v>
      </c>
      <c r="H46" s="109">
        <v>41.81</v>
      </c>
      <c r="I46" s="109">
        <v>35.795999999999999</v>
      </c>
      <c r="J46" s="109">
        <v>31.303000000000001</v>
      </c>
      <c r="K46" s="109">
        <v>29.213000000000001</v>
      </c>
      <c r="L46" s="109">
        <v>21.341999999999999</v>
      </c>
      <c r="M46" s="109">
        <v>27.518000000000001</v>
      </c>
      <c r="N46" s="109">
        <v>43.994999999999997</v>
      </c>
      <c r="O46" s="109">
        <v>24.882000000000001</v>
      </c>
      <c r="P46" s="109">
        <v>28.132999999999999</v>
      </c>
      <c r="Q46" s="109">
        <v>52.34</v>
      </c>
      <c r="R46" s="109">
        <v>17.456</v>
      </c>
      <c r="S46" s="109">
        <v>41.383000000000003</v>
      </c>
      <c r="T46" s="109">
        <v>23.550999999999998</v>
      </c>
      <c r="U46" s="109">
        <v>30.582000000000001</v>
      </c>
      <c r="V46" s="109">
        <v>37.572000000000003</v>
      </c>
      <c r="W46" s="109">
        <v>20.384</v>
      </c>
      <c r="X46" s="109">
        <v>26.587</v>
      </c>
      <c r="Y46" s="109">
        <v>48.408999999999999</v>
      </c>
      <c r="Z46" s="109">
        <v>36.83</v>
      </c>
      <c r="AA46" s="109">
        <v>57.212000000000003</v>
      </c>
      <c r="AB46" s="109">
        <v>29.303999999999998</v>
      </c>
      <c r="AC46" s="109">
        <v>19.434999999999999</v>
      </c>
      <c r="AD46" s="109">
        <v>34.694000000000003</v>
      </c>
      <c r="AE46" s="109">
        <v>28.064</v>
      </c>
      <c r="AF46" s="109">
        <v>31.640999999999998</v>
      </c>
      <c r="AG46" s="109">
        <v>29.876999999999999</v>
      </c>
      <c r="AH46" s="109">
        <v>40.021000000000001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4.5" x14ac:dyDescent="0.35">
      <c r="A47" s="263">
        <v>46478</v>
      </c>
      <c r="B47" s="271"/>
      <c r="C47" s="271">
        <v>64</v>
      </c>
      <c r="D47" s="276">
        <v>78</v>
      </c>
      <c r="E47" s="108">
        <v>55.097999999999999</v>
      </c>
      <c r="F47" s="109">
        <v>95.837999999999994</v>
      </c>
      <c r="G47" s="109">
        <v>77.709999999999994</v>
      </c>
      <c r="H47" s="109">
        <v>60.572000000000003</v>
      </c>
      <c r="I47" s="109">
        <v>48.017000000000003</v>
      </c>
      <c r="J47" s="109">
        <v>84.69</v>
      </c>
      <c r="K47" s="109">
        <v>58.832000000000001</v>
      </c>
      <c r="L47" s="109">
        <v>53.35</v>
      </c>
      <c r="M47" s="109">
        <v>48.837000000000003</v>
      </c>
      <c r="N47" s="109">
        <v>92.13</v>
      </c>
      <c r="O47" s="109">
        <v>60.140999999999998</v>
      </c>
      <c r="P47" s="109">
        <v>86.486999999999995</v>
      </c>
      <c r="Q47" s="109">
        <v>84.01</v>
      </c>
      <c r="R47" s="109">
        <v>46.707000000000001</v>
      </c>
      <c r="S47" s="109">
        <v>61.066000000000003</v>
      </c>
      <c r="T47" s="109">
        <v>52.573999999999998</v>
      </c>
      <c r="U47" s="109">
        <v>63.039000000000001</v>
      </c>
      <c r="V47" s="109">
        <v>81.093000000000004</v>
      </c>
      <c r="W47" s="109">
        <v>37.262</v>
      </c>
      <c r="X47" s="109">
        <v>63.942999999999998</v>
      </c>
      <c r="Y47" s="109">
        <v>75.956999999999994</v>
      </c>
      <c r="Z47" s="109">
        <v>59.831000000000003</v>
      </c>
      <c r="AA47" s="109">
        <v>107.081</v>
      </c>
      <c r="AB47" s="109">
        <v>46.088999999999999</v>
      </c>
      <c r="AC47" s="109">
        <v>69.346999999999994</v>
      </c>
      <c r="AD47" s="109">
        <v>49.6</v>
      </c>
      <c r="AE47" s="109">
        <v>50.170999999999999</v>
      </c>
      <c r="AF47" s="109">
        <v>65.933999999999997</v>
      </c>
      <c r="AG47" s="109">
        <v>63.328000000000003</v>
      </c>
      <c r="AH47" s="109">
        <v>72.561000000000007</v>
      </c>
      <c r="AI47" s="130"/>
      <c r="AJ47" s="130"/>
      <c r="AK47" s="130"/>
      <c r="AL47" s="130"/>
      <c r="AM47" s="130"/>
      <c r="AN47" s="130"/>
      <c r="AO47" s="130"/>
      <c r="AP47" s="130"/>
      <c r="AQ47" s="130"/>
      <c r="AR47" s="130"/>
      <c r="AS47" s="130"/>
      <c r="AT47" s="130"/>
      <c r="AU47" s="130"/>
      <c r="AV47" s="130"/>
      <c r="AW47" s="130"/>
      <c r="AX47" s="130"/>
      <c r="AY47" s="130"/>
      <c r="ALQ47" s="2" t="e">
        <v>#N/A</v>
      </c>
    </row>
    <row r="48" spans="1:1005" ht="14.5" x14ac:dyDescent="0.35">
      <c r="A48" s="263">
        <v>46508</v>
      </c>
      <c r="B48" s="271"/>
      <c r="C48" s="271">
        <v>159</v>
      </c>
      <c r="D48" s="276">
        <v>204</v>
      </c>
      <c r="E48" s="108">
        <v>231.64400000000001</v>
      </c>
      <c r="F48" s="109">
        <v>354.29700000000003</v>
      </c>
      <c r="G48" s="109">
        <v>310.20400000000001</v>
      </c>
      <c r="H48" s="109">
        <v>186.11600000000001</v>
      </c>
      <c r="I48" s="109">
        <v>197.62899999999999</v>
      </c>
      <c r="J48" s="109">
        <v>240.10599999999999</v>
      </c>
      <c r="K48" s="109">
        <v>236.69399999999999</v>
      </c>
      <c r="L48" s="109">
        <v>91.847999999999999</v>
      </c>
      <c r="M48" s="109">
        <v>152.57</v>
      </c>
      <c r="N48" s="109">
        <v>220.452</v>
      </c>
      <c r="O48" s="109">
        <v>249.59899999999999</v>
      </c>
      <c r="P48" s="109">
        <v>227.88200000000001</v>
      </c>
      <c r="Q48" s="109">
        <v>218.292</v>
      </c>
      <c r="R48" s="109">
        <v>231.15</v>
      </c>
      <c r="S48" s="109">
        <v>293.14299999999997</v>
      </c>
      <c r="T48" s="109">
        <v>112.925</v>
      </c>
      <c r="U48" s="109">
        <v>137.94499999999999</v>
      </c>
      <c r="V48" s="109">
        <v>140.85300000000001</v>
      </c>
      <c r="W48" s="109">
        <v>100.90900000000001</v>
      </c>
      <c r="X48" s="109">
        <v>222.76599999999999</v>
      </c>
      <c r="Y48" s="109">
        <v>153.059</v>
      </c>
      <c r="Z48" s="109">
        <v>157.62299999999999</v>
      </c>
      <c r="AA48" s="109">
        <v>238.46199999999999</v>
      </c>
      <c r="AB48" s="109">
        <v>159.48599999999999</v>
      </c>
      <c r="AC48" s="109">
        <v>176.41300000000001</v>
      </c>
      <c r="AD48" s="109">
        <v>178.62799999999999</v>
      </c>
      <c r="AE48" s="109">
        <v>120.996</v>
      </c>
      <c r="AF48" s="109">
        <v>202.59299999999999</v>
      </c>
      <c r="AG48" s="109">
        <v>251.13800000000001</v>
      </c>
      <c r="AH48" s="109">
        <v>203.98599999999999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4.5" x14ac:dyDescent="0.35">
      <c r="A49" s="263">
        <v>46539</v>
      </c>
      <c r="B49" s="271"/>
      <c r="C49" s="271">
        <v>165</v>
      </c>
      <c r="D49" s="276">
        <v>251</v>
      </c>
      <c r="E49" s="108">
        <v>563.67200000000003</v>
      </c>
      <c r="F49" s="109">
        <v>306.048</v>
      </c>
      <c r="G49" s="109">
        <v>480.23</v>
      </c>
      <c r="H49" s="109">
        <v>207.494</v>
      </c>
      <c r="I49" s="109">
        <v>318.11500000000001</v>
      </c>
      <c r="J49" s="109">
        <v>149.21199999999999</v>
      </c>
      <c r="K49" s="109">
        <v>185.095</v>
      </c>
      <c r="L49" s="109">
        <v>57.277999999999999</v>
      </c>
      <c r="M49" s="109">
        <v>212.03</v>
      </c>
      <c r="N49" s="109">
        <v>135.35400000000001</v>
      </c>
      <c r="O49" s="109">
        <v>278.79599999999999</v>
      </c>
      <c r="P49" s="109">
        <v>181.44</v>
      </c>
      <c r="Q49" s="109">
        <v>163.708</v>
      </c>
      <c r="R49" s="109">
        <v>468.26</v>
      </c>
      <c r="S49" s="109">
        <v>254.53899999999999</v>
      </c>
      <c r="T49" s="109">
        <v>259.87799999999999</v>
      </c>
      <c r="U49" s="109">
        <v>412.35</v>
      </c>
      <c r="V49" s="109">
        <v>52.42</v>
      </c>
      <c r="W49" s="109">
        <v>148.42699999999999</v>
      </c>
      <c r="X49" s="109">
        <v>327.267</v>
      </c>
      <c r="Y49" s="109">
        <v>340.30799999999999</v>
      </c>
      <c r="Z49" s="109">
        <v>281.31599999999997</v>
      </c>
      <c r="AA49" s="109">
        <v>382.14</v>
      </c>
      <c r="AB49" s="109">
        <v>74.656000000000006</v>
      </c>
      <c r="AC49" s="109">
        <v>387.34500000000003</v>
      </c>
      <c r="AD49" s="109">
        <v>187.578</v>
      </c>
      <c r="AE49" s="109">
        <v>261.67200000000003</v>
      </c>
      <c r="AF49" s="109">
        <v>160.94800000000001</v>
      </c>
      <c r="AG49" s="109">
        <v>411.83699999999999</v>
      </c>
      <c r="AH49" s="109">
        <v>214.54599999999999</v>
      </c>
      <c r="AI49" s="130"/>
      <c r="AJ49" s="130"/>
      <c r="AK49" s="130"/>
      <c r="AL49" s="130"/>
      <c r="AM49" s="130"/>
      <c r="AN49" s="130"/>
      <c r="AO49" s="130"/>
      <c r="AP49" s="130"/>
      <c r="AQ49" s="130"/>
      <c r="AR49" s="130"/>
      <c r="AS49" s="130"/>
      <c r="AT49" s="130"/>
      <c r="AU49" s="130"/>
      <c r="AV49" s="130"/>
      <c r="AW49" s="130"/>
      <c r="AX49" s="130"/>
      <c r="AY49" s="130"/>
      <c r="ALQ49" s="2" t="e">
        <v>#N/A</v>
      </c>
    </row>
    <row r="50" spans="1:1005" ht="14.5" x14ac:dyDescent="0.35">
      <c r="A50" s="263">
        <v>46569</v>
      </c>
      <c r="B50" s="271"/>
      <c r="C50" s="271">
        <v>53</v>
      </c>
      <c r="D50" s="276">
        <v>86</v>
      </c>
      <c r="E50" s="108">
        <v>435.642</v>
      </c>
      <c r="F50" s="109">
        <v>108.932</v>
      </c>
      <c r="G50" s="109">
        <v>169.48699999999999</v>
      </c>
      <c r="H50" s="109">
        <v>99.644000000000005</v>
      </c>
      <c r="I50" s="109">
        <v>214.12700000000001</v>
      </c>
      <c r="J50" s="109">
        <v>49.929000000000002</v>
      </c>
      <c r="K50" s="109">
        <v>57.569000000000003</v>
      </c>
      <c r="L50" s="109">
        <v>24.215</v>
      </c>
      <c r="M50" s="109">
        <v>56.468000000000004</v>
      </c>
      <c r="N50" s="109">
        <v>52.548999999999999</v>
      </c>
      <c r="O50" s="109">
        <v>111.601</v>
      </c>
      <c r="P50" s="109">
        <v>69.712999999999994</v>
      </c>
      <c r="Q50" s="109">
        <v>63.225999999999999</v>
      </c>
      <c r="R50" s="109">
        <v>207.054</v>
      </c>
      <c r="S50" s="109">
        <v>131.61099999999999</v>
      </c>
      <c r="T50" s="109">
        <v>70.313000000000002</v>
      </c>
      <c r="U50" s="109">
        <v>228.41200000000001</v>
      </c>
      <c r="V50" s="109">
        <v>27.483000000000001</v>
      </c>
      <c r="W50" s="109">
        <v>55.06</v>
      </c>
      <c r="X50" s="109">
        <v>100.75</v>
      </c>
      <c r="Y50" s="109">
        <v>118.313</v>
      </c>
      <c r="Z50" s="109">
        <v>90.206000000000003</v>
      </c>
      <c r="AA50" s="109">
        <v>129.55199999999999</v>
      </c>
      <c r="AB50" s="109">
        <v>32.274000000000001</v>
      </c>
      <c r="AC50" s="109">
        <v>259.642</v>
      </c>
      <c r="AD50" s="109">
        <v>58.453000000000003</v>
      </c>
      <c r="AE50" s="109">
        <v>120.003</v>
      </c>
      <c r="AF50" s="109">
        <v>65.649000000000001</v>
      </c>
      <c r="AG50" s="109">
        <v>192.26300000000001</v>
      </c>
      <c r="AH50" s="109">
        <v>65.367000000000004</v>
      </c>
      <c r="AI50" s="130"/>
      <c r="AJ50" s="130"/>
      <c r="AK50" s="130"/>
      <c r="AL50" s="130"/>
      <c r="AM50" s="130"/>
      <c r="AN50" s="130"/>
      <c r="AO50" s="130"/>
      <c r="AP50" s="130"/>
      <c r="AQ50" s="130"/>
      <c r="AR50" s="130"/>
      <c r="AS50" s="130"/>
      <c r="AT50" s="130"/>
      <c r="AU50" s="130"/>
      <c r="AV50" s="130"/>
      <c r="AW50" s="130"/>
      <c r="AX50" s="130"/>
      <c r="AY50" s="130"/>
      <c r="ALQ50" s="2" t="e">
        <v>#N/A</v>
      </c>
    </row>
    <row r="51" spans="1:1005" ht="14.5" x14ac:dyDescent="0.35">
      <c r="A51" s="263">
        <v>46600</v>
      </c>
      <c r="B51" s="271"/>
      <c r="C51" s="271">
        <v>42</v>
      </c>
      <c r="D51" s="276">
        <v>55</v>
      </c>
      <c r="E51" s="108">
        <v>127.306</v>
      </c>
      <c r="F51" s="109">
        <v>53.725999999999999</v>
      </c>
      <c r="G51" s="109">
        <v>82.201999999999998</v>
      </c>
      <c r="H51" s="109">
        <v>50.906999999999996</v>
      </c>
      <c r="I51" s="109">
        <v>89.248000000000005</v>
      </c>
      <c r="J51" s="109">
        <v>44.476999999999997</v>
      </c>
      <c r="K51" s="109">
        <v>51.750999999999998</v>
      </c>
      <c r="L51" s="109">
        <v>21.27</v>
      </c>
      <c r="M51" s="109">
        <v>41.652000000000001</v>
      </c>
      <c r="N51" s="109">
        <v>36.954999999999998</v>
      </c>
      <c r="O51" s="109">
        <v>57.679000000000002</v>
      </c>
      <c r="P51" s="109">
        <v>49.347999999999999</v>
      </c>
      <c r="Q51" s="109">
        <v>46.317999999999998</v>
      </c>
      <c r="R51" s="109">
        <v>77.225999999999999</v>
      </c>
      <c r="S51" s="109">
        <v>54.070999999999998</v>
      </c>
      <c r="T51" s="109">
        <v>49.551000000000002</v>
      </c>
      <c r="U51" s="109">
        <v>70.537000000000006</v>
      </c>
      <c r="V51" s="109">
        <v>28.289000000000001</v>
      </c>
      <c r="W51" s="109">
        <v>39.664000000000001</v>
      </c>
      <c r="X51" s="109">
        <v>56.453000000000003</v>
      </c>
      <c r="Y51" s="109">
        <v>53.406999999999996</v>
      </c>
      <c r="Z51" s="109">
        <v>52.658000000000001</v>
      </c>
      <c r="AA51" s="109">
        <v>63.603999999999999</v>
      </c>
      <c r="AB51" s="109">
        <v>26.867999999999999</v>
      </c>
      <c r="AC51" s="109">
        <v>82.186999999999998</v>
      </c>
      <c r="AD51" s="109">
        <v>39.021999999999998</v>
      </c>
      <c r="AE51" s="109">
        <v>55.335000000000001</v>
      </c>
      <c r="AF51" s="109">
        <v>52.933</v>
      </c>
      <c r="AG51" s="109">
        <v>69.152000000000001</v>
      </c>
      <c r="AH51" s="109">
        <v>42.515999999999998</v>
      </c>
      <c r="AI51" s="130"/>
      <c r="AJ51" s="130"/>
      <c r="AK51" s="130"/>
      <c r="AL51" s="130"/>
      <c r="AM51" s="130"/>
      <c r="AN51" s="130"/>
      <c r="AO51" s="130"/>
      <c r="AP51" s="130"/>
      <c r="AQ51" s="130"/>
      <c r="AR51" s="130"/>
      <c r="AS51" s="130"/>
      <c r="AT51" s="130"/>
      <c r="AU51" s="130"/>
      <c r="AV51" s="130"/>
      <c r="AW51" s="130"/>
      <c r="AX51" s="130"/>
      <c r="AY51" s="130"/>
      <c r="ALQ51" s="2" t="e">
        <v>#N/A</v>
      </c>
    </row>
    <row r="52" spans="1:1005" ht="14.5" x14ac:dyDescent="0.35">
      <c r="A52" s="263">
        <v>46631</v>
      </c>
      <c r="B52" s="271"/>
      <c r="C52" s="271">
        <v>28</v>
      </c>
      <c r="D52" s="276">
        <v>35</v>
      </c>
      <c r="E52" s="108">
        <v>62.957999999999998</v>
      </c>
      <c r="F52" s="109">
        <v>39.043999999999997</v>
      </c>
      <c r="G52" s="109">
        <v>55.15</v>
      </c>
      <c r="H52" s="109">
        <v>32.686999999999998</v>
      </c>
      <c r="I52" s="109">
        <v>47.115000000000002</v>
      </c>
      <c r="J52" s="109">
        <v>32.92</v>
      </c>
      <c r="K52" s="109">
        <v>30.36</v>
      </c>
      <c r="L52" s="109">
        <v>20.393000000000001</v>
      </c>
      <c r="M52" s="109">
        <v>54.195999999999998</v>
      </c>
      <c r="N52" s="109">
        <v>32.71</v>
      </c>
      <c r="O52" s="109">
        <v>36.835999999999999</v>
      </c>
      <c r="P52" s="109">
        <v>36.295999999999999</v>
      </c>
      <c r="Q52" s="109">
        <v>39.762999999999998</v>
      </c>
      <c r="R52" s="109">
        <v>43.607999999999997</v>
      </c>
      <c r="S52" s="109">
        <v>35.936999999999998</v>
      </c>
      <c r="T52" s="109">
        <v>28.675999999999998</v>
      </c>
      <c r="U52" s="109">
        <v>39.853999999999999</v>
      </c>
      <c r="V52" s="109">
        <v>23.161000000000001</v>
      </c>
      <c r="W52" s="109">
        <v>52.481000000000002</v>
      </c>
      <c r="X52" s="109">
        <v>50.347000000000001</v>
      </c>
      <c r="Y52" s="109">
        <v>38.304000000000002</v>
      </c>
      <c r="Z52" s="109">
        <v>34.380000000000003</v>
      </c>
      <c r="AA52" s="109">
        <v>38.509</v>
      </c>
      <c r="AB52" s="109">
        <v>21.718</v>
      </c>
      <c r="AC52" s="109">
        <v>42.732999999999997</v>
      </c>
      <c r="AD52" s="109">
        <v>36.396000000000001</v>
      </c>
      <c r="AE52" s="109">
        <v>33.601999999999997</v>
      </c>
      <c r="AF52" s="109">
        <v>38.935000000000002</v>
      </c>
      <c r="AG52" s="109">
        <v>49.014000000000003</v>
      </c>
      <c r="AH52" s="109">
        <v>33.802999999999997</v>
      </c>
      <c r="AI52" s="130"/>
      <c r="AJ52" s="130"/>
      <c r="AK52" s="130"/>
      <c r="AL52" s="130"/>
      <c r="AM52" s="130"/>
      <c r="AN52" s="130"/>
      <c r="AO52" s="130"/>
      <c r="AP52" s="130"/>
      <c r="AQ52" s="130"/>
      <c r="AR52" s="130"/>
      <c r="AS52" s="130"/>
      <c r="AT52" s="130"/>
      <c r="AU52" s="130"/>
      <c r="AV52" s="130"/>
      <c r="AW52" s="130"/>
      <c r="AX52" s="130"/>
      <c r="AY52" s="130"/>
      <c r="ALQ52" s="2" t="e">
        <v>#N/A</v>
      </c>
    </row>
    <row r="53" spans="1:1005" ht="14.5" x14ac:dyDescent="0.35">
      <c r="A53" s="263">
        <v>46661</v>
      </c>
      <c r="B53" s="271"/>
      <c r="C53" s="271">
        <v>26</v>
      </c>
      <c r="D53" s="276">
        <v>35</v>
      </c>
      <c r="E53" s="108">
        <v>59.820999999999998</v>
      </c>
      <c r="F53" s="109">
        <v>45.884999999999998</v>
      </c>
      <c r="G53" s="109">
        <v>55.953000000000003</v>
      </c>
      <c r="H53" s="109">
        <v>41.564999999999998</v>
      </c>
      <c r="I53" s="109">
        <v>37.957999999999998</v>
      </c>
      <c r="J53" s="109">
        <v>29.263999999999999</v>
      </c>
      <c r="K53" s="109">
        <v>28.847000000000001</v>
      </c>
      <c r="L53" s="109">
        <v>28.52</v>
      </c>
      <c r="M53" s="109">
        <v>33.378999999999998</v>
      </c>
      <c r="N53" s="109">
        <v>30.748999999999999</v>
      </c>
      <c r="O53" s="109">
        <v>48.933</v>
      </c>
      <c r="P53" s="109">
        <v>57.685000000000002</v>
      </c>
      <c r="Q53" s="109">
        <v>40.012</v>
      </c>
      <c r="R53" s="109">
        <v>39.652000000000001</v>
      </c>
      <c r="S53" s="109">
        <v>37.646999999999998</v>
      </c>
      <c r="T53" s="109">
        <v>29.452999999999999</v>
      </c>
      <c r="U53" s="109">
        <v>38.506999999999998</v>
      </c>
      <c r="V53" s="109">
        <v>22.341999999999999</v>
      </c>
      <c r="W53" s="109">
        <v>47.814</v>
      </c>
      <c r="X53" s="109">
        <v>58.540999999999997</v>
      </c>
      <c r="Y53" s="109">
        <v>32.808999999999997</v>
      </c>
      <c r="Z53" s="109">
        <v>30.082000000000001</v>
      </c>
      <c r="AA53" s="109">
        <v>39.69</v>
      </c>
      <c r="AB53" s="109">
        <v>24.091000000000001</v>
      </c>
      <c r="AC53" s="109">
        <v>36.691000000000003</v>
      </c>
      <c r="AD53" s="109">
        <v>34.728000000000002</v>
      </c>
      <c r="AE53" s="109">
        <v>28.446000000000002</v>
      </c>
      <c r="AF53" s="109">
        <v>28.318999999999999</v>
      </c>
      <c r="AG53" s="109">
        <v>44.066000000000003</v>
      </c>
      <c r="AH53" s="109">
        <v>39.909999999999997</v>
      </c>
      <c r="AI53" s="130"/>
      <c r="AJ53" s="130"/>
      <c r="AK53" s="130"/>
      <c r="AL53" s="130"/>
      <c r="AM53" s="130"/>
      <c r="AN53" s="130"/>
      <c r="AO53" s="130"/>
      <c r="AP53" s="130"/>
      <c r="AQ53" s="130"/>
      <c r="AR53" s="130"/>
      <c r="AS53" s="130"/>
      <c r="AT53" s="130"/>
      <c r="AU53" s="130"/>
      <c r="AV53" s="130"/>
      <c r="AW53" s="130"/>
      <c r="AX53" s="130"/>
      <c r="AY53" s="130"/>
      <c r="ALQ53" s="2" t="e">
        <v>#N/A</v>
      </c>
    </row>
    <row r="54" spans="1:1005" ht="14.5" x14ac:dyDescent="0.35">
      <c r="A54" s="263">
        <v>46692</v>
      </c>
      <c r="B54" s="271"/>
      <c r="C54" s="271">
        <v>26</v>
      </c>
      <c r="D54" s="276">
        <v>31</v>
      </c>
      <c r="E54" s="108">
        <v>43.927</v>
      </c>
      <c r="F54" s="109">
        <v>39.299999999999997</v>
      </c>
      <c r="G54" s="109">
        <v>42.65</v>
      </c>
      <c r="H54" s="109">
        <v>34.619999999999997</v>
      </c>
      <c r="I54" s="109">
        <v>30.251000000000001</v>
      </c>
      <c r="J54" s="109">
        <v>25.692</v>
      </c>
      <c r="K54" s="109">
        <v>28.425000000000001</v>
      </c>
      <c r="L54" s="109">
        <v>18.86</v>
      </c>
      <c r="M54" s="109">
        <v>24.701000000000001</v>
      </c>
      <c r="N54" s="109">
        <v>27.824000000000002</v>
      </c>
      <c r="O54" s="109">
        <v>37.729999999999997</v>
      </c>
      <c r="P54" s="109">
        <v>41.59</v>
      </c>
      <c r="Q54" s="109">
        <v>33.289000000000001</v>
      </c>
      <c r="R54" s="109">
        <v>33.780999999999999</v>
      </c>
      <c r="S54" s="109">
        <v>33.390999999999998</v>
      </c>
      <c r="T54" s="109">
        <v>29.696000000000002</v>
      </c>
      <c r="U54" s="109">
        <v>31.806000000000001</v>
      </c>
      <c r="V54" s="109">
        <v>18.611000000000001</v>
      </c>
      <c r="W54" s="109">
        <v>30.827999999999999</v>
      </c>
      <c r="X54" s="109">
        <v>36.868000000000002</v>
      </c>
      <c r="Y54" s="109">
        <v>29.55</v>
      </c>
      <c r="Z54" s="109">
        <v>25.914999999999999</v>
      </c>
      <c r="AA54" s="109">
        <v>33.554000000000002</v>
      </c>
      <c r="AB54" s="109">
        <v>22.538</v>
      </c>
      <c r="AC54" s="109">
        <v>31.728000000000002</v>
      </c>
      <c r="AD54" s="109">
        <v>36.753999999999998</v>
      </c>
      <c r="AE54" s="109">
        <v>26.821999999999999</v>
      </c>
      <c r="AF54" s="109">
        <v>24.138000000000002</v>
      </c>
      <c r="AG54" s="109">
        <v>36.142000000000003</v>
      </c>
      <c r="AH54" s="109">
        <v>31.391999999999999</v>
      </c>
      <c r="AI54" s="130"/>
      <c r="AJ54" s="130"/>
      <c r="AK54" s="130"/>
      <c r="AL54" s="130"/>
      <c r="AM54" s="130"/>
      <c r="AN54" s="130"/>
      <c r="AO54" s="130"/>
      <c r="AP54" s="130"/>
      <c r="AQ54" s="130"/>
      <c r="AR54" s="130"/>
      <c r="AS54" s="130"/>
      <c r="AT54" s="130"/>
      <c r="AU54" s="130"/>
      <c r="AV54" s="130"/>
      <c r="AW54" s="130"/>
      <c r="AX54" s="130"/>
      <c r="AY54" s="130"/>
      <c r="ALQ54" s="2" t="e">
        <v>#N/A</v>
      </c>
    </row>
    <row r="55" spans="1:1005" ht="14.5" x14ac:dyDescent="0.35">
      <c r="A55" s="263">
        <v>46722</v>
      </c>
      <c r="B55" s="271"/>
      <c r="C55" s="271">
        <v>25</v>
      </c>
      <c r="D55" s="276">
        <v>26</v>
      </c>
      <c r="E55" s="108">
        <v>39.909999999999997</v>
      </c>
      <c r="F55" s="109">
        <v>32.729999999999997</v>
      </c>
      <c r="G55" s="109">
        <v>34.192</v>
      </c>
      <c r="H55" s="109">
        <v>31.45</v>
      </c>
      <c r="I55" s="109">
        <v>26.693000000000001</v>
      </c>
      <c r="J55" s="109">
        <v>22.63</v>
      </c>
      <c r="K55" s="109">
        <v>22.95</v>
      </c>
      <c r="L55" s="109">
        <v>16.238</v>
      </c>
      <c r="M55" s="109">
        <v>22.175999999999998</v>
      </c>
      <c r="N55" s="109">
        <v>22.852</v>
      </c>
      <c r="O55" s="109">
        <v>27.957000000000001</v>
      </c>
      <c r="P55" s="109">
        <v>29.047999999999998</v>
      </c>
      <c r="Q55" s="109">
        <v>24.108000000000001</v>
      </c>
      <c r="R55" s="109">
        <v>29.747</v>
      </c>
      <c r="S55" s="109">
        <v>27.364999999999998</v>
      </c>
      <c r="T55" s="109">
        <v>24.856000000000002</v>
      </c>
      <c r="U55" s="109">
        <v>27.72</v>
      </c>
      <c r="V55" s="109">
        <v>16.800999999999998</v>
      </c>
      <c r="W55" s="109">
        <v>23.395</v>
      </c>
      <c r="X55" s="109">
        <v>29.408000000000001</v>
      </c>
      <c r="Y55" s="109">
        <v>25.981000000000002</v>
      </c>
      <c r="Z55" s="109">
        <v>23.683</v>
      </c>
      <c r="AA55" s="109">
        <v>31.068999999999999</v>
      </c>
      <c r="AB55" s="109">
        <v>18.349</v>
      </c>
      <c r="AC55" s="109">
        <v>29.027000000000001</v>
      </c>
      <c r="AD55" s="109">
        <v>29.274000000000001</v>
      </c>
      <c r="AE55" s="109">
        <v>24.295999999999999</v>
      </c>
      <c r="AF55" s="109">
        <v>21.562999999999999</v>
      </c>
      <c r="AG55" s="109">
        <v>30.292000000000002</v>
      </c>
      <c r="AH55" s="109">
        <v>25.79</v>
      </c>
      <c r="AI55" s="130"/>
      <c r="AJ55" s="130"/>
      <c r="AK55" s="130"/>
      <c r="AL55" s="130"/>
      <c r="AM55" s="130"/>
      <c r="AN55" s="130"/>
      <c r="AO55" s="130"/>
      <c r="AP55" s="130"/>
      <c r="AQ55" s="130"/>
      <c r="AR55" s="130"/>
      <c r="AS55" s="130"/>
      <c r="AT55" s="130"/>
      <c r="AU55" s="130"/>
      <c r="AV55" s="130"/>
      <c r="AW55" s="130"/>
      <c r="AX55" s="130"/>
      <c r="AY55" s="130"/>
      <c r="ALQ55" s="2" t="e">
        <v>#N/A</v>
      </c>
    </row>
    <row r="56" spans="1:1005" ht="14.5" x14ac:dyDescent="0.35">
      <c r="A56" s="263">
        <v>46753</v>
      </c>
      <c r="B56" s="271"/>
      <c r="C56" s="271">
        <v>24</v>
      </c>
      <c r="D56" s="276">
        <v>25</v>
      </c>
      <c r="E56" s="108">
        <v>33.96</v>
      </c>
      <c r="F56" s="109">
        <v>28.096</v>
      </c>
      <c r="G56" s="109">
        <v>30.318999999999999</v>
      </c>
      <c r="H56" s="109">
        <v>27.181999999999999</v>
      </c>
      <c r="I56" s="109">
        <v>26.297999999999998</v>
      </c>
      <c r="J56" s="109">
        <v>20.968</v>
      </c>
      <c r="K56" s="109">
        <v>20.053000000000001</v>
      </c>
      <c r="L56" s="109">
        <v>15.484</v>
      </c>
      <c r="M56" s="109">
        <v>20.013000000000002</v>
      </c>
      <c r="N56" s="109">
        <v>21.834</v>
      </c>
      <c r="O56" s="109">
        <v>24.199000000000002</v>
      </c>
      <c r="P56" s="109">
        <v>24.645</v>
      </c>
      <c r="Q56" s="109">
        <v>20.122</v>
      </c>
      <c r="R56" s="109">
        <v>27.123999999999999</v>
      </c>
      <c r="S56" s="109">
        <v>24.373999999999999</v>
      </c>
      <c r="T56" s="109">
        <v>22.81</v>
      </c>
      <c r="U56" s="109">
        <v>26.114999999999998</v>
      </c>
      <c r="V56" s="109">
        <v>15.558</v>
      </c>
      <c r="W56" s="109">
        <v>20.506</v>
      </c>
      <c r="X56" s="109">
        <v>25.734000000000002</v>
      </c>
      <c r="Y56" s="109">
        <v>23.93</v>
      </c>
      <c r="Z56" s="109">
        <v>21.756</v>
      </c>
      <c r="AA56" s="109">
        <v>26.908999999999999</v>
      </c>
      <c r="AB56" s="109">
        <v>16.841000000000001</v>
      </c>
      <c r="AC56" s="109">
        <v>26.43</v>
      </c>
      <c r="AD56" s="109">
        <v>23.675000000000001</v>
      </c>
      <c r="AE56" s="109">
        <v>21.814</v>
      </c>
      <c r="AF56" s="109">
        <v>20.131</v>
      </c>
      <c r="AG56" s="109">
        <v>27.491</v>
      </c>
      <c r="AH56" s="109">
        <v>23.343</v>
      </c>
      <c r="AI56" s="130"/>
      <c r="AJ56" s="130"/>
      <c r="AK56" s="130"/>
      <c r="AL56" s="130"/>
      <c r="AM56" s="130"/>
      <c r="AN56" s="130"/>
      <c r="AO56" s="130"/>
      <c r="AP56" s="130"/>
      <c r="AQ56" s="130"/>
      <c r="AR56" s="130"/>
      <c r="AS56" s="130"/>
      <c r="AT56" s="130"/>
      <c r="AU56" s="130"/>
      <c r="AV56" s="130"/>
      <c r="AW56" s="130"/>
      <c r="AX56" s="130"/>
      <c r="AY56" s="130"/>
      <c r="ALQ56" s="2" t="e">
        <v>#N/A</v>
      </c>
    </row>
    <row r="57" spans="1:1005" ht="14.5" x14ac:dyDescent="0.35">
      <c r="A57" s="263">
        <v>46784</v>
      </c>
      <c r="B57" s="271"/>
      <c r="C57" s="271">
        <v>23</v>
      </c>
      <c r="D57" s="276">
        <v>23</v>
      </c>
      <c r="E57" s="108">
        <v>33.393000000000001</v>
      </c>
      <c r="F57" s="109">
        <v>23.82</v>
      </c>
      <c r="G57" s="109">
        <v>26.814</v>
      </c>
      <c r="H57" s="109">
        <v>26.414999999999999</v>
      </c>
      <c r="I57" s="109">
        <v>26.716999999999999</v>
      </c>
      <c r="J57" s="109">
        <v>20.434999999999999</v>
      </c>
      <c r="K57" s="109">
        <v>17.513999999999999</v>
      </c>
      <c r="L57" s="109">
        <v>18.259</v>
      </c>
      <c r="M57" s="109">
        <v>17.78</v>
      </c>
      <c r="N57" s="109">
        <v>19.986999999999998</v>
      </c>
      <c r="O57" s="109">
        <v>20.463000000000001</v>
      </c>
      <c r="P57" s="109">
        <v>23.395</v>
      </c>
      <c r="Q57" s="109">
        <v>16.931000000000001</v>
      </c>
      <c r="R57" s="109">
        <v>24.562000000000001</v>
      </c>
      <c r="S57" s="109">
        <v>20.844999999999999</v>
      </c>
      <c r="T57" s="109">
        <v>19.71</v>
      </c>
      <c r="U57" s="109">
        <v>22.547999999999998</v>
      </c>
      <c r="V57" s="109">
        <v>14.010999999999999</v>
      </c>
      <c r="W57" s="109">
        <v>20.824000000000002</v>
      </c>
      <c r="X57" s="109">
        <v>30.125</v>
      </c>
      <c r="Y57" s="109">
        <v>22.664999999999999</v>
      </c>
      <c r="Z57" s="109">
        <v>26.693999999999999</v>
      </c>
      <c r="AA57" s="109">
        <v>28.097000000000001</v>
      </c>
      <c r="AB57" s="109">
        <v>14.875</v>
      </c>
      <c r="AC57" s="109">
        <v>23.681999999999999</v>
      </c>
      <c r="AD57" s="109">
        <v>22.609000000000002</v>
      </c>
      <c r="AE57" s="109">
        <v>20.556999999999999</v>
      </c>
      <c r="AF57" s="109">
        <v>18.891999999999999</v>
      </c>
      <c r="AG57" s="109">
        <v>23.745999999999999</v>
      </c>
      <c r="AH57" s="109">
        <v>25.864999999999998</v>
      </c>
      <c r="AI57" s="130"/>
      <c r="AJ57" s="130"/>
      <c r="AK57" s="130"/>
      <c r="AL57" s="130"/>
      <c r="AM57" s="130"/>
      <c r="AN57" s="130"/>
      <c r="AO57" s="130"/>
      <c r="AP57" s="130"/>
      <c r="AQ57" s="130"/>
      <c r="AR57" s="130"/>
      <c r="AS57" s="130"/>
      <c r="AT57" s="130"/>
      <c r="AU57" s="130"/>
      <c r="AV57" s="130"/>
      <c r="AW57" s="130"/>
      <c r="AX57" s="130"/>
      <c r="AY57" s="130"/>
      <c r="ALQ57" s="2" t="e">
        <v>#N/A</v>
      </c>
    </row>
    <row r="58" spans="1:1005" ht="14.5" x14ac:dyDescent="0.35">
      <c r="A58" s="263">
        <v>46813</v>
      </c>
      <c r="B58" s="271"/>
      <c r="C58" s="271">
        <v>35</v>
      </c>
      <c r="D58" s="276">
        <v>38</v>
      </c>
      <c r="E58" s="108">
        <v>41.597999999999999</v>
      </c>
      <c r="F58" s="109">
        <v>44.938000000000002</v>
      </c>
      <c r="G58" s="109">
        <v>42.585000000000001</v>
      </c>
      <c r="H58" s="109">
        <v>36.622999999999998</v>
      </c>
      <c r="I58" s="109">
        <v>31.27</v>
      </c>
      <c r="J58" s="109">
        <v>29.707000000000001</v>
      </c>
      <c r="K58" s="109">
        <v>21.620999999999999</v>
      </c>
      <c r="L58" s="109">
        <v>27.923999999999999</v>
      </c>
      <c r="M58" s="109">
        <v>44.067999999999998</v>
      </c>
      <c r="N58" s="109">
        <v>24.916</v>
      </c>
      <c r="O58" s="109">
        <v>28.271999999999998</v>
      </c>
      <c r="P58" s="109">
        <v>52.991999999999997</v>
      </c>
      <c r="Q58" s="109">
        <v>17.445</v>
      </c>
      <c r="R58" s="109">
        <v>41.593000000000004</v>
      </c>
      <c r="S58" s="109">
        <v>23.917000000000002</v>
      </c>
      <c r="T58" s="109">
        <v>30.847999999999999</v>
      </c>
      <c r="U58" s="109">
        <v>37.664999999999999</v>
      </c>
      <c r="V58" s="109">
        <v>20.898</v>
      </c>
      <c r="W58" s="109">
        <v>26.466999999999999</v>
      </c>
      <c r="X58" s="109">
        <v>50.345999999999997</v>
      </c>
      <c r="Y58" s="109">
        <v>36.741</v>
      </c>
      <c r="Z58" s="109">
        <v>58.844999999999999</v>
      </c>
      <c r="AA58" s="109">
        <v>29.347999999999999</v>
      </c>
      <c r="AB58" s="109">
        <v>19.908000000000001</v>
      </c>
      <c r="AC58" s="109">
        <v>34.579000000000001</v>
      </c>
      <c r="AD58" s="109">
        <v>28.166</v>
      </c>
      <c r="AE58" s="109">
        <v>31.951000000000001</v>
      </c>
      <c r="AF58" s="109">
        <v>31.48</v>
      </c>
      <c r="AG58" s="109">
        <v>39.914999999999999</v>
      </c>
      <c r="AH58" s="109">
        <v>45.741</v>
      </c>
      <c r="AI58" s="130"/>
      <c r="AJ58" s="130"/>
      <c r="AK58" s="130"/>
      <c r="AL58" s="130"/>
      <c r="AM58" s="130"/>
      <c r="AN58" s="130"/>
      <c r="AO58" s="130"/>
      <c r="AP58" s="130"/>
      <c r="AQ58" s="130"/>
      <c r="AR58" s="130"/>
      <c r="AS58" s="130"/>
      <c r="AT58" s="130"/>
      <c r="AU58" s="130"/>
      <c r="AV58" s="130"/>
      <c r="AW58" s="130"/>
      <c r="AX58" s="130"/>
      <c r="AY58" s="130"/>
      <c r="ALQ58" s="2" t="e">
        <v>#N/A</v>
      </c>
    </row>
    <row r="59" spans="1:1005" ht="14.5" x14ac:dyDescent="0.35">
      <c r="A59" s="263">
        <v>46844</v>
      </c>
      <c r="B59" s="271"/>
      <c r="C59" s="271">
        <v>64</v>
      </c>
      <c r="D59" s="276">
        <v>78</v>
      </c>
      <c r="E59" s="108">
        <v>95.852000000000004</v>
      </c>
      <c r="F59" s="109">
        <v>80.141999999999996</v>
      </c>
      <c r="G59" s="109">
        <v>62.151000000000003</v>
      </c>
      <c r="H59" s="109">
        <v>50.210999999999999</v>
      </c>
      <c r="I59" s="109">
        <v>85.091999999999999</v>
      </c>
      <c r="J59" s="109">
        <v>61.747999999999998</v>
      </c>
      <c r="K59" s="109">
        <v>54.469000000000001</v>
      </c>
      <c r="L59" s="109">
        <v>50.241</v>
      </c>
      <c r="M59" s="109">
        <v>92.590999999999994</v>
      </c>
      <c r="N59" s="109">
        <v>61.892000000000003</v>
      </c>
      <c r="O59" s="109">
        <v>88.588999999999999</v>
      </c>
      <c r="P59" s="109">
        <v>88.29</v>
      </c>
      <c r="Q59" s="109">
        <v>46.482999999999997</v>
      </c>
      <c r="R59" s="109">
        <v>63.926000000000002</v>
      </c>
      <c r="S59" s="109">
        <v>53.63</v>
      </c>
      <c r="T59" s="109">
        <v>64.215999999999994</v>
      </c>
      <c r="U59" s="109">
        <v>81.200999999999993</v>
      </c>
      <c r="V59" s="109">
        <v>38.036000000000001</v>
      </c>
      <c r="W59" s="109">
        <v>65.183000000000007</v>
      </c>
      <c r="X59" s="109">
        <v>75.539000000000001</v>
      </c>
      <c r="Y59" s="109">
        <v>59.527999999999999</v>
      </c>
      <c r="Z59" s="109">
        <v>106.095</v>
      </c>
      <c r="AA59" s="109">
        <v>47.936</v>
      </c>
      <c r="AB59" s="109">
        <v>74.055999999999997</v>
      </c>
      <c r="AC59" s="109">
        <v>49.220999999999997</v>
      </c>
      <c r="AD59" s="109">
        <v>50.512999999999998</v>
      </c>
      <c r="AE59" s="109">
        <v>68.840999999999994</v>
      </c>
      <c r="AF59" s="109">
        <v>65.525999999999996</v>
      </c>
      <c r="AG59" s="109">
        <v>72.424000000000007</v>
      </c>
      <c r="AH59" s="109">
        <v>58.83</v>
      </c>
      <c r="AI59" s="130"/>
      <c r="AJ59" s="130"/>
      <c r="AK59" s="130"/>
      <c r="AL59" s="130"/>
      <c r="AM59" s="130"/>
      <c r="AN59" s="130"/>
      <c r="AO59" s="130"/>
      <c r="AP59" s="130"/>
      <c r="AQ59" s="130"/>
      <c r="AR59" s="130"/>
      <c r="AS59" s="130"/>
      <c r="AT59" s="130"/>
      <c r="AU59" s="130"/>
      <c r="AV59" s="130"/>
      <c r="AW59" s="130"/>
      <c r="AX59" s="130"/>
      <c r="AY59" s="130"/>
      <c r="ALQ59" s="2" t="e">
        <v>#N/A</v>
      </c>
    </row>
    <row r="60" spans="1:1005" ht="14.5" x14ac:dyDescent="0.35">
      <c r="A60" s="263">
        <v>46874</v>
      </c>
      <c r="B60" s="271"/>
      <c r="C60" s="272">
        <v>159</v>
      </c>
      <c r="D60" s="276">
        <v>204</v>
      </c>
      <c r="E60" s="108">
        <v>355.85899999999998</v>
      </c>
      <c r="F60" s="109">
        <v>319.89999999999998</v>
      </c>
      <c r="G60" s="109">
        <v>194.107</v>
      </c>
      <c r="H60" s="109">
        <v>205.714</v>
      </c>
      <c r="I60" s="109">
        <v>241.267</v>
      </c>
      <c r="J60" s="109">
        <v>242.72</v>
      </c>
      <c r="K60" s="109">
        <v>94.424999999999997</v>
      </c>
      <c r="L60" s="109">
        <v>164.53700000000001</v>
      </c>
      <c r="M60" s="109">
        <v>220.96199999999999</v>
      </c>
      <c r="N60" s="109">
        <v>259.37799999999999</v>
      </c>
      <c r="O60" s="109">
        <v>232.172</v>
      </c>
      <c r="P60" s="109">
        <v>219.81100000000001</v>
      </c>
      <c r="Q60" s="109">
        <v>231.922</v>
      </c>
      <c r="R60" s="109">
        <v>300.34899999999999</v>
      </c>
      <c r="S60" s="109">
        <v>120.587</v>
      </c>
      <c r="T60" s="109">
        <v>146.02799999999999</v>
      </c>
      <c r="U60" s="109">
        <v>141.24600000000001</v>
      </c>
      <c r="V60" s="109">
        <v>104.322</v>
      </c>
      <c r="W60" s="109">
        <v>235.38499999999999</v>
      </c>
      <c r="X60" s="109">
        <v>158.42400000000001</v>
      </c>
      <c r="Y60" s="109">
        <v>158.16399999999999</v>
      </c>
      <c r="Z60" s="109">
        <v>247.761</v>
      </c>
      <c r="AA60" s="109">
        <v>161.90199999999999</v>
      </c>
      <c r="AB60" s="109">
        <v>176.82900000000001</v>
      </c>
      <c r="AC60" s="109">
        <v>178.99600000000001</v>
      </c>
      <c r="AD60" s="109">
        <v>127.26600000000001</v>
      </c>
      <c r="AE60" s="109">
        <v>206.03899999999999</v>
      </c>
      <c r="AF60" s="109">
        <v>264.67599999999999</v>
      </c>
      <c r="AG60" s="109">
        <v>204.65199999999999</v>
      </c>
      <c r="AH60" s="109">
        <v>241.47499999999999</v>
      </c>
      <c r="AI60" s="130"/>
      <c r="AJ60" s="130"/>
      <c r="AK60" s="130"/>
      <c r="AL60" s="130"/>
      <c r="AM60" s="130"/>
      <c r="AN60" s="130"/>
      <c r="AO60" s="130"/>
      <c r="AP60" s="130"/>
      <c r="AQ60" s="130"/>
      <c r="AR60" s="130"/>
      <c r="AS60" s="130"/>
      <c r="AT60" s="130"/>
      <c r="AU60" s="130"/>
      <c r="AV60" s="130"/>
      <c r="AW60" s="130"/>
      <c r="AX60" s="130"/>
      <c r="AY60" s="130"/>
      <c r="ALQ60" s="2" t="e">
        <v>#N/A</v>
      </c>
    </row>
    <row r="61" spans="1:1005" ht="14.5" x14ac:dyDescent="0.35">
      <c r="A61" s="263">
        <v>46905</v>
      </c>
      <c r="B61" s="271"/>
      <c r="C61" s="272">
        <v>165</v>
      </c>
      <c r="D61" s="276">
        <v>251</v>
      </c>
      <c r="E61" s="108">
        <v>307.04199999999997</v>
      </c>
      <c r="F61" s="109">
        <v>480.79899999999998</v>
      </c>
      <c r="G61" s="109">
        <v>204.02099999999999</v>
      </c>
      <c r="H61" s="109">
        <v>321.262</v>
      </c>
      <c r="I61" s="109">
        <v>149.76499999999999</v>
      </c>
      <c r="J61" s="109">
        <v>180.785</v>
      </c>
      <c r="K61" s="109">
        <v>54.86</v>
      </c>
      <c r="L61" s="109">
        <v>202.80199999999999</v>
      </c>
      <c r="M61" s="109">
        <v>135.81700000000001</v>
      </c>
      <c r="N61" s="109">
        <v>275.642</v>
      </c>
      <c r="O61" s="109">
        <v>178.751</v>
      </c>
      <c r="P61" s="109">
        <v>161.60400000000001</v>
      </c>
      <c r="Q61" s="109">
        <v>469.9</v>
      </c>
      <c r="R61" s="109">
        <v>253.673</v>
      </c>
      <c r="S61" s="109">
        <v>255.982</v>
      </c>
      <c r="T61" s="109">
        <v>418.75099999999998</v>
      </c>
      <c r="U61" s="109">
        <v>52.734000000000002</v>
      </c>
      <c r="V61" s="109">
        <v>147.846</v>
      </c>
      <c r="W61" s="109">
        <v>320.48899999999998</v>
      </c>
      <c r="X61" s="109">
        <v>342.142</v>
      </c>
      <c r="Y61" s="109">
        <v>282.06</v>
      </c>
      <c r="Z61" s="109">
        <v>381.483</v>
      </c>
      <c r="AA61" s="109">
        <v>72.713999999999999</v>
      </c>
      <c r="AB61" s="109">
        <v>400.673</v>
      </c>
      <c r="AC61" s="109">
        <v>188.3</v>
      </c>
      <c r="AD61" s="109">
        <v>263.714</v>
      </c>
      <c r="AE61" s="109">
        <v>159.035</v>
      </c>
      <c r="AF61" s="109">
        <v>408.84500000000003</v>
      </c>
      <c r="AG61" s="109">
        <v>215.512</v>
      </c>
      <c r="AH61" s="109">
        <v>573.255</v>
      </c>
      <c r="AI61" s="130"/>
      <c r="AJ61" s="130"/>
      <c r="AK61" s="130"/>
      <c r="AL61" s="130"/>
      <c r="AM61" s="130"/>
      <c r="AN61" s="130"/>
      <c r="AO61" s="130"/>
      <c r="AP61" s="130"/>
      <c r="AQ61" s="130"/>
      <c r="AR61" s="130"/>
      <c r="AS61" s="130"/>
      <c r="AT61" s="130"/>
      <c r="AU61" s="130"/>
      <c r="AV61" s="130"/>
      <c r="AW61" s="130"/>
      <c r="AX61" s="130"/>
      <c r="AY61" s="130"/>
      <c r="ALQ61" s="2" t="e">
        <v>#N/A</v>
      </c>
    </row>
    <row r="62" spans="1:1005" ht="14.5" x14ac:dyDescent="0.35">
      <c r="A62" s="263">
        <v>46935</v>
      </c>
      <c r="B62" s="271"/>
      <c r="C62" s="272">
        <v>53</v>
      </c>
      <c r="D62" s="276">
        <v>86</v>
      </c>
      <c r="E62" s="108">
        <v>109.58</v>
      </c>
      <c r="F62" s="109">
        <v>164.22800000000001</v>
      </c>
      <c r="G62" s="109">
        <v>97.305999999999997</v>
      </c>
      <c r="H62" s="109">
        <v>208.285</v>
      </c>
      <c r="I62" s="109">
        <v>50.362000000000002</v>
      </c>
      <c r="J62" s="109">
        <v>57.027999999999999</v>
      </c>
      <c r="K62" s="109">
        <v>24.102</v>
      </c>
      <c r="L62" s="109">
        <v>55.795000000000002</v>
      </c>
      <c r="M62" s="109">
        <v>52.963000000000001</v>
      </c>
      <c r="N62" s="109">
        <v>107.62</v>
      </c>
      <c r="O62" s="109">
        <v>69.608999999999995</v>
      </c>
      <c r="P62" s="109">
        <v>62.613</v>
      </c>
      <c r="Q62" s="109">
        <v>207.81299999999999</v>
      </c>
      <c r="R62" s="109">
        <v>127.741</v>
      </c>
      <c r="S62" s="109">
        <v>68.563999999999993</v>
      </c>
      <c r="T62" s="109">
        <v>218.77199999999999</v>
      </c>
      <c r="U62" s="109">
        <v>27.966999999999999</v>
      </c>
      <c r="V62" s="109">
        <v>54.761000000000003</v>
      </c>
      <c r="W62" s="109">
        <v>98.436000000000007</v>
      </c>
      <c r="X62" s="109">
        <v>114.70699999999999</v>
      </c>
      <c r="Y62" s="109">
        <v>90.638000000000005</v>
      </c>
      <c r="Z62" s="109">
        <v>126.373</v>
      </c>
      <c r="AA62" s="109">
        <v>32.131</v>
      </c>
      <c r="AB62" s="109">
        <v>248.47300000000001</v>
      </c>
      <c r="AC62" s="109">
        <v>58.817</v>
      </c>
      <c r="AD62" s="109">
        <v>116.20399999999999</v>
      </c>
      <c r="AE62" s="109">
        <v>64.796000000000006</v>
      </c>
      <c r="AF62" s="109">
        <v>185.59800000000001</v>
      </c>
      <c r="AG62" s="109">
        <v>65.856999999999999</v>
      </c>
      <c r="AH62" s="109">
        <v>424.23500000000001</v>
      </c>
      <c r="AI62" s="130"/>
      <c r="AJ62" s="130"/>
      <c r="AK62" s="130"/>
      <c r="AL62" s="130"/>
      <c r="AM62" s="130"/>
      <c r="AN62" s="130"/>
      <c r="AO62" s="130"/>
      <c r="AP62" s="130"/>
      <c r="AQ62" s="130"/>
      <c r="AR62" s="130"/>
      <c r="AS62" s="130"/>
      <c r="AT62" s="130"/>
      <c r="AU62" s="130"/>
      <c r="AV62" s="130"/>
      <c r="AW62" s="130"/>
      <c r="AX62" s="130"/>
      <c r="AY62" s="130"/>
      <c r="ALQ62" s="2" t="e">
        <v>#N/A</v>
      </c>
    </row>
    <row r="63" spans="1:1005" ht="14.5" x14ac:dyDescent="0.35">
      <c r="A63" s="263">
        <v>46966</v>
      </c>
      <c r="B63" s="271"/>
      <c r="C63" s="271">
        <v>42</v>
      </c>
      <c r="D63" s="276">
        <v>55</v>
      </c>
      <c r="E63" s="108">
        <v>53.793999999999997</v>
      </c>
      <c r="F63" s="109">
        <v>80.430999999999997</v>
      </c>
      <c r="G63" s="109">
        <v>50.084000000000003</v>
      </c>
      <c r="H63" s="109">
        <v>86.563000000000002</v>
      </c>
      <c r="I63" s="109">
        <v>44.511000000000003</v>
      </c>
      <c r="J63" s="109">
        <v>51.613999999999997</v>
      </c>
      <c r="K63" s="109">
        <v>21.295999999999999</v>
      </c>
      <c r="L63" s="109">
        <v>41.478000000000002</v>
      </c>
      <c r="M63" s="109">
        <v>36.957999999999998</v>
      </c>
      <c r="N63" s="109">
        <v>57.116999999999997</v>
      </c>
      <c r="O63" s="109">
        <v>48.892000000000003</v>
      </c>
      <c r="P63" s="109">
        <v>45.798999999999999</v>
      </c>
      <c r="Q63" s="109">
        <v>77.299000000000007</v>
      </c>
      <c r="R63" s="109">
        <v>53.176000000000002</v>
      </c>
      <c r="S63" s="109">
        <v>49.095999999999997</v>
      </c>
      <c r="T63" s="109">
        <v>68.994</v>
      </c>
      <c r="U63" s="109">
        <v>28.384</v>
      </c>
      <c r="V63" s="109">
        <v>38.869999999999997</v>
      </c>
      <c r="W63" s="109">
        <v>55.738</v>
      </c>
      <c r="X63" s="109">
        <v>52.832999999999998</v>
      </c>
      <c r="Y63" s="109">
        <v>52.639000000000003</v>
      </c>
      <c r="Z63" s="109">
        <v>62.287999999999997</v>
      </c>
      <c r="AA63" s="109">
        <v>26.640999999999998</v>
      </c>
      <c r="AB63" s="109">
        <v>80.378</v>
      </c>
      <c r="AC63" s="109">
        <v>39.018999999999998</v>
      </c>
      <c r="AD63" s="109">
        <v>54.610999999999997</v>
      </c>
      <c r="AE63" s="109">
        <v>52.963000000000001</v>
      </c>
      <c r="AF63" s="109">
        <v>68.572999999999993</v>
      </c>
      <c r="AG63" s="109">
        <v>42.526000000000003</v>
      </c>
      <c r="AH63" s="109">
        <v>123.166</v>
      </c>
      <c r="AI63" s="130"/>
      <c r="AJ63" s="130"/>
      <c r="AK63" s="130"/>
      <c r="AL63" s="130"/>
      <c r="AM63" s="130"/>
      <c r="AN63" s="130"/>
      <c r="AO63" s="130"/>
      <c r="AP63" s="130"/>
      <c r="AQ63" s="130"/>
      <c r="AR63" s="130"/>
      <c r="AS63" s="130"/>
      <c r="AT63" s="130"/>
      <c r="AU63" s="130"/>
      <c r="AV63" s="130"/>
      <c r="AW63" s="130"/>
      <c r="AX63" s="130"/>
      <c r="AY63" s="130"/>
      <c r="ALQ63" s="2" t="e">
        <v>#N/A</v>
      </c>
    </row>
    <row r="64" spans="1:1005" ht="14.5" x14ac:dyDescent="0.35">
      <c r="A64" s="263">
        <v>46997</v>
      </c>
      <c r="B64" s="271"/>
      <c r="C64" s="271">
        <v>28</v>
      </c>
      <c r="D64" s="276">
        <v>35</v>
      </c>
      <c r="E64" s="108">
        <v>39.043999999999997</v>
      </c>
      <c r="F64" s="109">
        <v>55.15</v>
      </c>
      <c r="G64" s="109">
        <v>32.686999999999998</v>
      </c>
      <c r="H64" s="109">
        <v>47.115000000000002</v>
      </c>
      <c r="I64" s="109">
        <v>32.92</v>
      </c>
      <c r="J64" s="109">
        <v>30.36</v>
      </c>
      <c r="K64" s="109">
        <v>20.393000000000001</v>
      </c>
      <c r="L64" s="109">
        <v>54.195999999999998</v>
      </c>
      <c r="M64" s="109">
        <v>32.71</v>
      </c>
      <c r="N64" s="109">
        <v>36.835999999999999</v>
      </c>
      <c r="O64" s="109">
        <v>36.295999999999999</v>
      </c>
      <c r="P64" s="109">
        <v>39.762999999999998</v>
      </c>
      <c r="Q64" s="109">
        <v>43.607999999999997</v>
      </c>
      <c r="R64" s="109">
        <v>35.936999999999998</v>
      </c>
      <c r="S64" s="109">
        <v>28.675999999999998</v>
      </c>
      <c r="T64" s="109">
        <v>39.853999999999999</v>
      </c>
      <c r="U64" s="109">
        <v>23.161000000000001</v>
      </c>
      <c r="V64" s="109">
        <v>52.481000000000002</v>
      </c>
      <c r="W64" s="109">
        <v>50.347000000000001</v>
      </c>
      <c r="X64" s="109">
        <v>38.304000000000002</v>
      </c>
      <c r="Y64" s="109">
        <v>34.380000000000003</v>
      </c>
      <c r="Z64" s="109">
        <v>38.509</v>
      </c>
      <c r="AA64" s="109">
        <v>21.718</v>
      </c>
      <c r="AB64" s="109">
        <v>42.732999999999997</v>
      </c>
      <c r="AC64" s="109">
        <v>36.396000000000001</v>
      </c>
      <c r="AD64" s="109">
        <v>33.601999999999997</v>
      </c>
      <c r="AE64" s="109">
        <v>38.935000000000002</v>
      </c>
      <c r="AF64" s="109">
        <v>49.014000000000003</v>
      </c>
      <c r="AG64" s="109">
        <v>33.802999999999997</v>
      </c>
      <c r="AH64" s="109">
        <v>33.802999999999997</v>
      </c>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263"/>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263"/>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4.5" x14ac:dyDescent="0.3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4.5" x14ac:dyDescent="0.3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4.5" x14ac:dyDescent="0.3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4.5" x14ac:dyDescent="0.3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4.5" x14ac:dyDescent="0.3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4.5" x14ac:dyDescent="0.3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4.5" x14ac:dyDescent="0.3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288"/>
      <c r="B81" s="289"/>
      <c r="C81" s="261"/>
      <c r="D81" s="27"/>
    </row>
    <row r="82" spans="1:4" ht="12.75" customHeight="1" x14ac:dyDescent="0.35">
      <c r="A82" s="288"/>
      <c r="B82" s="289"/>
      <c r="C82" s="261"/>
      <c r="D82" s="27"/>
    </row>
    <row r="83" spans="1:4" ht="12.75" customHeight="1" x14ac:dyDescent="0.35">
      <c r="A83" s="288"/>
      <c r="B83" s="289"/>
      <c r="C83" s="261"/>
      <c r="D83" s="27"/>
    </row>
    <row r="84" spans="1:4" ht="12.75" customHeight="1" x14ac:dyDescent="0.3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topLeftCell="A37" workbookViewId="0">
      <selection activeCell="D4" sqref="D4"/>
    </sheetView>
  </sheetViews>
  <sheetFormatPr defaultColWidth="18.7265625" defaultRowHeight="12.75" customHeight="1" x14ac:dyDescent="0.35"/>
  <cols>
    <col min="1" max="1" width="7.54296875" style="162" customWidth="1"/>
    <col min="2" max="4" width="7.54296875" style="282" customWidth="1"/>
    <col min="5" max="30" width="8" style="2" customWidth="1"/>
    <col min="31" max="31" width="8.26953125" style="37" customWidth="1"/>
    <col min="32" max="34" width="8.81640625" style="2" customWidth="1"/>
    <col min="35" max="39" width="8.81640625" style="249" customWidth="1"/>
    <col min="40" max="54" width="8.81640625" style="2" customWidth="1"/>
    <col min="55" max="16384" width="18.7265625" style="2"/>
  </cols>
  <sheetData>
    <row r="1" spans="1:54" s="167" customFormat="1" ht="14.5" x14ac:dyDescent="0.35">
      <c r="A1" s="16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329"/>
      <c r="AJ1" s="329"/>
      <c r="AK1" s="329"/>
      <c r="AL1" s="329"/>
      <c r="AM1" s="329"/>
      <c r="AN1" s="329"/>
      <c r="AO1" s="329"/>
      <c r="AP1" s="329"/>
      <c r="AQ1" s="329"/>
      <c r="AR1" s="329"/>
      <c r="AS1" s="329"/>
      <c r="AT1" s="329"/>
      <c r="AU1" s="329"/>
      <c r="AV1" s="329"/>
      <c r="AW1" s="329"/>
      <c r="AX1" s="329"/>
      <c r="AY1" s="329"/>
      <c r="AZ1" s="329"/>
      <c r="BA1" s="329"/>
      <c r="BB1" s="329"/>
    </row>
    <row r="2" spans="1:54" s="162" customFormat="1" ht="14.5" x14ac:dyDescent="0.3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4.5" x14ac:dyDescent="0.3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4.5" x14ac:dyDescent="0.35">
      <c r="A4" s="164">
        <v>45170</v>
      </c>
      <c r="B4" s="277"/>
      <c r="C4" s="278">
        <v>43</v>
      </c>
      <c r="D4" s="273">
        <v>43</v>
      </c>
      <c r="E4" s="169">
        <v>43.188000000000002</v>
      </c>
      <c r="F4" s="169">
        <v>40.677999999999997</v>
      </c>
      <c r="G4" s="169">
        <v>44.323999999999998</v>
      </c>
      <c r="H4" s="169">
        <v>48.853999999999999</v>
      </c>
      <c r="I4" s="169">
        <v>42.276000000000003</v>
      </c>
      <c r="J4" s="169">
        <v>44.951000000000001</v>
      </c>
      <c r="K4" s="169">
        <v>49.119</v>
      </c>
      <c r="L4" s="169">
        <v>40.540999999999997</v>
      </c>
      <c r="M4" s="169">
        <v>42.795000000000002</v>
      </c>
      <c r="N4" s="169">
        <v>41.341000000000001</v>
      </c>
      <c r="O4" s="169">
        <v>40.204999999999998</v>
      </c>
      <c r="P4" s="169">
        <v>48.548000000000002</v>
      </c>
      <c r="Q4" s="169">
        <v>74.188999999999993</v>
      </c>
      <c r="R4" s="169">
        <v>54.93</v>
      </c>
      <c r="S4" s="169">
        <v>43.377000000000002</v>
      </c>
      <c r="T4" s="169">
        <v>45.350999999999999</v>
      </c>
      <c r="U4" s="169">
        <v>55.722999999999999</v>
      </c>
      <c r="V4" s="169">
        <v>41.176000000000002</v>
      </c>
      <c r="W4" s="169">
        <v>42.069000000000003</v>
      </c>
      <c r="X4" s="169">
        <v>40.14</v>
      </c>
      <c r="Y4" s="169">
        <v>40.715000000000003</v>
      </c>
      <c r="Z4" s="169">
        <v>42.811999999999998</v>
      </c>
      <c r="AA4" s="169">
        <v>70.875</v>
      </c>
      <c r="AB4" s="169">
        <v>58.482999999999997</v>
      </c>
      <c r="AC4" s="169">
        <v>43.451999999999998</v>
      </c>
      <c r="AD4" s="169">
        <v>41.137999999999998</v>
      </c>
      <c r="AE4" s="169">
        <v>40.840000000000003</v>
      </c>
      <c r="AF4" s="169">
        <v>41.798999999999999</v>
      </c>
      <c r="AG4" s="169">
        <v>39.843000000000004</v>
      </c>
      <c r="AH4" s="170">
        <v>49.838999999999999</v>
      </c>
      <c r="AI4" s="167"/>
      <c r="AJ4" s="167"/>
      <c r="AK4" s="167"/>
      <c r="AL4" s="167"/>
      <c r="AM4" s="167"/>
    </row>
    <row r="5" spans="1:54" ht="14.5" x14ac:dyDescent="0.35">
      <c r="A5" s="164">
        <v>45200</v>
      </c>
      <c r="B5" s="279"/>
      <c r="C5" s="269">
        <v>45</v>
      </c>
      <c r="D5" s="274">
        <v>45</v>
      </c>
      <c r="E5" s="108">
        <v>38.048999999999999</v>
      </c>
      <c r="F5" s="108">
        <v>36.951000000000001</v>
      </c>
      <c r="G5" s="108">
        <v>44.85</v>
      </c>
      <c r="H5" s="108">
        <v>58.420999999999999</v>
      </c>
      <c r="I5" s="108">
        <v>50.34</v>
      </c>
      <c r="J5" s="108">
        <v>60.268999999999998</v>
      </c>
      <c r="K5" s="108">
        <v>57.768999999999998</v>
      </c>
      <c r="L5" s="108">
        <v>54.38</v>
      </c>
      <c r="M5" s="108">
        <v>40.104999999999997</v>
      </c>
      <c r="N5" s="108">
        <v>41.558999999999997</v>
      </c>
      <c r="O5" s="108">
        <v>39.476999999999997</v>
      </c>
      <c r="P5" s="108">
        <v>61.64</v>
      </c>
      <c r="Q5" s="108">
        <v>47.92</v>
      </c>
      <c r="R5" s="108">
        <v>49.985999999999997</v>
      </c>
      <c r="S5" s="108">
        <v>61.48</v>
      </c>
      <c r="T5" s="108">
        <v>79.900999999999996</v>
      </c>
      <c r="U5" s="108">
        <v>58.182000000000002</v>
      </c>
      <c r="V5" s="108">
        <v>40.609000000000002</v>
      </c>
      <c r="W5" s="108">
        <v>45.15</v>
      </c>
      <c r="X5" s="108">
        <v>42.49</v>
      </c>
      <c r="Y5" s="108">
        <v>44.277000000000001</v>
      </c>
      <c r="Z5" s="108">
        <v>38.984000000000002</v>
      </c>
      <c r="AA5" s="108">
        <v>68.498000000000005</v>
      </c>
      <c r="AB5" s="108">
        <v>69.757999999999996</v>
      </c>
      <c r="AC5" s="108">
        <v>40.570999999999998</v>
      </c>
      <c r="AD5" s="108">
        <v>38.637999999999998</v>
      </c>
      <c r="AE5" s="108">
        <v>43.798000000000002</v>
      </c>
      <c r="AF5" s="108">
        <v>42.887</v>
      </c>
      <c r="AG5" s="108">
        <v>37.561999999999998</v>
      </c>
      <c r="AH5" s="110">
        <v>48.893000000000001</v>
      </c>
      <c r="AN5" s="130"/>
      <c r="AO5" s="130"/>
      <c r="AP5" s="130"/>
      <c r="AQ5" s="130"/>
      <c r="AR5" s="130"/>
      <c r="AS5" s="130"/>
      <c r="AT5" s="130"/>
      <c r="AU5" s="130"/>
      <c r="AV5" s="130"/>
      <c r="AW5" s="130"/>
      <c r="AX5" s="130"/>
      <c r="AY5" s="130"/>
    </row>
    <row r="6" spans="1:54" ht="14.5" x14ac:dyDescent="0.35">
      <c r="A6" s="164">
        <v>45231</v>
      </c>
      <c r="B6" s="279"/>
      <c r="C6" s="269">
        <v>40</v>
      </c>
      <c r="D6" s="274">
        <v>40</v>
      </c>
      <c r="E6" s="108">
        <v>38.320999999999998</v>
      </c>
      <c r="F6" s="108">
        <v>34.865000000000002</v>
      </c>
      <c r="G6" s="108">
        <v>38.868000000000002</v>
      </c>
      <c r="H6" s="108">
        <v>45.786999999999999</v>
      </c>
      <c r="I6" s="108">
        <v>39.679000000000002</v>
      </c>
      <c r="J6" s="108">
        <v>48.753</v>
      </c>
      <c r="K6" s="108">
        <v>44.987000000000002</v>
      </c>
      <c r="L6" s="108">
        <v>48.768999999999998</v>
      </c>
      <c r="M6" s="108">
        <v>35.228999999999999</v>
      </c>
      <c r="N6" s="108">
        <v>38.409999999999997</v>
      </c>
      <c r="O6" s="108">
        <v>38.993000000000002</v>
      </c>
      <c r="P6" s="108">
        <v>42.158999999999999</v>
      </c>
      <c r="Q6" s="108">
        <v>38.262</v>
      </c>
      <c r="R6" s="108">
        <v>45.984999999999999</v>
      </c>
      <c r="S6" s="108">
        <v>50.317999999999998</v>
      </c>
      <c r="T6" s="108">
        <v>57.119</v>
      </c>
      <c r="U6" s="108">
        <v>48.122999999999998</v>
      </c>
      <c r="V6" s="108">
        <v>37.534999999999997</v>
      </c>
      <c r="W6" s="108">
        <v>42.533999999999999</v>
      </c>
      <c r="X6" s="108">
        <v>43.628</v>
      </c>
      <c r="Y6" s="108">
        <v>38.479999999999997</v>
      </c>
      <c r="Z6" s="108">
        <v>35.070999999999998</v>
      </c>
      <c r="AA6" s="108">
        <v>47.408999999999999</v>
      </c>
      <c r="AB6" s="108">
        <v>45.268000000000001</v>
      </c>
      <c r="AC6" s="108">
        <v>39.011000000000003</v>
      </c>
      <c r="AD6" s="108">
        <v>35.058999999999997</v>
      </c>
      <c r="AE6" s="108">
        <v>39.148000000000003</v>
      </c>
      <c r="AF6" s="108">
        <v>40.320999999999998</v>
      </c>
      <c r="AG6" s="108">
        <v>35.124000000000002</v>
      </c>
      <c r="AH6" s="110">
        <v>53.439</v>
      </c>
      <c r="AN6" s="130"/>
      <c r="AO6" s="130"/>
      <c r="AP6" s="130"/>
      <c r="AQ6" s="130"/>
      <c r="AR6" s="130"/>
      <c r="AS6" s="130"/>
      <c r="AT6" s="130"/>
      <c r="AU6" s="130"/>
      <c r="AV6" s="130"/>
      <c r="AW6" s="130"/>
      <c r="AX6" s="130"/>
      <c r="AY6" s="130"/>
    </row>
    <row r="7" spans="1:54" ht="14.5" x14ac:dyDescent="0.35">
      <c r="A7" s="164">
        <v>45261</v>
      </c>
      <c r="B7" s="279"/>
      <c r="C7" s="269">
        <v>22</v>
      </c>
      <c r="D7" s="274">
        <v>36</v>
      </c>
      <c r="E7" s="108">
        <v>35.453000000000003</v>
      </c>
      <c r="F7" s="108">
        <v>32.276000000000003</v>
      </c>
      <c r="G7" s="108">
        <v>33.723999999999997</v>
      </c>
      <c r="H7" s="108">
        <v>36.774000000000001</v>
      </c>
      <c r="I7" s="108">
        <v>38.363</v>
      </c>
      <c r="J7" s="108">
        <v>40.045000000000002</v>
      </c>
      <c r="K7" s="108">
        <v>36.167999999999999</v>
      </c>
      <c r="L7" s="108">
        <v>44.28</v>
      </c>
      <c r="M7" s="108">
        <v>32.286000000000001</v>
      </c>
      <c r="N7" s="108">
        <v>34.337000000000003</v>
      </c>
      <c r="O7" s="108">
        <v>33.573999999999998</v>
      </c>
      <c r="P7" s="108">
        <v>36.624000000000002</v>
      </c>
      <c r="Q7" s="108">
        <v>35.832000000000001</v>
      </c>
      <c r="R7" s="108">
        <v>37.095999999999997</v>
      </c>
      <c r="S7" s="108">
        <v>38.015999999999998</v>
      </c>
      <c r="T7" s="108">
        <v>42.084000000000003</v>
      </c>
      <c r="U7" s="108">
        <v>36.892000000000003</v>
      </c>
      <c r="V7" s="108">
        <v>33.898000000000003</v>
      </c>
      <c r="W7" s="108">
        <v>35.146999999999998</v>
      </c>
      <c r="X7" s="108">
        <v>37.771000000000001</v>
      </c>
      <c r="Y7" s="108">
        <v>34.200000000000003</v>
      </c>
      <c r="Z7" s="108">
        <v>32.488999999999997</v>
      </c>
      <c r="AA7" s="108">
        <v>38.244</v>
      </c>
      <c r="AB7" s="108">
        <v>38.539000000000001</v>
      </c>
      <c r="AC7" s="108">
        <v>35.216000000000001</v>
      </c>
      <c r="AD7" s="108">
        <v>33.348999999999997</v>
      </c>
      <c r="AE7" s="108">
        <v>36.97</v>
      </c>
      <c r="AF7" s="108">
        <v>33.843000000000004</v>
      </c>
      <c r="AG7" s="108">
        <v>33.49</v>
      </c>
      <c r="AH7" s="110">
        <v>43.136000000000003</v>
      </c>
      <c r="AN7" s="130"/>
      <c r="AO7" s="130"/>
      <c r="AP7" s="130"/>
      <c r="AQ7" s="130"/>
      <c r="AR7" s="130"/>
      <c r="AS7" s="130"/>
      <c r="AT7" s="130"/>
      <c r="AU7" s="130"/>
      <c r="AV7" s="130"/>
      <c r="AW7" s="130"/>
      <c r="AX7" s="130"/>
      <c r="AY7" s="130"/>
    </row>
    <row r="8" spans="1:54" ht="14.5" x14ac:dyDescent="0.35">
      <c r="A8" s="164">
        <v>45292</v>
      </c>
      <c r="B8" s="279"/>
      <c r="C8" s="269">
        <v>20</v>
      </c>
      <c r="D8" s="274">
        <v>33</v>
      </c>
      <c r="E8" s="108">
        <v>32.234000000000002</v>
      </c>
      <c r="F8" s="108">
        <v>30.67</v>
      </c>
      <c r="G8" s="108">
        <v>31.399000000000001</v>
      </c>
      <c r="H8" s="108">
        <v>33.698</v>
      </c>
      <c r="I8" s="108">
        <v>33.167000000000002</v>
      </c>
      <c r="J8" s="108">
        <v>35.08</v>
      </c>
      <c r="K8" s="108">
        <v>33.299999999999997</v>
      </c>
      <c r="L8" s="108">
        <v>38.787999999999997</v>
      </c>
      <c r="M8" s="108">
        <v>32.868000000000002</v>
      </c>
      <c r="N8" s="108">
        <v>32.143999999999998</v>
      </c>
      <c r="O8" s="108">
        <v>30.448</v>
      </c>
      <c r="P8" s="108">
        <v>34.323999999999998</v>
      </c>
      <c r="Q8" s="108">
        <v>32.692</v>
      </c>
      <c r="R8" s="108">
        <v>36.247</v>
      </c>
      <c r="S8" s="108">
        <v>33.549999999999997</v>
      </c>
      <c r="T8" s="108">
        <v>36.908000000000001</v>
      </c>
      <c r="U8" s="108">
        <v>32.01</v>
      </c>
      <c r="V8" s="108">
        <v>31.244</v>
      </c>
      <c r="W8" s="108">
        <v>31.686</v>
      </c>
      <c r="X8" s="108">
        <v>34.936999999999998</v>
      </c>
      <c r="Y8" s="108">
        <v>33.259</v>
      </c>
      <c r="Z8" s="108">
        <v>30.385000000000002</v>
      </c>
      <c r="AA8" s="108">
        <v>34.255000000000003</v>
      </c>
      <c r="AB8" s="108">
        <v>34.465000000000003</v>
      </c>
      <c r="AC8" s="108">
        <v>32.667000000000002</v>
      </c>
      <c r="AD8" s="108">
        <v>31.734000000000002</v>
      </c>
      <c r="AE8" s="108">
        <v>33.131999999999998</v>
      </c>
      <c r="AF8" s="108">
        <v>31.379000000000001</v>
      </c>
      <c r="AG8" s="108">
        <v>31.1</v>
      </c>
      <c r="AH8" s="110">
        <v>35.496000000000002</v>
      </c>
      <c r="AN8" s="130"/>
      <c r="AO8" s="130"/>
      <c r="AP8" s="130"/>
      <c r="AQ8" s="130"/>
      <c r="AR8" s="130"/>
      <c r="AS8" s="130"/>
      <c r="AT8" s="130"/>
      <c r="AU8" s="130"/>
      <c r="AV8" s="130"/>
      <c r="AW8" s="130"/>
      <c r="AX8" s="130"/>
      <c r="AY8" s="130"/>
    </row>
    <row r="9" spans="1:54" ht="14.5" x14ac:dyDescent="0.35">
      <c r="A9" s="164">
        <v>45323</v>
      </c>
      <c r="B9" s="279"/>
      <c r="C9" s="269">
        <v>17</v>
      </c>
      <c r="D9" s="274">
        <v>28</v>
      </c>
      <c r="E9" s="108">
        <v>28.189</v>
      </c>
      <c r="F9" s="108">
        <v>26.728000000000002</v>
      </c>
      <c r="G9" s="108">
        <v>25.641999999999999</v>
      </c>
      <c r="H9" s="108">
        <v>34.527000000000001</v>
      </c>
      <c r="I9" s="108">
        <v>32.106999999999999</v>
      </c>
      <c r="J9" s="108">
        <v>27.396000000000001</v>
      </c>
      <c r="K9" s="108">
        <v>27.811</v>
      </c>
      <c r="L9" s="108">
        <v>35.603000000000002</v>
      </c>
      <c r="M9" s="108">
        <v>31.603000000000002</v>
      </c>
      <c r="N9" s="108">
        <v>28.876000000000001</v>
      </c>
      <c r="O9" s="108">
        <v>24.797999999999998</v>
      </c>
      <c r="P9" s="108">
        <v>34.29</v>
      </c>
      <c r="Q9" s="108">
        <v>26.835000000000001</v>
      </c>
      <c r="R9" s="108">
        <v>30.231999999999999</v>
      </c>
      <c r="S9" s="108">
        <v>26.501000000000001</v>
      </c>
      <c r="T9" s="108">
        <v>34.746000000000002</v>
      </c>
      <c r="U9" s="108">
        <v>25.187999999999999</v>
      </c>
      <c r="V9" s="108">
        <v>27.015999999999998</v>
      </c>
      <c r="W9" s="108">
        <v>25.280999999999999</v>
      </c>
      <c r="X9" s="108">
        <v>27.792999999999999</v>
      </c>
      <c r="Y9" s="108">
        <v>26.707999999999998</v>
      </c>
      <c r="Z9" s="108">
        <v>25.186</v>
      </c>
      <c r="AA9" s="108">
        <v>32.963000000000001</v>
      </c>
      <c r="AB9" s="108">
        <v>38.273000000000003</v>
      </c>
      <c r="AC9" s="108">
        <v>29.3</v>
      </c>
      <c r="AD9" s="108">
        <v>36.499000000000002</v>
      </c>
      <c r="AE9" s="108">
        <v>33.237000000000002</v>
      </c>
      <c r="AF9" s="108">
        <v>25.805</v>
      </c>
      <c r="AG9" s="108">
        <v>26.606999999999999</v>
      </c>
      <c r="AH9" s="110">
        <v>31.535</v>
      </c>
      <c r="AN9" s="130"/>
      <c r="AO9" s="130"/>
      <c r="AP9" s="130"/>
      <c r="AQ9" s="130"/>
      <c r="AR9" s="130"/>
      <c r="AS9" s="130"/>
      <c r="AT9" s="130"/>
      <c r="AU9" s="130"/>
      <c r="AV9" s="130"/>
      <c r="AW9" s="130"/>
      <c r="AX9" s="130"/>
      <c r="AY9" s="130"/>
    </row>
    <row r="10" spans="1:54" ht="14.5" x14ac:dyDescent="0.35">
      <c r="A10" s="164">
        <v>45352</v>
      </c>
      <c r="B10" s="279"/>
      <c r="C10" s="269">
        <v>28</v>
      </c>
      <c r="D10" s="274">
        <v>47</v>
      </c>
      <c r="E10" s="108">
        <v>49.078000000000003</v>
      </c>
      <c r="F10" s="108">
        <v>47.598999999999997</v>
      </c>
      <c r="G10" s="108">
        <v>48.512</v>
      </c>
      <c r="H10" s="108">
        <v>68.040000000000006</v>
      </c>
      <c r="I10" s="108">
        <v>45.027999999999999</v>
      </c>
      <c r="J10" s="108">
        <v>60.902000000000001</v>
      </c>
      <c r="K10" s="108">
        <v>49.088999999999999</v>
      </c>
      <c r="L10" s="108">
        <v>54.712000000000003</v>
      </c>
      <c r="M10" s="108">
        <v>39.659999999999997</v>
      </c>
      <c r="N10" s="108">
        <v>43.027999999999999</v>
      </c>
      <c r="O10" s="108">
        <v>32.167999999999999</v>
      </c>
      <c r="P10" s="108">
        <v>52.863999999999997</v>
      </c>
      <c r="Q10" s="108">
        <v>67.564999999999998</v>
      </c>
      <c r="R10" s="108">
        <v>38.762</v>
      </c>
      <c r="S10" s="108">
        <v>38.884</v>
      </c>
      <c r="T10" s="108">
        <v>80.915999999999997</v>
      </c>
      <c r="U10" s="108">
        <v>28.52</v>
      </c>
      <c r="V10" s="108">
        <v>51.353999999999999</v>
      </c>
      <c r="W10" s="108">
        <v>31.077999999999999</v>
      </c>
      <c r="X10" s="108">
        <v>46.401000000000003</v>
      </c>
      <c r="Y10" s="108">
        <v>50.646000000000001</v>
      </c>
      <c r="Z10" s="108">
        <v>35.576999999999998</v>
      </c>
      <c r="AA10" s="108">
        <v>44.935000000000002</v>
      </c>
      <c r="AB10" s="108">
        <v>66.944999999999993</v>
      </c>
      <c r="AC10" s="108">
        <v>51.722999999999999</v>
      </c>
      <c r="AD10" s="108">
        <v>84.263000000000005</v>
      </c>
      <c r="AE10" s="108">
        <v>36.749000000000002</v>
      </c>
      <c r="AF10" s="108">
        <v>37.521999999999998</v>
      </c>
      <c r="AG10" s="108">
        <v>42.771999999999998</v>
      </c>
      <c r="AH10" s="110">
        <v>42.244999999999997</v>
      </c>
      <c r="AN10" s="130"/>
      <c r="AO10" s="130"/>
      <c r="AP10" s="130"/>
      <c r="AQ10" s="130"/>
      <c r="AR10" s="130"/>
      <c r="AS10" s="130"/>
      <c r="AT10" s="130"/>
      <c r="AU10" s="130"/>
      <c r="AV10" s="130"/>
      <c r="AW10" s="130"/>
      <c r="AX10" s="130"/>
      <c r="AY10" s="130"/>
    </row>
    <row r="11" spans="1:54" ht="14.5" x14ac:dyDescent="0.35">
      <c r="A11" s="164">
        <v>45383</v>
      </c>
      <c r="B11" s="279"/>
      <c r="C11" s="269">
        <v>55</v>
      </c>
      <c r="D11" s="274">
        <v>91</v>
      </c>
      <c r="E11" s="108">
        <v>98.072999999999993</v>
      </c>
      <c r="F11" s="108">
        <v>99.263000000000005</v>
      </c>
      <c r="G11" s="108">
        <v>87.480999999999995</v>
      </c>
      <c r="H11" s="108">
        <v>85.483000000000004</v>
      </c>
      <c r="I11" s="108">
        <v>106.91</v>
      </c>
      <c r="J11" s="108">
        <v>115.749</v>
      </c>
      <c r="K11" s="108">
        <v>80.156000000000006</v>
      </c>
      <c r="L11" s="108">
        <v>77.665999999999997</v>
      </c>
      <c r="M11" s="108">
        <v>93.784000000000006</v>
      </c>
      <c r="N11" s="108">
        <v>88.680999999999997</v>
      </c>
      <c r="O11" s="108">
        <v>68.548000000000002</v>
      </c>
      <c r="P11" s="108">
        <v>92.918999999999997</v>
      </c>
      <c r="Q11" s="108">
        <v>143.357</v>
      </c>
      <c r="R11" s="108">
        <v>94.725999999999999</v>
      </c>
      <c r="S11" s="108">
        <v>118.28700000000001</v>
      </c>
      <c r="T11" s="108">
        <v>126.80500000000001</v>
      </c>
      <c r="U11" s="108">
        <v>79.176000000000002</v>
      </c>
      <c r="V11" s="108">
        <v>81.197999999999993</v>
      </c>
      <c r="W11" s="108">
        <v>73.382999999999996</v>
      </c>
      <c r="X11" s="108">
        <v>104.45099999999999</v>
      </c>
      <c r="Y11" s="108">
        <v>109.676</v>
      </c>
      <c r="Z11" s="108">
        <v>61.68</v>
      </c>
      <c r="AA11" s="108">
        <v>89.081000000000003</v>
      </c>
      <c r="AB11" s="108">
        <v>95.807000000000002</v>
      </c>
      <c r="AC11" s="108">
        <v>85.504000000000005</v>
      </c>
      <c r="AD11" s="108">
        <v>140.04499999999999</v>
      </c>
      <c r="AE11" s="108">
        <v>64.206999999999994</v>
      </c>
      <c r="AF11" s="108">
        <v>132.184</v>
      </c>
      <c r="AG11" s="108">
        <v>62.543999999999997</v>
      </c>
      <c r="AH11" s="110">
        <v>72.59</v>
      </c>
      <c r="AN11" s="130"/>
      <c r="AO11" s="130"/>
      <c r="AP11" s="130"/>
      <c r="AQ11" s="130"/>
      <c r="AR11" s="130"/>
      <c r="AS11" s="130"/>
      <c r="AT11" s="130"/>
      <c r="AU11" s="130"/>
      <c r="AV11" s="130"/>
      <c r="AW11" s="130"/>
      <c r="AX11" s="130"/>
      <c r="AY11" s="130"/>
    </row>
    <row r="12" spans="1:54" ht="14.5" x14ac:dyDescent="0.35">
      <c r="A12" s="164">
        <v>45413</v>
      </c>
      <c r="B12" s="279"/>
      <c r="C12" s="269">
        <v>161</v>
      </c>
      <c r="D12" s="274">
        <v>265</v>
      </c>
      <c r="E12" s="108">
        <v>245.63200000000001</v>
      </c>
      <c r="F12" s="108">
        <v>313.97399999999999</v>
      </c>
      <c r="G12" s="108">
        <v>242.28299999999999</v>
      </c>
      <c r="H12" s="108">
        <v>333.846</v>
      </c>
      <c r="I12" s="108">
        <v>368.483</v>
      </c>
      <c r="J12" s="108">
        <v>419.98500000000001</v>
      </c>
      <c r="K12" s="108">
        <v>229.38800000000001</v>
      </c>
      <c r="L12" s="108">
        <v>280.31700000000001</v>
      </c>
      <c r="M12" s="108">
        <v>249.86799999999999</v>
      </c>
      <c r="N12" s="108">
        <v>311.70499999999998</v>
      </c>
      <c r="O12" s="108">
        <v>105.95699999999999</v>
      </c>
      <c r="P12" s="108">
        <v>235.07300000000001</v>
      </c>
      <c r="Q12" s="108">
        <v>280.13200000000001</v>
      </c>
      <c r="R12" s="108">
        <v>345.16800000000001</v>
      </c>
      <c r="S12" s="108">
        <v>284.27600000000001</v>
      </c>
      <c r="T12" s="108">
        <v>291.25900000000001</v>
      </c>
      <c r="U12" s="108">
        <v>330.59100000000001</v>
      </c>
      <c r="V12" s="108">
        <v>346.334</v>
      </c>
      <c r="W12" s="108">
        <v>159.16999999999999</v>
      </c>
      <c r="X12" s="108">
        <v>217.727</v>
      </c>
      <c r="Y12" s="108">
        <v>172.83600000000001</v>
      </c>
      <c r="Z12" s="108">
        <v>146.595</v>
      </c>
      <c r="AA12" s="108">
        <v>299.27300000000002</v>
      </c>
      <c r="AB12" s="108">
        <v>201.488</v>
      </c>
      <c r="AC12" s="108">
        <v>196.327</v>
      </c>
      <c r="AD12" s="108">
        <v>302.31400000000002</v>
      </c>
      <c r="AE12" s="108">
        <v>186.04400000000001</v>
      </c>
      <c r="AF12" s="108">
        <v>297.375</v>
      </c>
      <c r="AG12" s="108">
        <v>206.42599999999999</v>
      </c>
      <c r="AH12" s="110">
        <v>178.59899999999999</v>
      </c>
      <c r="AN12" s="130"/>
      <c r="AO12" s="130"/>
      <c r="AP12" s="130"/>
      <c r="AQ12" s="130"/>
      <c r="AR12" s="130"/>
      <c r="AS12" s="130"/>
      <c r="AT12" s="130"/>
      <c r="AU12" s="130"/>
      <c r="AV12" s="130"/>
      <c r="AW12" s="130"/>
      <c r="AX12" s="130"/>
      <c r="AY12" s="130"/>
    </row>
    <row r="13" spans="1:54" ht="14.5" x14ac:dyDescent="0.35">
      <c r="A13" s="164">
        <v>45444</v>
      </c>
      <c r="B13" s="279"/>
      <c r="C13" s="269">
        <v>185</v>
      </c>
      <c r="D13" s="274">
        <v>305</v>
      </c>
      <c r="E13" s="108">
        <v>195.38399999999999</v>
      </c>
      <c r="F13" s="108">
        <v>447.64299999999997</v>
      </c>
      <c r="G13" s="108">
        <v>235.583</v>
      </c>
      <c r="H13" s="108">
        <v>688.28800000000001</v>
      </c>
      <c r="I13" s="108">
        <v>330.41</v>
      </c>
      <c r="J13" s="108">
        <v>573.52300000000002</v>
      </c>
      <c r="K13" s="108">
        <v>238.67099999999999</v>
      </c>
      <c r="L13" s="108">
        <v>396.43</v>
      </c>
      <c r="M13" s="108">
        <v>170.63399999999999</v>
      </c>
      <c r="N13" s="108">
        <v>222.00399999999999</v>
      </c>
      <c r="O13" s="108">
        <v>62.414000000000001</v>
      </c>
      <c r="P13" s="108">
        <v>251.8</v>
      </c>
      <c r="Q13" s="108">
        <v>167.387</v>
      </c>
      <c r="R13" s="108">
        <v>335.79300000000001</v>
      </c>
      <c r="S13" s="108">
        <v>210.08500000000001</v>
      </c>
      <c r="T13" s="108">
        <v>210.114</v>
      </c>
      <c r="U13" s="108">
        <v>567.923</v>
      </c>
      <c r="V13" s="108">
        <v>291.60399999999998</v>
      </c>
      <c r="W13" s="108">
        <v>318.39600000000002</v>
      </c>
      <c r="X13" s="108">
        <v>512.61099999999999</v>
      </c>
      <c r="Y13" s="108">
        <v>64.224999999999994</v>
      </c>
      <c r="Z13" s="108">
        <v>182.43299999999999</v>
      </c>
      <c r="AA13" s="108">
        <v>389.14100000000002</v>
      </c>
      <c r="AB13" s="108">
        <v>408.51499999999999</v>
      </c>
      <c r="AC13" s="108">
        <v>344.98899999999998</v>
      </c>
      <c r="AD13" s="108">
        <v>450.39800000000002</v>
      </c>
      <c r="AE13" s="108">
        <v>79.641999999999996</v>
      </c>
      <c r="AF13" s="108">
        <v>522.26099999999997</v>
      </c>
      <c r="AG13" s="108">
        <v>217.298</v>
      </c>
      <c r="AH13" s="110">
        <v>323.30799999999999</v>
      </c>
      <c r="AN13" s="130"/>
      <c r="AO13" s="130"/>
      <c r="AP13" s="130"/>
      <c r="AQ13" s="130"/>
      <c r="AR13" s="130"/>
      <c r="AS13" s="130"/>
      <c r="AT13" s="130"/>
      <c r="AU13" s="130"/>
      <c r="AV13" s="130"/>
      <c r="AW13" s="130"/>
      <c r="AX13" s="130"/>
      <c r="AY13" s="130"/>
    </row>
    <row r="14" spans="1:54" ht="14.5" x14ac:dyDescent="0.35">
      <c r="A14" s="164">
        <v>45474</v>
      </c>
      <c r="B14" s="279"/>
      <c r="C14" s="269">
        <v>67</v>
      </c>
      <c r="D14" s="274">
        <v>110</v>
      </c>
      <c r="E14" s="108">
        <v>74.399000000000001</v>
      </c>
      <c r="F14" s="108">
        <v>194.91</v>
      </c>
      <c r="G14" s="108">
        <v>68.263999999999996</v>
      </c>
      <c r="H14" s="108">
        <v>495.64600000000002</v>
      </c>
      <c r="I14" s="108">
        <v>114.834</v>
      </c>
      <c r="J14" s="108">
        <v>187.65299999999999</v>
      </c>
      <c r="K14" s="108">
        <v>112.76600000000001</v>
      </c>
      <c r="L14" s="108">
        <v>254.42099999999999</v>
      </c>
      <c r="M14" s="108">
        <v>53.954999999999998</v>
      </c>
      <c r="N14" s="108">
        <v>65.135999999999996</v>
      </c>
      <c r="O14" s="108">
        <v>28.448</v>
      </c>
      <c r="P14" s="108">
        <v>66.820999999999998</v>
      </c>
      <c r="Q14" s="108">
        <v>62.048999999999999</v>
      </c>
      <c r="R14" s="108">
        <v>124.611</v>
      </c>
      <c r="S14" s="108">
        <v>78.421000000000006</v>
      </c>
      <c r="T14" s="108">
        <v>73.58</v>
      </c>
      <c r="U14" s="108">
        <v>241.137</v>
      </c>
      <c r="V14" s="108">
        <v>142.339</v>
      </c>
      <c r="W14" s="108">
        <v>79.144000000000005</v>
      </c>
      <c r="X14" s="108">
        <v>254.49799999999999</v>
      </c>
      <c r="Y14" s="108">
        <v>31.744</v>
      </c>
      <c r="Z14" s="108">
        <v>65.286000000000001</v>
      </c>
      <c r="AA14" s="108">
        <v>114.74</v>
      </c>
      <c r="AB14" s="108">
        <v>130.70599999999999</v>
      </c>
      <c r="AC14" s="108">
        <v>107.23399999999999</v>
      </c>
      <c r="AD14" s="108">
        <v>141.917</v>
      </c>
      <c r="AE14" s="108">
        <v>34.701999999999998</v>
      </c>
      <c r="AF14" s="108">
        <v>306.42599999999999</v>
      </c>
      <c r="AG14" s="108">
        <v>64.91</v>
      </c>
      <c r="AH14" s="110">
        <v>140.09899999999999</v>
      </c>
      <c r="AN14" s="130"/>
      <c r="AO14" s="130"/>
      <c r="AP14" s="130"/>
      <c r="AQ14" s="130"/>
      <c r="AR14" s="130"/>
      <c r="AS14" s="130"/>
      <c r="AT14" s="130"/>
      <c r="AU14" s="130"/>
      <c r="AV14" s="130"/>
      <c r="AW14" s="130"/>
      <c r="AX14" s="130"/>
      <c r="AY14" s="130"/>
    </row>
    <row r="15" spans="1:54" ht="14.5" x14ac:dyDescent="0.35">
      <c r="A15" s="164">
        <v>45505</v>
      </c>
      <c r="B15" s="279"/>
      <c r="C15" s="269">
        <v>37</v>
      </c>
      <c r="D15" s="274">
        <v>61</v>
      </c>
      <c r="E15" s="108">
        <v>65.650999999999996</v>
      </c>
      <c r="F15" s="108">
        <v>77.31</v>
      </c>
      <c r="G15" s="108">
        <v>47.44</v>
      </c>
      <c r="H15" s="108">
        <v>141.94300000000001</v>
      </c>
      <c r="I15" s="108">
        <v>58.17</v>
      </c>
      <c r="J15" s="108">
        <v>94.367999999999995</v>
      </c>
      <c r="K15" s="108">
        <v>56.774999999999999</v>
      </c>
      <c r="L15" s="108">
        <v>105.762</v>
      </c>
      <c r="M15" s="108">
        <v>50.557000000000002</v>
      </c>
      <c r="N15" s="108">
        <v>61.808999999999997</v>
      </c>
      <c r="O15" s="108">
        <v>26.89</v>
      </c>
      <c r="P15" s="108">
        <v>52.978999999999999</v>
      </c>
      <c r="Q15" s="108">
        <v>45.905999999999999</v>
      </c>
      <c r="R15" s="108">
        <v>68.527000000000001</v>
      </c>
      <c r="S15" s="108">
        <v>60.42</v>
      </c>
      <c r="T15" s="108">
        <v>58.203000000000003</v>
      </c>
      <c r="U15" s="108">
        <v>91.158000000000001</v>
      </c>
      <c r="V15" s="108">
        <v>60.625999999999998</v>
      </c>
      <c r="W15" s="108">
        <v>59.837000000000003</v>
      </c>
      <c r="X15" s="108">
        <v>81.585999999999999</v>
      </c>
      <c r="Y15" s="108">
        <v>34.529000000000003</v>
      </c>
      <c r="Z15" s="108">
        <v>49.886000000000003</v>
      </c>
      <c r="AA15" s="108">
        <v>69.448999999999998</v>
      </c>
      <c r="AB15" s="108">
        <v>61.374000000000002</v>
      </c>
      <c r="AC15" s="108">
        <v>62.103000000000002</v>
      </c>
      <c r="AD15" s="108">
        <v>73.046000000000006</v>
      </c>
      <c r="AE15" s="108">
        <v>30.89</v>
      </c>
      <c r="AF15" s="108">
        <v>98.835999999999999</v>
      </c>
      <c r="AG15" s="108">
        <v>45.273000000000003</v>
      </c>
      <c r="AH15" s="110">
        <v>65.537000000000006</v>
      </c>
      <c r="AN15" s="130"/>
      <c r="AO15" s="130"/>
      <c r="AP15" s="130"/>
      <c r="AQ15" s="130"/>
      <c r="AR15" s="130"/>
      <c r="AS15" s="130"/>
      <c r="AT15" s="130"/>
      <c r="AU15" s="130"/>
      <c r="AV15" s="130"/>
      <c r="AW15" s="130"/>
      <c r="AX15" s="130"/>
      <c r="AY15" s="130"/>
    </row>
    <row r="16" spans="1:54" ht="14.5" x14ac:dyDescent="0.35">
      <c r="A16" s="164">
        <v>45536</v>
      </c>
      <c r="B16" s="279"/>
      <c r="C16" s="269">
        <v>24</v>
      </c>
      <c r="D16" s="274">
        <v>39</v>
      </c>
      <c r="E16" s="108">
        <v>40.792999999999999</v>
      </c>
      <c r="F16" s="108">
        <v>48.048999999999999</v>
      </c>
      <c r="G16" s="108">
        <v>34.447000000000003</v>
      </c>
      <c r="H16" s="108">
        <v>65.164000000000001</v>
      </c>
      <c r="I16" s="108">
        <v>37.445</v>
      </c>
      <c r="J16" s="108">
        <v>59.625999999999998</v>
      </c>
      <c r="K16" s="108">
        <v>31.87</v>
      </c>
      <c r="L16" s="108">
        <v>49.993000000000002</v>
      </c>
      <c r="M16" s="108">
        <v>32.747</v>
      </c>
      <c r="N16" s="108">
        <v>32.148000000000003</v>
      </c>
      <c r="O16" s="108">
        <v>22.902000000000001</v>
      </c>
      <c r="P16" s="108">
        <v>64.498999999999995</v>
      </c>
      <c r="Q16" s="108">
        <v>39.340000000000003</v>
      </c>
      <c r="R16" s="108">
        <v>38.890999999999998</v>
      </c>
      <c r="S16" s="108">
        <v>39.109000000000002</v>
      </c>
      <c r="T16" s="108">
        <v>46.906999999999996</v>
      </c>
      <c r="U16" s="108">
        <v>45.844999999999999</v>
      </c>
      <c r="V16" s="108">
        <v>35.484999999999999</v>
      </c>
      <c r="W16" s="108">
        <v>29.809000000000001</v>
      </c>
      <c r="X16" s="108">
        <v>41.473999999999997</v>
      </c>
      <c r="Y16" s="108">
        <v>24.117000000000001</v>
      </c>
      <c r="Z16" s="108">
        <v>59.680999999999997</v>
      </c>
      <c r="AA16" s="108">
        <v>56.884</v>
      </c>
      <c r="AB16" s="108">
        <v>38.314999999999998</v>
      </c>
      <c r="AC16" s="108">
        <v>36.203000000000003</v>
      </c>
      <c r="AD16" s="108">
        <v>39.795999999999999</v>
      </c>
      <c r="AE16" s="108">
        <v>21.942</v>
      </c>
      <c r="AF16" s="108">
        <v>45.698</v>
      </c>
      <c r="AG16" s="108">
        <v>36.018000000000001</v>
      </c>
      <c r="AH16" s="110">
        <v>35.639000000000003</v>
      </c>
      <c r="AN16" s="130"/>
      <c r="AO16" s="130"/>
      <c r="AP16" s="130"/>
      <c r="AQ16" s="130"/>
      <c r="AR16" s="130"/>
      <c r="AS16" s="130"/>
      <c r="AT16" s="130"/>
      <c r="AU16" s="130"/>
      <c r="AV16" s="130"/>
      <c r="AW16" s="130"/>
      <c r="AX16" s="130"/>
      <c r="AY16" s="130"/>
    </row>
    <row r="17" spans="1:1005" ht="14.5" x14ac:dyDescent="0.35">
      <c r="A17" s="164">
        <v>45566</v>
      </c>
      <c r="B17" s="279"/>
      <c r="C17" s="269">
        <v>30</v>
      </c>
      <c r="D17" s="274">
        <v>41</v>
      </c>
      <c r="E17" s="108">
        <v>34.954000000000001</v>
      </c>
      <c r="F17" s="108">
        <v>51.963000000000001</v>
      </c>
      <c r="G17" s="108">
        <v>51.107999999999997</v>
      </c>
      <c r="H17" s="108">
        <v>69.256</v>
      </c>
      <c r="I17" s="108">
        <v>58.99</v>
      </c>
      <c r="J17" s="108">
        <v>74.891999999999996</v>
      </c>
      <c r="K17" s="108">
        <v>53.447000000000003</v>
      </c>
      <c r="L17" s="108">
        <v>45.558</v>
      </c>
      <c r="M17" s="108">
        <v>36.637999999999998</v>
      </c>
      <c r="N17" s="108">
        <v>36.124000000000002</v>
      </c>
      <c r="O17" s="108">
        <v>39.558999999999997</v>
      </c>
      <c r="P17" s="108">
        <v>43.927</v>
      </c>
      <c r="Q17" s="108">
        <v>44.000999999999998</v>
      </c>
      <c r="R17" s="108">
        <v>63.301000000000002</v>
      </c>
      <c r="S17" s="108">
        <v>86.087999999999994</v>
      </c>
      <c r="T17" s="108">
        <v>58.292999999999999</v>
      </c>
      <c r="U17" s="108">
        <v>49.335000000000001</v>
      </c>
      <c r="V17" s="108">
        <v>44.363999999999997</v>
      </c>
      <c r="W17" s="108">
        <v>37.44</v>
      </c>
      <c r="X17" s="108">
        <v>49.613</v>
      </c>
      <c r="Y17" s="108">
        <v>26.949000000000002</v>
      </c>
      <c r="Z17" s="108">
        <v>63.451999999999998</v>
      </c>
      <c r="AA17" s="108">
        <v>75.308000000000007</v>
      </c>
      <c r="AB17" s="108">
        <v>40.152999999999999</v>
      </c>
      <c r="AC17" s="108">
        <v>37.154000000000003</v>
      </c>
      <c r="AD17" s="108">
        <v>47.445</v>
      </c>
      <c r="AE17" s="108">
        <v>29.242999999999999</v>
      </c>
      <c r="AF17" s="108">
        <v>46.530999999999999</v>
      </c>
      <c r="AG17" s="108">
        <v>41.499000000000002</v>
      </c>
      <c r="AH17" s="110">
        <v>35.396999999999998</v>
      </c>
      <c r="AN17" s="130"/>
      <c r="AO17" s="130"/>
      <c r="AP17" s="130"/>
      <c r="AQ17" s="130"/>
      <c r="AR17" s="130"/>
      <c r="AS17" s="130"/>
      <c r="AT17" s="130"/>
      <c r="AU17" s="130"/>
      <c r="AV17" s="130"/>
      <c r="AW17" s="130"/>
      <c r="AX17" s="130"/>
      <c r="AY17" s="130"/>
    </row>
    <row r="18" spans="1:1005" ht="14.5" x14ac:dyDescent="0.35">
      <c r="A18" s="164">
        <v>45597</v>
      </c>
      <c r="B18" s="279"/>
      <c r="C18" s="269">
        <v>31</v>
      </c>
      <c r="D18" s="274">
        <v>36</v>
      </c>
      <c r="E18" s="108">
        <v>30.763999999999999</v>
      </c>
      <c r="F18" s="108">
        <v>42.378</v>
      </c>
      <c r="G18" s="108">
        <v>39.206000000000003</v>
      </c>
      <c r="H18" s="108">
        <v>52.744999999999997</v>
      </c>
      <c r="I18" s="108">
        <v>47.435000000000002</v>
      </c>
      <c r="J18" s="108">
        <v>54.79</v>
      </c>
      <c r="K18" s="108">
        <v>44.332999999999998</v>
      </c>
      <c r="L18" s="108">
        <v>37.29</v>
      </c>
      <c r="M18" s="108">
        <v>32.950000000000003</v>
      </c>
      <c r="N18" s="108">
        <v>35.002000000000002</v>
      </c>
      <c r="O18" s="108">
        <v>26.032</v>
      </c>
      <c r="P18" s="108">
        <v>33.689</v>
      </c>
      <c r="Q18" s="108">
        <v>40.186999999999998</v>
      </c>
      <c r="R18" s="108">
        <v>48.719000000000001</v>
      </c>
      <c r="S18" s="108">
        <v>56.231999999999999</v>
      </c>
      <c r="T18" s="108">
        <v>45.481000000000002</v>
      </c>
      <c r="U18" s="108">
        <v>43.506</v>
      </c>
      <c r="V18" s="108">
        <v>40.956000000000003</v>
      </c>
      <c r="W18" s="108">
        <v>37.99</v>
      </c>
      <c r="X18" s="108">
        <v>40.991</v>
      </c>
      <c r="Y18" s="108">
        <v>23.481000000000002</v>
      </c>
      <c r="Z18" s="108">
        <v>41.558</v>
      </c>
      <c r="AA18" s="108">
        <v>46.316000000000003</v>
      </c>
      <c r="AB18" s="108">
        <v>37.104999999999997</v>
      </c>
      <c r="AC18" s="108">
        <v>32.459000000000003</v>
      </c>
      <c r="AD18" s="108">
        <v>41.533000000000001</v>
      </c>
      <c r="AE18" s="108">
        <v>27.742999999999999</v>
      </c>
      <c r="AF18" s="108">
        <v>41.295999999999999</v>
      </c>
      <c r="AG18" s="108">
        <v>45.9</v>
      </c>
      <c r="AH18" s="110">
        <v>34.904000000000003</v>
      </c>
      <c r="AN18" s="130"/>
      <c r="AO18" s="130"/>
      <c r="AP18" s="130"/>
      <c r="AQ18" s="130"/>
      <c r="AR18" s="130"/>
      <c r="AS18" s="130"/>
      <c r="AT18" s="130"/>
      <c r="AU18" s="130"/>
      <c r="AV18" s="130"/>
      <c r="AW18" s="130"/>
      <c r="AX18" s="130"/>
      <c r="AY18" s="130"/>
    </row>
    <row r="19" spans="1:1005" ht="14.5" x14ac:dyDescent="0.35">
      <c r="A19" s="164">
        <v>45627</v>
      </c>
      <c r="B19" s="279"/>
      <c r="C19" s="269">
        <v>31</v>
      </c>
      <c r="D19" s="274">
        <v>32</v>
      </c>
      <c r="E19" s="108">
        <v>27.777999999999999</v>
      </c>
      <c r="F19" s="108">
        <v>36.273000000000003</v>
      </c>
      <c r="G19" s="108">
        <v>31.108000000000001</v>
      </c>
      <c r="H19" s="108">
        <v>48.639000000000003</v>
      </c>
      <c r="I19" s="108">
        <v>38.405999999999999</v>
      </c>
      <c r="J19" s="108">
        <v>42.094000000000001</v>
      </c>
      <c r="K19" s="108">
        <v>39.24</v>
      </c>
      <c r="L19" s="108">
        <v>33.389000000000003</v>
      </c>
      <c r="M19" s="108">
        <v>28.251000000000001</v>
      </c>
      <c r="N19" s="108">
        <v>29.053000000000001</v>
      </c>
      <c r="O19" s="108">
        <v>22.187999999999999</v>
      </c>
      <c r="P19" s="108">
        <v>30.901</v>
      </c>
      <c r="Q19" s="108">
        <v>31.59</v>
      </c>
      <c r="R19" s="108">
        <v>35.779000000000003</v>
      </c>
      <c r="S19" s="108">
        <v>38.929000000000002</v>
      </c>
      <c r="T19" s="108">
        <v>32.584000000000003</v>
      </c>
      <c r="U19" s="108">
        <v>38.755000000000003</v>
      </c>
      <c r="V19" s="108">
        <v>32.863999999999997</v>
      </c>
      <c r="W19" s="108">
        <v>31.936</v>
      </c>
      <c r="X19" s="108">
        <v>35.896999999999998</v>
      </c>
      <c r="Y19" s="108">
        <v>21.562999999999999</v>
      </c>
      <c r="Z19" s="108">
        <v>31.521000000000001</v>
      </c>
      <c r="AA19" s="108">
        <v>38.139000000000003</v>
      </c>
      <c r="AB19" s="108">
        <v>32.805999999999997</v>
      </c>
      <c r="AC19" s="108">
        <v>30.338999999999999</v>
      </c>
      <c r="AD19" s="108">
        <v>38.207999999999998</v>
      </c>
      <c r="AE19" s="108">
        <v>22.600999999999999</v>
      </c>
      <c r="AF19" s="108">
        <v>38.503999999999998</v>
      </c>
      <c r="AG19" s="108">
        <v>36.036999999999999</v>
      </c>
      <c r="AH19" s="110">
        <v>31.603999999999999</v>
      </c>
      <c r="AN19" s="130"/>
      <c r="AO19" s="130"/>
      <c r="AP19" s="130"/>
      <c r="AQ19" s="130"/>
      <c r="AR19" s="130"/>
      <c r="AS19" s="130"/>
      <c r="AT19" s="130"/>
      <c r="AU19" s="130"/>
      <c r="AV19" s="130"/>
      <c r="AW19" s="130"/>
      <c r="AX19" s="130"/>
      <c r="AY19" s="130"/>
    </row>
    <row r="20" spans="1:1005" ht="14.5" x14ac:dyDescent="0.35">
      <c r="A20" s="164">
        <v>45658</v>
      </c>
      <c r="B20" s="279"/>
      <c r="C20" s="269">
        <v>30</v>
      </c>
      <c r="D20" s="274">
        <v>31</v>
      </c>
      <c r="E20" s="108">
        <v>25.997</v>
      </c>
      <c r="F20" s="108">
        <v>33.093000000000004</v>
      </c>
      <c r="G20" s="108">
        <v>28.172999999999998</v>
      </c>
      <c r="H20" s="108">
        <v>41.155000000000001</v>
      </c>
      <c r="I20" s="108">
        <v>33.037999999999997</v>
      </c>
      <c r="J20" s="108">
        <v>37.484000000000002</v>
      </c>
      <c r="K20" s="108">
        <v>33.886000000000003</v>
      </c>
      <c r="L20" s="108">
        <v>33.43</v>
      </c>
      <c r="M20" s="108">
        <v>25.997</v>
      </c>
      <c r="N20" s="108">
        <v>25.689</v>
      </c>
      <c r="O20" s="108">
        <v>21.131</v>
      </c>
      <c r="P20" s="108">
        <v>27.689</v>
      </c>
      <c r="Q20" s="108">
        <v>30.641999999999999</v>
      </c>
      <c r="R20" s="108">
        <v>31.021000000000001</v>
      </c>
      <c r="S20" s="108">
        <v>32.914000000000001</v>
      </c>
      <c r="T20" s="108">
        <v>27.216999999999999</v>
      </c>
      <c r="U20" s="108">
        <v>35.066000000000003</v>
      </c>
      <c r="V20" s="108">
        <v>29.097000000000001</v>
      </c>
      <c r="W20" s="108">
        <v>28.952999999999999</v>
      </c>
      <c r="X20" s="108">
        <v>34.253</v>
      </c>
      <c r="Y20" s="108">
        <v>20.004000000000001</v>
      </c>
      <c r="Z20" s="108">
        <v>27.451000000000001</v>
      </c>
      <c r="AA20" s="108">
        <v>33.332000000000001</v>
      </c>
      <c r="AB20" s="108">
        <v>29.878</v>
      </c>
      <c r="AC20" s="108">
        <v>28.434999999999999</v>
      </c>
      <c r="AD20" s="108">
        <v>33.76</v>
      </c>
      <c r="AE20" s="108">
        <v>20.762</v>
      </c>
      <c r="AF20" s="108">
        <v>35.046999999999997</v>
      </c>
      <c r="AG20" s="108">
        <v>28.786000000000001</v>
      </c>
      <c r="AH20" s="110">
        <v>28.364000000000001</v>
      </c>
      <c r="AN20" s="130"/>
      <c r="AO20" s="130"/>
      <c r="AP20" s="130"/>
      <c r="AQ20" s="130"/>
      <c r="AR20" s="130"/>
      <c r="AS20" s="130"/>
      <c r="AT20" s="130"/>
      <c r="AU20" s="130"/>
      <c r="AV20" s="130"/>
      <c r="AW20" s="130"/>
      <c r="AX20" s="130"/>
      <c r="AY20" s="130"/>
    </row>
    <row r="21" spans="1:1005" ht="14.5" x14ac:dyDescent="0.35">
      <c r="A21" s="164">
        <v>45689</v>
      </c>
      <c r="B21" s="279"/>
      <c r="C21" s="269">
        <v>28</v>
      </c>
      <c r="D21" s="274">
        <v>29</v>
      </c>
      <c r="E21" s="108">
        <v>23.738</v>
      </c>
      <c r="F21" s="108">
        <v>27.933</v>
      </c>
      <c r="G21" s="108">
        <v>30.863</v>
      </c>
      <c r="H21" s="108">
        <v>40.076999999999998</v>
      </c>
      <c r="I21" s="108">
        <v>26.765000000000001</v>
      </c>
      <c r="J21" s="108">
        <v>32.051000000000002</v>
      </c>
      <c r="K21" s="108">
        <v>32.872999999999998</v>
      </c>
      <c r="L21" s="108">
        <v>32.944000000000003</v>
      </c>
      <c r="M21" s="108">
        <v>24.645</v>
      </c>
      <c r="N21" s="108">
        <v>21.722999999999999</v>
      </c>
      <c r="O21" s="108">
        <v>24.074999999999999</v>
      </c>
      <c r="P21" s="108">
        <v>23.696999999999999</v>
      </c>
      <c r="Q21" s="108">
        <v>26.683</v>
      </c>
      <c r="R21" s="108">
        <v>25.407</v>
      </c>
      <c r="S21" s="108">
        <v>32.58</v>
      </c>
      <c r="T21" s="108">
        <v>22.091999999999999</v>
      </c>
      <c r="U21" s="108">
        <v>30.916</v>
      </c>
      <c r="V21" s="108">
        <v>24.091000000000001</v>
      </c>
      <c r="W21" s="108">
        <v>24.024000000000001</v>
      </c>
      <c r="X21" s="108">
        <v>28.446000000000002</v>
      </c>
      <c r="Y21" s="108">
        <v>17.558</v>
      </c>
      <c r="Z21" s="108">
        <v>28.463000000000001</v>
      </c>
      <c r="AA21" s="108">
        <v>38.709000000000003</v>
      </c>
      <c r="AB21" s="108">
        <v>28.029</v>
      </c>
      <c r="AC21" s="108">
        <v>34.615000000000002</v>
      </c>
      <c r="AD21" s="108">
        <v>35.021999999999998</v>
      </c>
      <c r="AE21" s="108">
        <v>18.050999999999998</v>
      </c>
      <c r="AF21" s="108">
        <v>30.838000000000001</v>
      </c>
      <c r="AG21" s="108">
        <v>26.870999999999999</v>
      </c>
      <c r="AH21" s="110">
        <v>25.920999999999999</v>
      </c>
      <c r="AN21" s="130"/>
      <c r="AO21" s="130"/>
      <c r="AP21" s="130"/>
      <c r="AQ21" s="130"/>
      <c r="AR21" s="130"/>
      <c r="AS21" s="130"/>
      <c r="AT21" s="130"/>
      <c r="AU21" s="130"/>
      <c r="AV21" s="130"/>
      <c r="AW21" s="130"/>
      <c r="AX21" s="130"/>
      <c r="AY21" s="130"/>
    </row>
    <row r="22" spans="1:1005" ht="14.5" x14ac:dyDescent="0.35">
      <c r="A22" s="164">
        <v>45717</v>
      </c>
      <c r="B22" s="279"/>
      <c r="C22" s="269">
        <v>42</v>
      </c>
      <c r="D22" s="274">
        <v>46</v>
      </c>
      <c r="E22" s="108">
        <v>42.472999999999999</v>
      </c>
      <c r="F22" s="108">
        <v>51.151000000000003</v>
      </c>
      <c r="G22" s="108">
        <v>61.798999999999999</v>
      </c>
      <c r="H22" s="108">
        <v>53.258000000000003</v>
      </c>
      <c r="I22" s="108">
        <v>57.639000000000003</v>
      </c>
      <c r="J22" s="108">
        <v>54.817</v>
      </c>
      <c r="K22" s="108">
        <v>51.383000000000003</v>
      </c>
      <c r="L22" s="108">
        <v>41.082000000000001</v>
      </c>
      <c r="M22" s="108">
        <v>37.305999999999997</v>
      </c>
      <c r="N22" s="108">
        <v>28.684000000000001</v>
      </c>
      <c r="O22" s="108">
        <v>40.189</v>
      </c>
      <c r="P22" s="108">
        <v>62.997</v>
      </c>
      <c r="Q22" s="108">
        <v>34.423999999999999</v>
      </c>
      <c r="R22" s="108">
        <v>37.21</v>
      </c>
      <c r="S22" s="108">
        <v>83.21</v>
      </c>
      <c r="T22" s="108">
        <v>25.163</v>
      </c>
      <c r="U22" s="108">
        <v>56.271000000000001</v>
      </c>
      <c r="V22" s="108">
        <v>29.565999999999999</v>
      </c>
      <c r="W22" s="108">
        <v>41.677999999999997</v>
      </c>
      <c r="X22" s="108">
        <v>53.261000000000003</v>
      </c>
      <c r="Y22" s="108">
        <v>26.29</v>
      </c>
      <c r="Z22" s="108">
        <v>40.070999999999998</v>
      </c>
      <c r="AA22" s="108">
        <v>68.667000000000002</v>
      </c>
      <c r="AB22" s="108">
        <v>49.637999999999998</v>
      </c>
      <c r="AC22" s="108">
        <v>79.748999999999995</v>
      </c>
      <c r="AD22" s="108">
        <v>38.076999999999998</v>
      </c>
      <c r="AE22" s="108">
        <v>28.608000000000001</v>
      </c>
      <c r="AF22" s="108">
        <v>47.429000000000002</v>
      </c>
      <c r="AG22" s="108">
        <v>36.756999999999998</v>
      </c>
      <c r="AH22" s="110">
        <v>45.768000000000001</v>
      </c>
      <c r="AN22" s="130"/>
      <c r="AO22" s="130"/>
      <c r="AP22" s="130"/>
      <c r="AQ22" s="130"/>
      <c r="AR22" s="130"/>
      <c r="AS22" s="130"/>
      <c r="AT22" s="130"/>
      <c r="AU22" s="130"/>
      <c r="AV22" s="130"/>
      <c r="AW22" s="130"/>
      <c r="AX22" s="130"/>
      <c r="AY22" s="130"/>
    </row>
    <row r="23" spans="1:1005" ht="14.5" x14ac:dyDescent="0.35">
      <c r="A23" s="164">
        <v>45748</v>
      </c>
      <c r="B23" s="279"/>
      <c r="C23" s="269">
        <v>82</v>
      </c>
      <c r="D23" s="274">
        <v>100</v>
      </c>
      <c r="E23" s="108">
        <v>97.403000000000006</v>
      </c>
      <c r="F23" s="108">
        <v>96.215999999999994</v>
      </c>
      <c r="G23" s="108">
        <v>78.981999999999999</v>
      </c>
      <c r="H23" s="108">
        <v>127.152</v>
      </c>
      <c r="I23" s="108">
        <v>110.64400000000001</v>
      </c>
      <c r="J23" s="108">
        <v>91.123999999999995</v>
      </c>
      <c r="K23" s="108">
        <v>76.772000000000006</v>
      </c>
      <c r="L23" s="108">
        <v>109.849</v>
      </c>
      <c r="M23" s="108">
        <v>80.924999999999997</v>
      </c>
      <c r="N23" s="108">
        <v>69.164000000000001</v>
      </c>
      <c r="O23" s="108">
        <v>74.924000000000007</v>
      </c>
      <c r="P23" s="108">
        <v>143.239</v>
      </c>
      <c r="Q23" s="108">
        <v>85.338999999999999</v>
      </c>
      <c r="R23" s="108">
        <v>121.215</v>
      </c>
      <c r="S23" s="108">
        <v>139.49</v>
      </c>
      <c r="T23" s="108">
        <v>77.521000000000001</v>
      </c>
      <c r="U23" s="108">
        <v>86.915999999999997</v>
      </c>
      <c r="V23" s="108">
        <v>72.930000000000007</v>
      </c>
      <c r="W23" s="108">
        <v>98.906999999999996</v>
      </c>
      <c r="X23" s="108">
        <v>117.83799999999999</v>
      </c>
      <c r="Y23" s="108">
        <v>50.844999999999999</v>
      </c>
      <c r="Z23" s="108">
        <v>88.649000000000001</v>
      </c>
      <c r="AA23" s="108">
        <v>103.196</v>
      </c>
      <c r="AB23" s="108">
        <v>86.135000000000005</v>
      </c>
      <c r="AC23" s="108">
        <v>145.54900000000001</v>
      </c>
      <c r="AD23" s="108">
        <v>68.278000000000006</v>
      </c>
      <c r="AE23" s="108">
        <v>113.91200000000001</v>
      </c>
      <c r="AF23" s="108">
        <v>69.244</v>
      </c>
      <c r="AG23" s="108">
        <v>65.811999999999998</v>
      </c>
      <c r="AH23" s="110">
        <v>98.552999999999997</v>
      </c>
      <c r="AN23" s="130"/>
      <c r="AO23" s="130"/>
      <c r="AP23" s="130"/>
      <c r="AQ23" s="130"/>
      <c r="AR23" s="130"/>
      <c r="AS23" s="130"/>
      <c r="AT23" s="130"/>
      <c r="AU23" s="130"/>
      <c r="AV23" s="130"/>
      <c r="AW23" s="130"/>
      <c r="AX23" s="130"/>
      <c r="AY23" s="130"/>
    </row>
    <row r="24" spans="1:1005" ht="14.5" x14ac:dyDescent="0.35">
      <c r="A24" s="164">
        <v>45778</v>
      </c>
      <c r="B24" s="279"/>
      <c r="C24" s="269">
        <v>195</v>
      </c>
      <c r="D24" s="274">
        <v>251</v>
      </c>
      <c r="E24" s="108">
        <v>330.654</v>
      </c>
      <c r="F24" s="108">
        <v>264.76900000000001</v>
      </c>
      <c r="G24" s="108">
        <v>308.07799999999997</v>
      </c>
      <c r="H24" s="108">
        <v>430.71199999999999</v>
      </c>
      <c r="I24" s="108">
        <v>407.30099999999999</v>
      </c>
      <c r="J24" s="108">
        <v>260.59500000000003</v>
      </c>
      <c r="K24" s="108">
        <v>285.34399999999999</v>
      </c>
      <c r="L24" s="108">
        <v>297.84800000000001</v>
      </c>
      <c r="M24" s="108">
        <v>312.92399999999998</v>
      </c>
      <c r="N24" s="108">
        <v>111.953</v>
      </c>
      <c r="O24" s="108">
        <v>200.512</v>
      </c>
      <c r="P24" s="108">
        <v>282.55700000000002</v>
      </c>
      <c r="Q24" s="108">
        <v>319.137</v>
      </c>
      <c r="R24" s="108">
        <v>292.17899999999997</v>
      </c>
      <c r="S24" s="108">
        <v>300.22199999999998</v>
      </c>
      <c r="T24" s="108">
        <v>330.82</v>
      </c>
      <c r="U24" s="108">
        <v>373.23500000000001</v>
      </c>
      <c r="V24" s="108">
        <v>161.58099999999999</v>
      </c>
      <c r="W24" s="108">
        <v>217.977</v>
      </c>
      <c r="X24" s="108">
        <v>181.23400000000001</v>
      </c>
      <c r="Y24" s="108">
        <v>125.002</v>
      </c>
      <c r="Z24" s="108">
        <v>300.173</v>
      </c>
      <c r="AA24" s="108">
        <v>211.934</v>
      </c>
      <c r="AB24" s="108">
        <v>208.089</v>
      </c>
      <c r="AC24" s="108">
        <v>304.93900000000002</v>
      </c>
      <c r="AD24" s="108">
        <v>197.21600000000001</v>
      </c>
      <c r="AE24" s="108">
        <v>255.63</v>
      </c>
      <c r="AF24" s="108">
        <v>224.37799999999999</v>
      </c>
      <c r="AG24" s="108">
        <v>159.58500000000001</v>
      </c>
      <c r="AH24" s="110">
        <v>257.654</v>
      </c>
      <c r="AN24" s="130"/>
      <c r="AO24" s="130"/>
      <c r="AP24" s="130"/>
      <c r="AQ24" s="130"/>
      <c r="AR24" s="130"/>
      <c r="AS24" s="130"/>
      <c r="AT24" s="130"/>
      <c r="AU24" s="130"/>
      <c r="AV24" s="130"/>
      <c r="AW24" s="130"/>
      <c r="AX24" s="130"/>
      <c r="AY24" s="130"/>
    </row>
    <row r="25" spans="1:1005" ht="14.5" x14ac:dyDescent="0.35">
      <c r="A25" s="164">
        <v>45809</v>
      </c>
      <c r="B25" s="279"/>
      <c r="C25" s="269">
        <v>190</v>
      </c>
      <c r="D25" s="274">
        <v>293</v>
      </c>
      <c r="E25" s="108">
        <v>469.916</v>
      </c>
      <c r="F25" s="108">
        <v>244.53299999999999</v>
      </c>
      <c r="G25" s="108">
        <v>673.36699999999996</v>
      </c>
      <c r="H25" s="108">
        <v>351.64299999999997</v>
      </c>
      <c r="I25" s="108">
        <v>575.96400000000006</v>
      </c>
      <c r="J25" s="108">
        <v>250.86099999999999</v>
      </c>
      <c r="K25" s="108">
        <v>401.42200000000003</v>
      </c>
      <c r="L25" s="108">
        <v>182.48599999999999</v>
      </c>
      <c r="M25" s="108">
        <v>229.46899999999999</v>
      </c>
      <c r="N25" s="108">
        <v>62.871000000000002</v>
      </c>
      <c r="O25" s="108">
        <v>235.51499999999999</v>
      </c>
      <c r="P25" s="108">
        <v>167.33</v>
      </c>
      <c r="Q25" s="108">
        <v>336.75599999999997</v>
      </c>
      <c r="R25" s="108">
        <v>212.066</v>
      </c>
      <c r="S25" s="108">
        <v>211.66300000000001</v>
      </c>
      <c r="T25" s="108">
        <v>573.53800000000001</v>
      </c>
      <c r="U25" s="108">
        <v>305.05700000000002</v>
      </c>
      <c r="V25" s="108">
        <v>320.89100000000002</v>
      </c>
      <c r="W25" s="108">
        <v>516.428</v>
      </c>
      <c r="X25" s="108">
        <v>66.432000000000002</v>
      </c>
      <c r="Y25" s="108">
        <v>173.19300000000001</v>
      </c>
      <c r="Z25" s="108">
        <v>387.44200000000001</v>
      </c>
      <c r="AA25" s="108">
        <v>416.80099999999999</v>
      </c>
      <c r="AB25" s="108">
        <v>352.61799999999999</v>
      </c>
      <c r="AC25" s="108">
        <v>459.94099999999997</v>
      </c>
      <c r="AD25" s="108">
        <v>82.010999999999996</v>
      </c>
      <c r="AE25" s="108">
        <v>490.75299999999999</v>
      </c>
      <c r="AF25" s="108">
        <v>226.1</v>
      </c>
      <c r="AG25" s="108">
        <v>315.94799999999998</v>
      </c>
      <c r="AH25" s="110">
        <v>198.589</v>
      </c>
      <c r="AN25" s="130"/>
      <c r="AO25" s="130"/>
      <c r="AP25" s="130"/>
      <c r="AQ25" s="130"/>
      <c r="AR25" s="130"/>
      <c r="AS25" s="130"/>
      <c r="AT25" s="130"/>
      <c r="AU25" s="130"/>
      <c r="AV25" s="130"/>
      <c r="AW25" s="130"/>
      <c r="AX25" s="130"/>
      <c r="AY25" s="130"/>
    </row>
    <row r="26" spans="1:1005" ht="14.5" x14ac:dyDescent="0.35">
      <c r="A26" s="164">
        <v>45839</v>
      </c>
      <c r="B26" s="279"/>
      <c r="C26" s="269">
        <v>57</v>
      </c>
      <c r="D26" s="274">
        <v>98</v>
      </c>
      <c r="E26" s="108">
        <v>203.70400000000001</v>
      </c>
      <c r="F26" s="108">
        <v>69.055999999999997</v>
      </c>
      <c r="G26" s="108">
        <v>486.75599999999997</v>
      </c>
      <c r="H26" s="108">
        <v>118.614</v>
      </c>
      <c r="I26" s="108">
        <v>191.86699999999999</v>
      </c>
      <c r="J26" s="108">
        <v>114.67</v>
      </c>
      <c r="K26" s="108">
        <v>250.85499999999999</v>
      </c>
      <c r="L26" s="108">
        <v>55.384</v>
      </c>
      <c r="M26" s="108">
        <v>64.152000000000001</v>
      </c>
      <c r="N26" s="108">
        <v>27.04</v>
      </c>
      <c r="O26" s="108">
        <v>60.548000000000002</v>
      </c>
      <c r="P26" s="108">
        <v>59.8</v>
      </c>
      <c r="Q26" s="108">
        <v>126.379</v>
      </c>
      <c r="R26" s="108">
        <v>76.680000000000007</v>
      </c>
      <c r="S26" s="108">
        <v>71.718000000000004</v>
      </c>
      <c r="T26" s="108">
        <v>237.74100000000001</v>
      </c>
      <c r="U26" s="108">
        <v>149.6</v>
      </c>
      <c r="V26" s="108">
        <v>77.251000000000005</v>
      </c>
      <c r="W26" s="108">
        <v>250.18899999999999</v>
      </c>
      <c r="X26" s="108">
        <v>31.928999999999998</v>
      </c>
      <c r="Y26" s="108">
        <v>60.011000000000003</v>
      </c>
      <c r="Z26" s="108">
        <v>110.985</v>
      </c>
      <c r="AA26" s="108">
        <v>129.66200000000001</v>
      </c>
      <c r="AB26" s="108">
        <v>105.932</v>
      </c>
      <c r="AC26" s="108">
        <v>144.024</v>
      </c>
      <c r="AD26" s="108">
        <v>35.194000000000003</v>
      </c>
      <c r="AE26" s="108">
        <v>294.5</v>
      </c>
      <c r="AF26" s="108">
        <v>66.304000000000002</v>
      </c>
      <c r="AG26" s="108">
        <v>140.655</v>
      </c>
      <c r="AH26" s="110">
        <v>72.576999999999998</v>
      </c>
      <c r="AN26" s="130"/>
      <c r="AO26" s="130"/>
      <c r="AP26" s="130"/>
      <c r="AQ26" s="130"/>
      <c r="AR26" s="130"/>
      <c r="AS26" s="130"/>
      <c r="AT26" s="130"/>
      <c r="AU26" s="130"/>
      <c r="AV26" s="130"/>
      <c r="AW26" s="130"/>
      <c r="AX26" s="130"/>
      <c r="AY26" s="130"/>
    </row>
    <row r="27" spans="1:1005" ht="14.5" x14ac:dyDescent="0.35">
      <c r="A27" s="164">
        <v>45870</v>
      </c>
      <c r="B27" s="279"/>
      <c r="C27" s="269">
        <v>48</v>
      </c>
      <c r="D27" s="274">
        <v>63</v>
      </c>
      <c r="E27" s="108">
        <v>74.927999999999997</v>
      </c>
      <c r="F27" s="108">
        <v>46.396999999999998</v>
      </c>
      <c r="G27" s="108">
        <v>133.459</v>
      </c>
      <c r="H27" s="108">
        <v>58.841999999999999</v>
      </c>
      <c r="I27" s="108">
        <v>91.451999999999998</v>
      </c>
      <c r="J27" s="108">
        <v>56.174999999999997</v>
      </c>
      <c r="K27" s="108">
        <v>99.31</v>
      </c>
      <c r="L27" s="108">
        <v>49.686</v>
      </c>
      <c r="M27" s="108">
        <v>57.631</v>
      </c>
      <c r="N27" s="108">
        <v>24.457999999999998</v>
      </c>
      <c r="O27" s="108">
        <v>46.234000000000002</v>
      </c>
      <c r="P27" s="108">
        <v>42.417000000000002</v>
      </c>
      <c r="Q27" s="108">
        <v>64.216999999999999</v>
      </c>
      <c r="R27" s="108">
        <v>56.726999999999997</v>
      </c>
      <c r="S27" s="108">
        <v>54.506999999999998</v>
      </c>
      <c r="T27" s="108">
        <v>85.597999999999999</v>
      </c>
      <c r="U27" s="108">
        <v>60.475999999999999</v>
      </c>
      <c r="V27" s="108">
        <v>56.16</v>
      </c>
      <c r="W27" s="108">
        <v>76.135999999999996</v>
      </c>
      <c r="X27" s="108">
        <v>33.459000000000003</v>
      </c>
      <c r="Y27" s="108">
        <v>44.625</v>
      </c>
      <c r="Z27" s="108">
        <v>64.298000000000002</v>
      </c>
      <c r="AA27" s="108">
        <v>58.451000000000001</v>
      </c>
      <c r="AB27" s="108">
        <v>58.664000000000001</v>
      </c>
      <c r="AC27" s="108">
        <v>70.414000000000001</v>
      </c>
      <c r="AD27" s="108">
        <v>30.113</v>
      </c>
      <c r="AE27" s="108">
        <v>89.944000000000003</v>
      </c>
      <c r="AF27" s="108">
        <v>44.795999999999999</v>
      </c>
      <c r="AG27" s="108">
        <v>61.006</v>
      </c>
      <c r="AH27" s="110">
        <v>61.511000000000003</v>
      </c>
      <c r="AN27" s="130"/>
      <c r="AO27" s="130"/>
      <c r="AP27" s="130"/>
      <c r="AQ27" s="130"/>
      <c r="AR27" s="130"/>
      <c r="AS27" s="130"/>
      <c r="AT27" s="130"/>
      <c r="AU27" s="130"/>
      <c r="AV27" s="130"/>
      <c r="AW27" s="130"/>
      <c r="AX27" s="130"/>
      <c r="AY27" s="130"/>
    </row>
    <row r="28" spans="1:1005" ht="14.5" x14ac:dyDescent="0.35">
      <c r="A28" s="164">
        <v>45901</v>
      </c>
      <c r="B28" s="279"/>
      <c r="C28" s="269">
        <v>34</v>
      </c>
      <c r="D28" s="274">
        <v>42</v>
      </c>
      <c r="E28" s="108">
        <v>54.293999999999997</v>
      </c>
      <c r="F28" s="108">
        <v>39.116999999999997</v>
      </c>
      <c r="G28" s="108">
        <v>70.894000000000005</v>
      </c>
      <c r="H28" s="108">
        <v>44.369</v>
      </c>
      <c r="I28" s="108">
        <v>65.600999999999999</v>
      </c>
      <c r="J28" s="108">
        <v>36.972000000000001</v>
      </c>
      <c r="K28" s="108">
        <v>54.222000000000001</v>
      </c>
      <c r="L28" s="108">
        <v>37.335999999999999</v>
      </c>
      <c r="M28" s="108">
        <v>34.743000000000002</v>
      </c>
      <c r="N28" s="108">
        <v>24.277999999999999</v>
      </c>
      <c r="O28" s="108">
        <v>66.495000000000005</v>
      </c>
      <c r="P28" s="108">
        <v>42.273000000000003</v>
      </c>
      <c r="Q28" s="108">
        <v>41.225999999999999</v>
      </c>
      <c r="R28" s="108">
        <v>42.588000000000001</v>
      </c>
      <c r="S28" s="108">
        <v>51.067</v>
      </c>
      <c r="T28" s="108">
        <v>49.7</v>
      </c>
      <c r="U28" s="108">
        <v>40.851999999999997</v>
      </c>
      <c r="V28" s="108">
        <v>32.320999999999998</v>
      </c>
      <c r="W28" s="108">
        <v>44.585999999999999</v>
      </c>
      <c r="X28" s="108">
        <v>27.141999999999999</v>
      </c>
      <c r="Y28" s="108">
        <v>60.723999999999997</v>
      </c>
      <c r="Z28" s="108">
        <v>61.204999999999998</v>
      </c>
      <c r="AA28" s="108">
        <v>42.375</v>
      </c>
      <c r="AB28" s="108">
        <v>39.582999999999998</v>
      </c>
      <c r="AC28" s="108">
        <v>43.496000000000002</v>
      </c>
      <c r="AD28" s="108">
        <v>24.866</v>
      </c>
      <c r="AE28" s="108">
        <v>47.451999999999998</v>
      </c>
      <c r="AF28" s="108">
        <v>41.351999999999997</v>
      </c>
      <c r="AG28" s="108">
        <v>37.814</v>
      </c>
      <c r="AH28" s="110">
        <v>44.185000000000002</v>
      </c>
      <c r="AN28" s="130"/>
      <c r="AO28" s="130"/>
      <c r="AP28" s="130"/>
      <c r="AQ28" s="130"/>
      <c r="AR28" s="130"/>
      <c r="AS28" s="130"/>
      <c r="AT28" s="130"/>
      <c r="AU28" s="130"/>
      <c r="AV28" s="130"/>
      <c r="AW28" s="130"/>
      <c r="AX28" s="130"/>
      <c r="AY28" s="130"/>
      <c r="ALQ28" s="2" t="e">
        <v>#N/A</v>
      </c>
    </row>
    <row r="29" spans="1:1005" ht="14.5" x14ac:dyDescent="0.35">
      <c r="A29" s="164">
        <v>45931</v>
      </c>
      <c r="B29" s="279"/>
      <c r="C29" s="269">
        <v>30</v>
      </c>
      <c r="D29" s="274">
        <v>41</v>
      </c>
      <c r="E29" s="108">
        <v>52.335999999999999</v>
      </c>
      <c r="F29" s="108">
        <v>52.106000000000002</v>
      </c>
      <c r="G29" s="108">
        <v>68.055000000000007</v>
      </c>
      <c r="H29" s="108">
        <v>62.024000000000001</v>
      </c>
      <c r="I29" s="108">
        <v>74.899000000000001</v>
      </c>
      <c r="J29" s="108">
        <v>55.363</v>
      </c>
      <c r="K29" s="108">
        <v>44.429000000000002</v>
      </c>
      <c r="L29" s="108">
        <v>37.707999999999998</v>
      </c>
      <c r="M29" s="108">
        <v>34.838999999999999</v>
      </c>
      <c r="N29" s="108">
        <v>38.402999999999999</v>
      </c>
      <c r="O29" s="108">
        <v>40.335000000000001</v>
      </c>
      <c r="P29" s="108">
        <v>42.731999999999999</v>
      </c>
      <c r="Q29" s="108">
        <v>62.517000000000003</v>
      </c>
      <c r="R29" s="108">
        <v>85.272999999999996</v>
      </c>
      <c r="S29" s="108">
        <v>57.457999999999998</v>
      </c>
      <c r="T29" s="108">
        <v>48.341999999999999</v>
      </c>
      <c r="U29" s="108">
        <v>45.985999999999997</v>
      </c>
      <c r="V29" s="108">
        <v>36.731999999999999</v>
      </c>
      <c r="W29" s="108">
        <v>48.283000000000001</v>
      </c>
      <c r="X29" s="108">
        <v>27.460999999999999</v>
      </c>
      <c r="Y29" s="108">
        <v>61.646000000000001</v>
      </c>
      <c r="Z29" s="108">
        <v>73.631</v>
      </c>
      <c r="AA29" s="108">
        <v>40.012</v>
      </c>
      <c r="AB29" s="108">
        <v>36.549999999999997</v>
      </c>
      <c r="AC29" s="108">
        <v>47.124000000000002</v>
      </c>
      <c r="AD29" s="108">
        <v>29.843</v>
      </c>
      <c r="AE29" s="108">
        <v>43.628999999999998</v>
      </c>
      <c r="AF29" s="108">
        <v>43.006</v>
      </c>
      <c r="AG29" s="108">
        <v>33.628999999999998</v>
      </c>
      <c r="AH29" s="110">
        <v>34.11</v>
      </c>
      <c r="AN29" s="130"/>
      <c r="AO29" s="130"/>
      <c r="AP29" s="130"/>
      <c r="AQ29" s="130"/>
      <c r="AR29" s="130"/>
      <c r="AS29" s="130"/>
      <c r="AT29" s="130"/>
      <c r="AU29" s="130"/>
      <c r="AV29" s="130"/>
      <c r="AW29" s="130"/>
      <c r="AX29" s="130"/>
      <c r="AY29" s="130"/>
      <c r="ALQ29" s="2" t="e">
        <v>#N/A</v>
      </c>
    </row>
    <row r="30" spans="1:1005" ht="14.5" x14ac:dyDescent="0.35">
      <c r="A30" s="164">
        <v>45962</v>
      </c>
      <c r="B30" s="279"/>
      <c r="C30" s="269">
        <v>31</v>
      </c>
      <c r="D30" s="274">
        <v>36</v>
      </c>
      <c r="E30" s="108">
        <v>43.100999999999999</v>
      </c>
      <c r="F30" s="108">
        <v>40.095999999999997</v>
      </c>
      <c r="G30" s="108">
        <v>51.817</v>
      </c>
      <c r="H30" s="108">
        <v>50.21</v>
      </c>
      <c r="I30" s="108">
        <v>55.137</v>
      </c>
      <c r="J30" s="108">
        <v>46.052</v>
      </c>
      <c r="K30" s="108">
        <v>36.395000000000003</v>
      </c>
      <c r="L30" s="108">
        <v>33.948</v>
      </c>
      <c r="M30" s="108">
        <v>34.261000000000003</v>
      </c>
      <c r="N30" s="108">
        <v>25.065999999999999</v>
      </c>
      <c r="O30" s="108">
        <v>30.780999999999999</v>
      </c>
      <c r="P30" s="108">
        <v>39.128</v>
      </c>
      <c r="Q30" s="108">
        <v>48.457999999999998</v>
      </c>
      <c r="R30" s="108">
        <v>55.662999999999997</v>
      </c>
      <c r="S30" s="108">
        <v>44.851999999999997</v>
      </c>
      <c r="T30" s="108">
        <v>42.720999999999997</v>
      </c>
      <c r="U30" s="108">
        <v>42.628999999999998</v>
      </c>
      <c r="V30" s="108">
        <v>37.401000000000003</v>
      </c>
      <c r="W30" s="108">
        <v>39.890999999999998</v>
      </c>
      <c r="X30" s="108">
        <v>23.978000000000002</v>
      </c>
      <c r="Y30" s="108">
        <v>39.707000000000001</v>
      </c>
      <c r="Z30" s="108">
        <v>45.103999999999999</v>
      </c>
      <c r="AA30" s="108">
        <v>37.063000000000002</v>
      </c>
      <c r="AB30" s="108">
        <v>32.026000000000003</v>
      </c>
      <c r="AC30" s="108">
        <v>41.066000000000003</v>
      </c>
      <c r="AD30" s="108">
        <v>28.327999999999999</v>
      </c>
      <c r="AE30" s="108">
        <v>38.768000000000001</v>
      </c>
      <c r="AF30" s="108">
        <v>47.405000000000001</v>
      </c>
      <c r="AG30" s="108">
        <v>33.323999999999998</v>
      </c>
      <c r="AH30" s="110">
        <v>29.998000000000001</v>
      </c>
      <c r="AN30" s="130"/>
      <c r="AO30" s="130"/>
      <c r="AP30" s="130"/>
      <c r="AQ30" s="130"/>
      <c r="AR30" s="130"/>
      <c r="AS30" s="130"/>
      <c r="AT30" s="130"/>
      <c r="AU30" s="130"/>
      <c r="AV30" s="130"/>
      <c r="AW30" s="130"/>
      <c r="AX30" s="130"/>
      <c r="AY30" s="130"/>
      <c r="ALQ30" s="2" t="e">
        <v>#N/A</v>
      </c>
    </row>
    <row r="31" spans="1:1005" ht="14.5" x14ac:dyDescent="0.35">
      <c r="A31" s="164">
        <v>45992</v>
      </c>
      <c r="B31" s="279"/>
      <c r="C31" s="269">
        <v>31</v>
      </c>
      <c r="D31" s="274">
        <v>32</v>
      </c>
      <c r="E31" s="108">
        <v>36.677999999999997</v>
      </c>
      <c r="F31" s="108">
        <v>31.881</v>
      </c>
      <c r="G31" s="108">
        <v>47.698</v>
      </c>
      <c r="H31" s="108">
        <v>40.807000000000002</v>
      </c>
      <c r="I31" s="108">
        <v>42.063000000000002</v>
      </c>
      <c r="J31" s="108">
        <v>40.762999999999998</v>
      </c>
      <c r="K31" s="108">
        <v>32.536999999999999</v>
      </c>
      <c r="L31" s="108">
        <v>29.11</v>
      </c>
      <c r="M31" s="108">
        <v>28.221</v>
      </c>
      <c r="N31" s="108">
        <v>21.260999999999999</v>
      </c>
      <c r="O31" s="108">
        <v>28.149000000000001</v>
      </c>
      <c r="P31" s="108">
        <v>30.617000000000001</v>
      </c>
      <c r="Q31" s="108">
        <v>35.115000000000002</v>
      </c>
      <c r="R31" s="108">
        <v>38.375999999999998</v>
      </c>
      <c r="S31" s="108">
        <v>31.971</v>
      </c>
      <c r="T31" s="108">
        <v>37.991999999999997</v>
      </c>
      <c r="U31" s="108">
        <v>34.398000000000003</v>
      </c>
      <c r="V31" s="108">
        <v>31.39</v>
      </c>
      <c r="W31" s="108">
        <v>34.834000000000003</v>
      </c>
      <c r="X31" s="108">
        <v>22.023</v>
      </c>
      <c r="Y31" s="108">
        <v>29.5</v>
      </c>
      <c r="Z31" s="108">
        <v>36.972999999999999</v>
      </c>
      <c r="AA31" s="108">
        <v>32.743000000000002</v>
      </c>
      <c r="AB31" s="108">
        <v>29.896999999999998</v>
      </c>
      <c r="AC31" s="108">
        <v>38.088999999999999</v>
      </c>
      <c r="AD31" s="108">
        <v>23.103999999999999</v>
      </c>
      <c r="AE31" s="108">
        <v>36.125999999999998</v>
      </c>
      <c r="AF31" s="108">
        <v>37.344999999999999</v>
      </c>
      <c r="AG31" s="108">
        <v>30.303000000000001</v>
      </c>
      <c r="AH31" s="110">
        <v>27.065999999999999</v>
      </c>
      <c r="AN31" s="130"/>
      <c r="AO31" s="130"/>
      <c r="AP31" s="130"/>
      <c r="AQ31" s="130"/>
      <c r="AR31" s="130"/>
      <c r="AS31" s="130"/>
      <c r="AT31" s="130"/>
      <c r="AU31" s="130"/>
      <c r="AV31" s="130"/>
      <c r="AW31" s="130"/>
      <c r="AX31" s="130"/>
      <c r="AY31" s="130"/>
      <c r="ALQ31" s="2" t="e">
        <v>#N/A</v>
      </c>
    </row>
    <row r="32" spans="1:1005" ht="14.5" x14ac:dyDescent="0.35">
      <c r="A32" s="164">
        <v>46023</v>
      </c>
      <c r="B32" s="279"/>
      <c r="C32" s="269">
        <v>30</v>
      </c>
      <c r="D32" s="274">
        <v>31</v>
      </c>
      <c r="E32" s="108">
        <v>33.42</v>
      </c>
      <c r="F32" s="108">
        <v>28.867000000000001</v>
      </c>
      <c r="G32" s="108">
        <v>40.320999999999998</v>
      </c>
      <c r="H32" s="108">
        <v>35.130000000000003</v>
      </c>
      <c r="I32" s="108">
        <v>37.286999999999999</v>
      </c>
      <c r="J32" s="108">
        <v>35.192</v>
      </c>
      <c r="K32" s="108">
        <v>32.634</v>
      </c>
      <c r="L32" s="108">
        <v>26.77</v>
      </c>
      <c r="M32" s="108">
        <v>24.843</v>
      </c>
      <c r="N32" s="108">
        <v>20.271999999999998</v>
      </c>
      <c r="O32" s="108">
        <v>25.199000000000002</v>
      </c>
      <c r="P32" s="108">
        <v>29.733000000000001</v>
      </c>
      <c r="Q32" s="108">
        <v>30.251000000000001</v>
      </c>
      <c r="R32" s="108">
        <v>32.411000000000001</v>
      </c>
      <c r="S32" s="108">
        <v>26.658000000000001</v>
      </c>
      <c r="T32" s="108">
        <v>34.36</v>
      </c>
      <c r="U32" s="108">
        <v>30.402999999999999</v>
      </c>
      <c r="V32" s="108">
        <v>28.463000000000001</v>
      </c>
      <c r="W32" s="108">
        <v>33.258000000000003</v>
      </c>
      <c r="X32" s="108">
        <v>20.428000000000001</v>
      </c>
      <c r="Y32" s="108">
        <v>25.556000000000001</v>
      </c>
      <c r="Z32" s="108">
        <v>32.271000000000001</v>
      </c>
      <c r="AA32" s="108">
        <v>29.817</v>
      </c>
      <c r="AB32" s="108">
        <v>28.021999999999998</v>
      </c>
      <c r="AC32" s="108">
        <v>33.402000000000001</v>
      </c>
      <c r="AD32" s="108">
        <v>21.213999999999999</v>
      </c>
      <c r="AE32" s="108">
        <v>32.875999999999998</v>
      </c>
      <c r="AF32" s="108">
        <v>29.922999999999998</v>
      </c>
      <c r="AG32" s="108">
        <v>27.041</v>
      </c>
      <c r="AH32" s="110">
        <v>25.337</v>
      </c>
      <c r="AN32" s="130"/>
      <c r="AO32" s="130"/>
      <c r="AP32" s="130"/>
      <c r="AQ32" s="130"/>
      <c r="AR32" s="130"/>
      <c r="AS32" s="130"/>
      <c r="AT32" s="130"/>
      <c r="AU32" s="130"/>
      <c r="AV32" s="130"/>
      <c r="AW32" s="130"/>
      <c r="AX32" s="130"/>
      <c r="AY32" s="130"/>
      <c r="ALQ32" s="2" t="e">
        <v>#N/A</v>
      </c>
    </row>
    <row r="33" spans="1:1005" ht="14.5" x14ac:dyDescent="0.35">
      <c r="A33" s="164">
        <v>46054</v>
      </c>
      <c r="B33" s="280"/>
      <c r="C33" s="270">
        <v>28</v>
      </c>
      <c r="D33" s="274">
        <v>29</v>
      </c>
      <c r="E33" s="108">
        <v>28.082999999999998</v>
      </c>
      <c r="F33" s="108">
        <v>31.463000000000001</v>
      </c>
      <c r="G33" s="108">
        <v>39.329000000000001</v>
      </c>
      <c r="H33" s="108">
        <v>28.478000000000002</v>
      </c>
      <c r="I33" s="108">
        <v>31.795000000000002</v>
      </c>
      <c r="J33" s="108">
        <v>33.981999999999999</v>
      </c>
      <c r="K33" s="108">
        <v>32.271000000000001</v>
      </c>
      <c r="L33" s="108">
        <v>25.268000000000001</v>
      </c>
      <c r="M33" s="108">
        <v>20.97</v>
      </c>
      <c r="N33" s="108">
        <v>23.303999999999998</v>
      </c>
      <c r="O33" s="108">
        <v>21.632999999999999</v>
      </c>
      <c r="P33" s="108">
        <v>25.928000000000001</v>
      </c>
      <c r="Q33" s="108">
        <v>24.709</v>
      </c>
      <c r="R33" s="108">
        <v>32.128999999999998</v>
      </c>
      <c r="S33" s="108">
        <v>21.63</v>
      </c>
      <c r="T33" s="108">
        <v>30.33</v>
      </c>
      <c r="U33" s="108">
        <v>25.141999999999999</v>
      </c>
      <c r="V33" s="108">
        <v>23.620999999999999</v>
      </c>
      <c r="W33" s="108">
        <v>27.62</v>
      </c>
      <c r="X33" s="108">
        <v>17.911000000000001</v>
      </c>
      <c r="Y33" s="108">
        <v>26.393999999999998</v>
      </c>
      <c r="Z33" s="108">
        <v>37.737000000000002</v>
      </c>
      <c r="AA33" s="108">
        <v>27.978000000000002</v>
      </c>
      <c r="AB33" s="108">
        <v>34.200000000000003</v>
      </c>
      <c r="AC33" s="108">
        <v>34.588000000000001</v>
      </c>
      <c r="AD33" s="108">
        <v>18.422999999999998</v>
      </c>
      <c r="AE33" s="108">
        <v>29.026</v>
      </c>
      <c r="AF33" s="108">
        <v>27.846</v>
      </c>
      <c r="AG33" s="108">
        <v>24.757000000000001</v>
      </c>
      <c r="AH33" s="110">
        <v>23.175999999999998</v>
      </c>
      <c r="AN33" s="130"/>
      <c r="AO33" s="130"/>
      <c r="AP33" s="130"/>
      <c r="AQ33" s="130"/>
      <c r="AR33" s="130"/>
      <c r="AS33" s="130"/>
      <c r="AT33" s="130"/>
      <c r="AU33" s="130"/>
      <c r="AV33" s="130"/>
      <c r="AW33" s="130"/>
      <c r="AX33" s="130"/>
      <c r="AY33" s="130"/>
      <c r="ALQ33" s="2" t="e">
        <v>#N/A</v>
      </c>
    </row>
    <row r="34" spans="1:1005" ht="14.5" x14ac:dyDescent="0.35">
      <c r="A34" s="164">
        <v>46082</v>
      </c>
      <c r="B34" s="279"/>
      <c r="C34" s="269">
        <v>42</v>
      </c>
      <c r="D34" s="274">
        <v>46</v>
      </c>
      <c r="E34" s="108">
        <v>50.844000000000001</v>
      </c>
      <c r="F34" s="108">
        <v>62.591000000000001</v>
      </c>
      <c r="G34" s="108">
        <v>52.374000000000002</v>
      </c>
      <c r="H34" s="108">
        <v>59.954999999999998</v>
      </c>
      <c r="I34" s="108">
        <v>53.417999999999999</v>
      </c>
      <c r="J34" s="108">
        <v>52.783999999999999</v>
      </c>
      <c r="K34" s="108">
        <v>40.340000000000003</v>
      </c>
      <c r="L34" s="108">
        <v>37.970999999999997</v>
      </c>
      <c r="M34" s="108">
        <v>27.295000000000002</v>
      </c>
      <c r="N34" s="108">
        <v>39.264000000000003</v>
      </c>
      <c r="O34" s="108">
        <v>59.896999999999998</v>
      </c>
      <c r="P34" s="108">
        <v>33.612000000000002</v>
      </c>
      <c r="Q34" s="108">
        <v>36.042999999999999</v>
      </c>
      <c r="R34" s="108">
        <v>82.573999999999998</v>
      </c>
      <c r="S34" s="108">
        <v>24.675999999999998</v>
      </c>
      <c r="T34" s="108">
        <v>55.576000000000001</v>
      </c>
      <c r="U34" s="108">
        <v>29.984000000000002</v>
      </c>
      <c r="V34" s="108">
        <v>41.2</v>
      </c>
      <c r="W34" s="108">
        <v>52.203000000000003</v>
      </c>
      <c r="X34" s="108">
        <v>26.667999999999999</v>
      </c>
      <c r="Y34" s="108">
        <v>38.457999999999998</v>
      </c>
      <c r="Z34" s="108">
        <v>67.465000000000003</v>
      </c>
      <c r="AA34" s="108">
        <v>49.54</v>
      </c>
      <c r="AB34" s="108">
        <v>79.132999999999996</v>
      </c>
      <c r="AC34" s="108">
        <v>37.503999999999998</v>
      </c>
      <c r="AD34" s="108">
        <v>29.010999999999999</v>
      </c>
      <c r="AE34" s="108">
        <v>45.347000000000001</v>
      </c>
      <c r="AF34" s="108">
        <v>37.819000000000003</v>
      </c>
      <c r="AG34" s="108">
        <v>43.372</v>
      </c>
      <c r="AH34" s="110">
        <v>41.682000000000002</v>
      </c>
      <c r="AN34" s="130"/>
      <c r="AO34" s="130"/>
      <c r="AP34" s="130"/>
      <c r="AQ34" s="130"/>
      <c r="AR34" s="130"/>
      <c r="AS34" s="130"/>
      <c r="AT34" s="130"/>
      <c r="AU34" s="130"/>
      <c r="AV34" s="130"/>
      <c r="AW34" s="130"/>
      <c r="AX34" s="130"/>
      <c r="AY34" s="130"/>
      <c r="ALQ34" s="2" t="e">
        <v>#N/A</v>
      </c>
    </row>
    <row r="35" spans="1:1005" ht="14.5" x14ac:dyDescent="0.35">
      <c r="A35" s="164">
        <v>46113</v>
      </c>
      <c r="B35" s="279"/>
      <c r="C35" s="269">
        <v>82</v>
      </c>
      <c r="D35" s="274">
        <v>100</v>
      </c>
      <c r="E35" s="108">
        <v>95.147999999999996</v>
      </c>
      <c r="F35" s="108">
        <v>79.878</v>
      </c>
      <c r="G35" s="108">
        <v>125.717</v>
      </c>
      <c r="H35" s="108">
        <v>113.642</v>
      </c>
      <c r="I35" s="108">
        <v>87.962000000000003</v>
      </c>
      <c r="J35" s="108">
        <v>78.442999999999998</v>
      </c>
      <c r="K35" s="108">
        <v>108.878</v>
      </c>
      <c r="L35" s="108">
        <v>82.353999999999999</v>
      </c>
      <c r="M35" s="108">
        <v>66.903000000000006</v>
      </c>
      <c r="N35" s="108">
        <v>74.027000000000001</v>
      </c>
      <c r="O35" s="108">
        <v>139.14699999999999</v>
      </c>
      <c r="P35" s="108">
        <v>84.191999999999993</v>
      </c>
      <c r="Q35" s="108">
        <v>116.97499999999999</v>
      </c>
      <c r="R35" s="108">
        <v>139.20500000000001</v>
      </c>
      <c r="S35" s="108">
        <v>76.694999999999993</v>
      </c>
      <c r="T35" s="108">
        <v>86.182000000000002</v>
      </c>
      <c r="U35" s="108">
        <v>72.7</v>
      </c>
      <c r="V35" s="108">
        <v>98.263999999999996</v>
      </c>
      <c r="W35" s="108">
        <v>116.84099999999999</v>
      </c>
      <c r="X35" s="108">
        <v>51.332999999999998</v>
      </c>
      <c r="Y35" s="108">
        <v>84.180999999999997</v>
      </c>
      <c r="Z35" s="108">
        <v>102.083</v>
      </c>
      <c r="AA35" s="108">
        <v>86.162999999999997</v>
      </c>
      <c r="AB35" s="108">
        <v>145.13999999999999</v>
      </c>
      <c r="AC35" s="108">
        <v>65.055999999999997</v>
      </c>
      <c r="AD35" s="108">
        <v>114.68600000000001</v>
      </c>
      <c r="AE35" s="108">
        <v>66.715999999999994</v>
      </c>
      <c r="AF35" s="108">
        <v>67.165999999999997</v>
      </c>
      <c r="AG35" s="108">
        <v>92.778000000000006</v>
      </c>
      <c r="AH35" s="110">
        <v>96.396000000000001</v>
      </c>
      <c r="AN35" s="130"/>
      <c r="AO35" s="130"/>
      <c r="AP35" s="130"/>
      <c r="AQ35" s="130"/>
      <c r="AR35" s="130"/>
      <c r="AS35" s="130"/>
      <c r="AT35" s="130"/>
      <c r="AU35" s="130"/>
      <c r="AV35" s="130"/>
      <c r="AW35" s="130"/>
      <c r="AX35" s="130"/>
      <c r="AY35" s="130"/>
      <c r="ALQ35" s="2" t="e">
        <v>#N/A</v>
      </c>
    </row>
    <row r="36" spans="1:1005" ht="14.5" x14ac:dyDescent="0.35">
      <c r="A36" s="164">
        <v>46143</v>
      </c>
      <c r="B36" s="279"/>
      <c r="C36" s="269">
        <v>195</v>
      </c>
      <c r="D36" s="276">
        <v>251</v>
      </c>
      <c r="E36" s="108">
        <v>256.84300000000002</v>
      </c>
      <c r="F36" s="108">
        <v>310.279</v>
      </c>
      <c r="G36" s="108">
        <v>429.24200000000002</v>
      </c>
      <c r="H36" s="108">
        <v>413.15199999999999</v>
      </c>
      <c r="I36" s="108">
        <v>251.93100000000001</v>
      </c>
      <c r="J36" s="108">
        <v>289.11399999999998</v>
      </c>
      <c r="K36" s="108">
        <v>297.11700000000002</v>
      </c>
      <c r="L36" s="108">
        <v>315.82499999999999</v>
      </c>
      <c r="M36" s="108">
        <v>108.29300000000001</v>
      </c>
      <c r="N36" s="108">
        <v>200.23099999999999</v>
      </c>
      <c r="O36" s="108">
        <v>278.28699999999998</v>
      </c>
      <c r="P36" s="108">
        <v>317.99099999999999</v>
      </c>
      <c r="Q36" s="108">
        <v>286.62400000000002</v>
      </c>
      <c r="R36" s="108">
        <v>300.226</v>
      </c>
      <c r="S36" s="108">
        <v>330.09500000000003</v>
      </c>
      <c r="T36" s="108">
        <v>372.33300000000003</v>
      </c>
      <c r="U36" s="108">
        <v>153.63</v>
      </c>
      <c r="V36" s="108">
        <v>217.315</v>
      </c>
      <c r="W36" s="108">
        <v>180.50700000000001</v>
      </c>
      <c r="X36" s="108">
        <v>125.879</v>
      </c>
      <c r="Y36" s="108">
        <v>280.15800000000002</v>
      </c>
      <c r="Z36" s="108">
        <v>210.71</v>
      </c>
      <c r="AA36" s="108">
        <v>208.37100000000001</v>
      </c>
      <c r="AB36" s="108">
        <v>304.87200000000001</v>
      </c>
      <c r="AC36" s="108">
        <v>195.04900000000001</v>
      </c>
      <c r="AD36" s="108">
        <v>257.29399999999998</v>
      </c>
      <c r="AE36" s="110">
        <v>221.41399999999999</v>
      </c>
      <c r="AF36" s="108">
        <v>161.16399999999999</v>
      </c>
      <c r="AG36" s="109">
        <v>252.01499999999999</v>
      </c>
      <c r="AH36" s="109">
        <v>330.22500000000002</v>
      </c>
      <c r="AN36" s="130"/>
      <c r="AO36" s="130"/>
      <c r="AP36" s="130"/>
      <c r="AQ36" s="130"/>
      <c r="AR36" s="130"/>
      <c r="AS36" s="130"/>
      <c r="AT36" s="130"/>
      <c r="AU36" s="130"/>
      <c r="AV36" s="130"/>
      <c r="AW36" s="130"/>
      <c r="AX36" s="130"/>
      <c r="AY36" s="130"/>
      <c r="ALQ36" s="2" t="e">
        <v>#N/A</v>
      </c>
    </row>
    <row r="37" spans="1:1005" ht="14.5" x14ac:dyDescent="0.35">
      <c r="A37" s="164">
        <v>46174</v>
      </c>
      <c r="B37" s="281"/>
      <c r="C37" s="271">
        <v>190</v>
      </c>
      <c r="D37" s="276">
        <v>293</v>
      </c>
      <c r="E37" s="108">
        <v>251.221</v>
      </c>
      <c r="F37" s="108">
        <v>674.99699999999996</v>
      </c>
      <c r="G37" s="108">
        <v>351.06200000000001</v>
      </c>
      <c r="H37" s="108">
        <v>578.51800000000003</v>
      </c>
      <c r="I37" s="108">
        <v>256.02199999999999</v>
      </c>
      <c r="J37" s="108">
        <v>403.32100000000003</v>
      </c>
      <c r="K37" s="108">
        <v>182.03899999999999</v>
      </c>
      <c r="L37" s="108">
        <v>230.32599999999999</v>
      </c>
      <c r="M37" s="108">
        <v>65.472999999999999</v>
      </c>
      <c r="N37" s="108">
        <v>235.16399999999999</v>
      </c>
      <c r="O37" s="108">
        <v>165.55799999999999</v>
      </c>
      <c r="P37" s="108">
        <v>336.16300000000001</v>
      </c>
      <c r="Q37" s="108">
        <v>215.80600000000001</v>
      </c>
      <c r="R37" s="108">
        <v>211.44499999999999</v>
      </c>
      <c r="S37" s="108">
        <v>573.93499999999995</v>
      </c>
      <c r="T37" s="108">
        <v>304.64800000000002</v>
      </c>
      <c r="U37" s="108">
        <v>329.02699999999999</v>
      </c>
      <c r="V37" s="108">
        <v>515.88199999999995</v>
      </c>
      <c r="W37" s="108">
        <v>65.935000000000002</v>
      </c>
      <c r="X37" s="108">
        <v>173.756</v>
      </c>
      <c r="Y37" s="108">
        <v>394.36799999999999</v>
      </c>
      <c r="Z37" s="108">
        <v>416.01400000000001</v>
      </c>
      <c r="AA37" s="108">
        <v>352.66899999999998</v>
      </c>
      <c r="AB37" s="108">
        <v>459.83100000000002</v>
      </c>
      <c r="AC37" s="108">
        <v>84.59</v>
      </c>
      <c r="AD37" s="108">
        <v>492.13600000000002</v>
      </c>
      <c r="AE37" s="110">
        <v>224.6</v>
      </c>
      <c r="AF37" s="108">
        <v>317.10300000000001</v>
      </c>
      <c r="AG37" s="109">
        <v>200.76</v>
      </c>
      <c r="AH37" s="109">
        <v>469.75400000000002</v>
      </c>
      <c r="AN37" s="130"/>
      <c r="AO37" s="130"/>
      <c r="AP37" s="130"/>
      <c r="AQ37" s="130"/>
      <c r="AR37" s="130"/>
      <c r="AS37" s="130"/>
      <c r="AT37" s="130"/>
      <c r="AU37" s="130"/>
      <c r="AV37" s="130"/>
      <c r="AW37" s="130"/>
      <c r="AX37" s="130"/>
      <c r="AY37" s="130"/>
      <c r="ALQ37" s="2" t="e">
        <v>#N/A</v>
      </c>
    </row>
    <row r="38" spans="1:1005" ht="14.5" x14ac:dyDescent="0.35">
      <c r="A38" s="164">
        <v>46204</v>
      </c>
      <c r="B38" s="281"/>
      <c r="C38" s="271">
        <v>57</v>
      </c>
      <c r="D38" s="276">
        <v>98</v>
      </c>
      <c r="E38" s="108">
        <v>71.173000000000002</v>
      </c>
      <c r="F38" s="108">
        <v>487.18799999999999</v>
      </c>
      <c r="G38" s="108">
        <v>118.21899999999999</v>
      </c>
      <c r="H38" s="108">
        <v>192.768</v>
      </c>
      <c r="I38" s="108">
        <v>118.914</v>
      </c>
      <c r="J38" s="108">
        <v>251.642</v>
      </c>
      <c r="K38" s="108">
        <v>55.03</v>
      </c>
      <c r="L38" s="108">
        <v>64.405000000000001</v>
      </c>
      <c r="M38" s="108">
        <v>26.951000000000001</v>
      </c>
      <c r="N38" s="108">
        <v>60.203000000000003</v>
      </c>
      <c r="O38" s="108">
        <v>58.753999999999998</v>
      </c>
      <c r="P38" s="108">
        <v>125.971</v>
      </c>
      <c r="Q38" s="108">
        <v>77.135999999999996</v>
      </c>
      <c r="R38" s="108">
        <v>71.477999999999994</v>
      </c>
      <c r="S38" s="108">
        <v>237.654</v>
      </c>
      <c r="T38" s="108">
        <v>149.23400000000001</v>
      </c>
      <c r="U38" s="108">
        <v>80.611999999999995</v>
      </c>
      <c r="V38" s="108">
        <v>249.91900000000001</v>
      </c>
      <c r="W38" s="108">
        <v>31.428000000000001</v>
      </c>
      <c r="X38" s="108">
        <v>60.231000000000002</v>
      </c>
      <c r="Y38" s="108">
        <v>113.43300000000001</v>
      </c>
      <c r="Z38" s="108">
        <v>129.155</v>
      </c>
      <c r="AA38" s="108">
        <v>105.88800000000001</v>
      </c>
      <c r="AB38" s="108">
        <v>143.815</v>
      </c>
      <c r="AC38" s="108">
        <v>35.595999999999997</v>
      </c>
      <c r="AD38" s="108">
        <v>294.85500000000002</v>
      </c>
      <c r="AE38" s="110">
        <v>65.302999999999997</v>
      </c>
      <c r="AF38" s="108">
        <v>141.26400000000001</v>
      </c>
      <c r="AG38" s="109">
        <v>73.459999999999994</v>
      </c>
      <c r="AH38" s="109">
        <v>203.489</v>
      </c>
      <c r="AN38" s="130"/>
      <c r="AO38" s="130"/>
      <c r="AP38" s="130"/>
      <c r="AQ38" s="130"/>
      <c r="AR38" s="130"/>
      <c r="AS38" s="130"/>
      <c r="AT38" s="130"/>
      <c r="AU38" s="130"/>
      <c r="AV38" s="130"/>
      <c r="AW38" s="130"/>
      <c r="AX38" s="130"/>
      <c r="AY38" s="130"/>
      <c r="ALQ38" s="2" t="e">
        <v>#N/A</v>
      </c>
    </row>
    <row r="39" spans="1:1005" ht="14.5" x14ac:dyDescent="0.35">
      <c r="A39" s="164">
        <v>46235</v>
      </c>
      <c r="B39" s="281"/>
      <c r="C39" s="271">
        <v>48</v>
      </c>
      <c r="D39" s="276">
        <v>63</v>
      </c>
      <c r="E39" s="108">
        <v>46.692</v>
      </c>
      <c r="F39" s="108">
        <v>133.63999999999999</v>
      </c>
      <c r="G39" s="108">
        <v>58.533000000000001</v>
      </c>
      <c r="H39" s="108">
        <v>92.141999999999996</v>
      </c>
      <c r="I39" s="108">
        <v>57.095999999999997</v>
      </c>
      <c r="J39" s="108">
        <v>99.805999999999997</v>
      </c>
      <c r="K39" s="108">
        <v>49.35</v>
      </c>
      <c r="L39" s="108">
        <v>57.835999999999999</v>
      </c>
      <c r="M39" s="108">
        <v>24.131</v>
      </c>
      <c r="N39" s="108">
        <v>45.896999999999998</v>
      </c>
      <c r="O39" s="108">
        <v>41.536999999999999</v>
      </c>
      <c r="P39" s="108">
        <v>63.87</v>
      </c>
      <c r="Q39" s="108">
        <v>56.872</v>
      </c>
      <c r="R39" s="108">
        <v>54.279000000000003</v>
      </c>
      <c r="S39" s="108">
        <v>85.480999999999995</v>
      </c>
      <c r="T39" s="108">
        <v>60.139000000000003</v>
      </c>
      <c r="U39" s="108">
        <v>57.216999999999999</v>
      </c>
      <c r="V39" s="108">
        <v>75.948999999999998</v>
      </c>
      <c r="W39" s="108">
        <v>32.997999999999998</v>
      </c>
      <c r="X39" s="108">
        <v>44.795999999999999</v>
      </c>
      <c r="Y39" s="108">
        <v>64.451999999999998</v>
      </c>
      <c r="Z39" s="108">
        <v>58.039000000000001</v>
      </c>
      <c r="AA39" s="108">
        <v>58.63</v>
      </c>
      <c r="AB39" s="108">
        <v>70.236000000000004</v>
      </c>
      <c r="AC39" s="108">
        <v>30.189</v>
      </c>
      <c r="AD39" s="108">
        <v>90.114000000000004</v>
      </c>
      <c r="AE39" s="110">
        <v>43.875</v>
      </c>
      <c r="AF39" s="108">
        <v>61.453000000000003</v>
      </c>
      <c r="AG39" s="109">
        <v>60.747999999999998</v>
      </c>
      <c r="AH39" s="109">
        <v>74.742000000000004</v>
      </c>
      <c r="AN39" s="130"/>
      <c r="AO39" s="130"/>
      <c r="AP39" s="130"/>
      <c r="AQ39" s="130"/>
      <c r="AR39" s="130"/>
      <c r="AS39" s="130"/>
      <c r="AT39" s="130"/>
      <c r="AU39" s="130"/>
      <c r="AV39" s="130"/>
      <c r="AW39" s="130"/>
      <c r="AX39" s="130"/>
      <c r="AY39" s="130"/>
      <c r="ALQ39" s="2" t="e">
        <v>#N/A</v>
      </c>
    </row>
    <row r="40" spans="1:1005" ht="14.5" x14ac:dyDescent="0.35">
      <c r="A40" s="164">
        <v>46266</v>
      </c>
      <c r="B40" s="281"/>
      <c r="C40" s="271">
        <v>34</v>
      </c>
      <c r="D40" s="276">
        <v>42</v>
      </c>
      <c r="E40" s="108">
        <v>39.228999999999999</v>
      </c>
      <c r="F40" s="108">
        <v>71.034999999999997</v>
      </c>
      <c r="G40" s="108">
        <v>44.075000000000003</v>
      </c>
      <c r="H40" s="108">
        <v>66.200999999999993</v>
      </c>
      <c r="I40" s="108">
        <v>37.127000000000002</v>
      </c>
      <c r="J40" s="108">
        <v>54.618000000000002</v>
      </c>
      <c r="K40" s="108">
        <v>37.04</v>
      </c>
      <c r="L40" s="108">
        <v>34.892000000000003</v>
      </c>
      <c r="M40" s="108">
        <v>23.425999999999998</v>
      </c>
      <c r="N40" s="108">
        <v>66.122</v>
      </c>
      <c r="O40" s="108">
        <v>41.454000000000001</v>
      </c>
      <c r="P40" s="108">
        <v>40.939</v>
      </c>
      <c r="Q40" s="108">
        <v>41.905999999999999</v>
      </c>
      <c r="R40" s="108">
        <v>50.843000000000004</v>
      </c>
      <c r="S40" s="108">
        <v>49.578000000000003</v>
      </c>
      <c r="T40" s="108">
        <v>40.552999999999997</v>
      </c>
      <c r="U40" s="108">
        <v>33.07</v>
      </c>
      <c r="V40" s="108">
        <v>44.424999999999997</v>
      </c>
      <c r="W40" s="108">
        <v>26.731000000000002</v>
      </c>
      <c r="X40" s="108">
        <v>60.917999999999999</v>
      </c>
      <c r="Y40" s="108">
        <v>58.795000000000002</v>
      </c>
      <c r="Z40" s="108">
        <v>42.014000000000003</v>
      </c>
      <c r="AA40" s="108">
        <v>39.537999999999997</v>
      </c>
      <c r="AB40" s="108">
        <v>43.34</v>
      </c>
      <c r="AC40" s="108">
        <v>24.728999999999999</v>
      </c>
      <c r="AD40" s="108">
        <v>47.58</v>
      </c>
      <c r="AE40" s="110">
        <v>40.488999999999997</v>
      </c>
      <c r="AF40" s="108">
        <v>38.179000000000002</v>
      </c>
      <c r="AG40" s="109">
        <v>44.622</v>
      </c>
      <c r="AH40" s="109">
        <v>54.109000000000002</v>
      </c>
      <c r="AN40" s="130"/>
      <c r="AO40" s="130"/>
      <c r="AP40" s="130"/>
      <c r="AQ40" s="130"/>
      <c r="AR40" s="130"/>
      <c r="AS40" s="130"/>
      <c r="AT40" s="130"/>
      <c r="AU40" s="130"/>
      <c r="AV40" s="130"/>
      <c r="AW40" s="130"/>
      <c r="AX40" s="130"/>
      <c r="AY40" s="130"/>
      <c r="ALQ40" s="2" t="e">
        <v>#N/A</v>
      </c>
    </row>
    <row r="41" spans="1:1005" ht="14.5" x14ac:dyDescent="0.35">
      <c r="A41" s="164">
        <v>46296</v>
      </c>
      <c r="B41" s="281"/>
      <c r="C41" s="271">
        <v>30</v>
      </c>
      <c r="D41" s="276">
        <v>41</v>
      </c>
      <c r="E41" s="108">
        <v>52.015000000000001</v>
      </c>
      <c r="F41" s="108">
        <v>68.185000000000002</v>
      </c>
      <c r="G41" s="108">
        <v>61.685000000000002</v>
      </c>
      <c r="H41" s="108">
        <v>75.460999999999999</v>
      </c>
      <c r="I41" s="108">
        <v>54.856000000000002</v>
      </c>
      <c r="J41" s="108">
        <v>44.807000000000002</v>
      </c>
      <c r="K41" s="108">
        <v>37.408999999999999</v>
      </c>
      <c r="L41" s="108">
        <v>34.976999999999997</v>
      </c>
      <c r="M41" s="108">
        <v>38.694000000000003</v>
      </c>
      <c r="N41" s="108">
        <v>40.005000000000003</v>
      </c>
      <c r="O41" s="108">
        <v>41.923999999999999</v>
      </c>
      <c r="P41" s="108">
        <v>62.198</v>
      </c>
      <c r="Q41" s="108">
        <v>85.358999999999995</v>
      </c>
      <c r="R41" s="108">
        <v>57.243000000000002</v>
      </c>
      <c r="S41" s="108">
        <v>48.219000000000001</v>
      </c>
      <c r="T41" s="108">
        <v>45.715000000000003</v>
      </c>
      <c r="U41" s="108">
        <v>37.112000000000002</v>
      </c>
      <c r="V41" s="108">
        <v>48.113999999999997</v>
      </c>
      <c r="W41" s="108">
        <v>27.042999999999999</v>
      </c>
      <c r="X41" s="108">
        <v>61.82</v>
      </c>
      <c r="Y41" s="108">
        <v>75.488</v>
      </c>
      <c r="Z41" s="108">
        <v>39.628</v>
      </c>
      <c r="AA41" s="108">
        <v>36.485999999999997</v>
      </c>
      <c r="AB41" s="108">
        <v>46.945999999999998</v>
      </c>
      <c r="AC41" s="108">
        <v>29.402000000000001</v>
      </c>
      <c r="AD41" s="108">
        <v>43.747</v>
      </c>
      <c r="AE41" s="110">
        <v>42.180999999999997</v>
      </c>
      <c r="AF41" s="108">
        <v>34.021999999999998</v>
      </c>
      <c r="AG41" s="109">
        <v>33.829000000000001</v>
      </c>
      <c r="AH41" s="109">
        <v>52.148000000000003</v>
      </c>
      <c r="AN41" s="130"/>
      <c r="AO41" s="130"/>
      <c r="AP41" s="130"/>
      <c r="AQ41" s="130"/>
      <c r="AR41" s="130"/>
      <c r="AS41" s="130"/>
      <c r="AT41" s="130"/>
      <c r="AU41" s="130"/>
      <c r="AV41" s="130"/>
      <c r="AW41" s="130"/>
      <c r="AX41" s="130"/>
      <c r="AY41" s="130"/>
      <c r="ALQ41" s="2" t="e">
        <v>#N/A</v>
      </c>
    </row>
    <row r="42" spans="1:1005" ht="14.5" x14ac:dyDescent="0.35">
      <c r="A42" s="164">
        <v>46327</v>
      </c>
      <c r="B42" s="281"/>
      <c r="C42" s="271">
        <v>31</v>
      </c>
      <c r="D42" s="276">
        <v>36</v>
      </c>
      <c r="E42" s="108">
        <v>40.752000000000002</v>
      </c>
      <c r="F42" s="109">
        <v>51.93</v>
      </c>
      <c r="G42" s="109">
        <v>49.890999999999998</v>
      </c>
      <c r="H42" s="109">
        <v>55.616999999999997</v>
      </c>
      <c r="I42" s="109">
        <v>46.484999999999999</v>
      </c>
      <c r="J42" s="109">
        <v>36.726999999999997</v>
      </c>
      <c r="K42" s="109">
        <v>33.683999999999997</v>
      </c>
      <c r="L42" s="109">
        <v>34.387999999999998</v>
      </c>
      <c r="M42" s="109">
        <v>25.106999999999999</v>
      </c>
      <c r="N42" s="109">
        <v>30.497</v>
      </c>
      <c r="O42" s="109">
        <v>38.383000000000003</v>
      </c>
      <c r="P42" s="109">
        <v>48.180999999999997</v>
      </c>
      <c r="Q42" s="109">
        <v>56.755000000000003</v>
      </c>
      <c r="R42" s="109">
        <v>44.67</v>
      </c>
      <c r="S42" s="109">
        <v>42.612000000000002</v>
      </c>
      <c r="T42" s="109">
        <v>42.39</v>
      </c>
      <c r="U42" s="109">
        <v>38.289000000000001</v>
      </c>
      <c r="V42" s="109">
        <v>39.741999999999997</v>
      </c>
      <c r="W42" s="109">
        <v>23.606000000000002</v>
      </c>
      <c r="X42" s="109">
        <v>39.838999999999999</v>
      </c>
      <c r="Y42" s="109">
        <v>45.493000000000002</v>
      </c>
      <c r="Z42" s="109">
        <v>36.719000000000001</v>
      </c>
      <c r="AA42" s="109">
        <v>31.966999999999999</v>
      </c>
      <c r="AB42" s="109">
        <v>40.905999999999999</v>
      </c>
      <c r="AC42" s="109">
        <v>28.515000000000001</v>
      </c>
      <c r="AD42" s="109">
        <v>38.872</v>
      </c>
      <c r="AE42" s="110">
        <v>46.618000000000002</v>
      </c>
      <c r="AF42" s="109">
        <v>33.691000000000003</v>
      </c>
      <c r="AG42" s="109">
        <v>29.63</v>
      </c>
      <c r="AH42" s="109">
        <v>42.933</v>
      </c>
      <c r="AN42" s="130"/>
      <c r="AO42" s="130"/>
      <c r="AP42" s="130"/>
      <c r="AQ42" s="130"/>
      <c r="AR42" s="130"/>
      <c r="AS42" s="130"/>
      <c r="AT42" s="130"/>
      <c r="AU42" s="130"/>
      <c r="AV42" s="130"/>
      <c r="AW42" s="130"/>
      <c r="AX42" s="130"/>
      <c r="AY42" s="130"/>
      <c r="ALQ42" s="2" t="e">
        <v>#N/A</v>
      </c>
    </row>
    <row r="43" spans="1:1005" ht="14.5" x14ac:dyDescent="0.35">
      <c r="A43" s="164">
        <v>46357</v>
      </c>
      <c r="B43" s="281"/>
      <c r="C43" s="271">
        <v>31</v>
      </c>
      <c r="D43" s="276">
        <v>32</v>
      </c>
      <c r="E43" s="108">
        <v>32.131</v>
      </c>
      <c r="F43" s="109">
        <v>47.807000000000002</v>
      </c>
      <c r="G43" s="109">
        <v>40.524999999999999</v>
      </c>
      <c r="H43" s="109">
        <v>42.512999999999998</v>
      </c>
      <c r="I43" s="109">
        <v>41.22</v>
      </c>
      <c r="J43" s="109">
        <v>32.851999999999997</v>
      </c>
      <c r="K43" s="109">
        <v>28.858000000000001</v>
      </c>
      <c r="L43" s="109">
        <v>28.337</v>
      </c>
      <c r="M43" s="109">
        <v>21.161000000000001</v>
      </c>
      <c r="N43" s="109">
        <v>27.876999999999999</v>
      </c>
      <c r="O43" s="109">
        <v>29.943000000000001</v>
      </c>
      <c r="P43" s="109">
        <v>34.856999999999999</v>
      </c>
      <c r="Q43" s="109">
        <v>38.747999999999998</v>
      </c>
      <c r="R43" s="109">
        <v>31.798999999999999</v>
      </c>
      <c r="S43" s="109">
        <v>37.887999999999998</v>
      </c>
      <c r="T43" s="109">
        <v>34.171999999999997</v>
      </c>
      <c r="U43" s="109">
        <v>31.952999999999999</v>
      </c>
      <c r="V43" s="109">
        <v>34.692999999999998</v>
      </c>
      <c r="W43" s="109">
        <v>21.67</v>
      </c>
      <c r="X43" s="109">
        <v>29.616</v>
      </c>
      <c r="Y43" s="109">
        <v>36.805999999999997</v>
      </c>
      <c r="Z43" s="109">
        <v>32.415999999999997</v>
      </c>
      <c r="AA43" s="109">
        <v>29.838999999999999</v>
      </c>
      <c r="AB43" s="109">
        <v>37.936</v>
      </c>
      <c r="AC43" s="109">
        <v>23.061</v>
      </c>
      <c r="AD43" s="109">
        <v>36.223999999999997</v>
      </c>
      <c r="AE43" s="110">
        <v>36.630000000000003</v>
      </c>
      <c r="AF43" s="109">
        <v>30.65</v>
      </c>
      <c r="AG43" s="109">
        <v>26.718</v>
      </c>
      <c r="AH43" s="109">
        <v>36.521000000000001</v>
      </c>
      <c r="AN43" s="130"/>
      <c r="AO43" s="130"/>
      <c r="AP43" s="130"/>
      <c r="AQ43" s="130"/>
      <c r="AR43" s="130"/>
      <c r="AS43" s="130"/>
      <c r="AT43" s="130"/>
      <c r="AU43" s="130"/>
      <c r="AV43" s="130"/>
      <c r="AW43" s="130"/>
      <c r="AX43" s="130"/>
      <c r="AY43" s="130"/>
      <c r="ALQ43" s="2" t="e">
        <v>#N/A</v>
      </c>
    </row>
    <row r="44" spans="1:1005" ht="14.5" x14ac:dyDescent="0.35">
      <c r="A44" s="164">
        <v>46388</v>
      </c>
      <c r="B44" s="281"/>
      <c r="C44" s="271">
        <v>30</v>
      </c>
      <c r="D44" s="276">
        <v>31</v>
      </c>
      <c r="E44" s="108">
        <v>29.003</v>
      </c>
      <c r="F44" s="109">
        <v>40.414999999999999</v>
      </c>
      <c r="G44" s="109">
        <v>34.875999999999998</v>
      </c>
      <c r="H44" s="109">
        <v>37.704999999999998</v>
      </c>
      <c r="I44" s="109">
        <v>35.250999999999998</v>
      </c>
      <c r="J44" s="109">
        <v>32.93</v>
      </c>
      <c r="K44" s="109">
        <v>26.539000000000001</v>
      </c>
      <c r="L44" s="109">
        <v>24.949000000000002</v>
      </c>
      <c r="M44" s="109">
        <v>19.943999999999999</v>
      </c>
      <c r="N44" s="109">
        <v>24.952000000000002</v>
      </c>
      <c r="O44" s="109">
        <v>29.105</v>
      </c>
      <c r="P44" s="109">
        <v>30.015000000000001</v>
      </c>
      <c r="Q44" s="109">
        <v>32.487000000000002</v>
      </c>
      <c r="R44" s="109">
        <v>26.501999999999999</v>
      </c>
      <c r="S44" s="109">
        <v>34.264000000000003</v>
      </c>
      <c r="T44" s="109">
        <v>30.195</v>
      </c>
      <c r="U44" s="109">
        <v>29.064</v>
      </c>
      <c r="V44" s="109">
        <v>33.125999999999998</v>
      </c>
      <c r="W44" s="109">
        <v>20.102</v>
      </c>
      <c r="X44" s="109">
        <v>25.658000000000001</v>
      </c>
      <c r="Y44" s="109">
        <v>31.925999999999998</v>
      </c>
      <c r="Z44" s="109">
        <v>29.515999999999998</v>
      </c>
      <c r="AA44" s="109">
        <v>27.968</v>
      </c>
      <c r="AB44" s="109">
        <v>33.262999999999998</v>
      </c>
      <c r="AC44" s="109">
        <v>21.169</v>
      </c>
      <c r="AD44" s="109">
        <v>32.966999999999999</v>
      </c>
      <c r="AE44" s="110">
        <v>29.295999999999999</v>
      </c>
      <c r="AF44" s="109">
        <v>27.356999999999999</v>
      </c>
      <c r="AG44" s="109">
        <v>24.988</v>
      </c>
      <c r="AH44" s="109">
        <v>33.274999999999999</v>
      </c>
      <c r="AN44" s="130"/>
      <c r="AO44" s="130"/>
      <c r="AP44" s="130"/>
      <c r="AQ44" s="130"/>
      <c r="AR44" s="130"/>
      <c r="AS44" s="130"/>
      <c r="AT44" s="130"/>
      <c r="AU44" s="130"/>
      <c r="AV44" s="130"/>
      <c r="AW44" s="130"/>
      <c r="AX44" s="130"/>
      <c r="AY44" s="130"/>
      <c r="ALQ44" s="2" t="e">
        <v>#N/A</v>
      </c>
    </row>
    <row r="45" spans="1:1005" ht="14.5" x14ac:dyDescent="0.35">
      <c r="A45" s="164">
        <v>46419</v>
      </c>
      <c r="B45" s="281"/>
      <c r="C45" s="271">
        <v>28</v>
      </c>
      <c r="D45" s="276">
        <v>29</v>
      </c>
      <c r="E45" s="108">
        <v>31.045999999999999</v>
      </c>
      <c r="F45" s="108">
        <v>39.409999999999997</v>
      </c>
      <c r="G45" s="109">
        <v>28.268000000000001</v>
      </c>
      <c r="H45" s="109">
        <v>32.143000000000001</v>
      </c>
      <c r="I45" s="109">
        <v>33.947000000000003</v>
      </c>
      <c r="J45" s="109">
        <v>32.529000000000003</v>
      </c>
      <c r="K45" s="109">
        <v>25.076000000000001</v>
      </c>
      <c r="L45" s="109">
        <v>21.06</v>
      </c>
      <c r="M45" s="109">
        <v>23.149000000000001</v>
      </c>
      <c r="N45" s="109">
        <v>21.425999999999998</v>
      </c>
      <c r="O45" s="109">
        <v>25.402999999999999</v>
      </c>
      <c r="P45" s="109">
        <v>24.513000000000002</v>
      </c>
      <c r="Q45" s="109">
        <v>31.957000000000001</v>
      </c>
      <c r="R45" s="109">
        <v>21.501000000000001</v>
      </c>
      <c r="S45" s="109">
        <v>30.247</v>
      </c>
      <c r="T45" s="109">
        <v>24.97</v>
      </c>
      <c r="U45" s="109">
        <v>23.95</v>
      </c>
      <c r="V45" s="109">
        <v>27.512</v>
      </c>
      <c r="W45" s="109">
        <v>17.637</v>
      </c>
      <c r="X45" s="109">
        <v>26.484999999999999</v>
      </c>
      <c r="Y45" s="109">
        <v>37.360999999999997</v>
      </c>
      <c r="Z45" s="109">
        <v>27.72</v>
      </c>
      <c r="AA45" s="109">
        <v>34.142000000000003</v>
      </c>
      <c r="AB45" s="109">
        <v>34.457999999999998</v>
      </c>
      <c r="AC45" s="109">
        <v>18.353000000000002</v>
      </c>
      <c r="AD45" s="109">
        <v>29.103000000000002</v>
      </c>
      <c r="AE45" s="110">
        <v>27.31</v>
      </c>
      <c r="AF45" s="109">
        <v>25.03</v>
      </c>
      <c r="AG45" s="109">
        <v>22.806000000000001</v>
      </c>
      <c r="AH45" s="109">
        <v>27.96</v>
      </c>
      <c r="AN45" s="130"/>
      <c r="AO45" s="130"/>
      <c r="AP45" s="130"/>
      <c r="AQ45" s="130"/>
      <c r="AR45" s="130"/>
      <c r="AS45" s="130"/>
      <c r="AT45" s="130"/>
      <c r="AU45" s="130"/>
      <c r="AV45" s="130"/>
      <c r="AW45" s="130"/>
      <c r="AX45" s="130"/>
      <c r="AY45" s="130"/>
      <c r="ALQ45" s="2" t="e">
        <v>#N/A</v>
      </c>
    </row>
    <row r="46" spans="1:1005" ht="14.5" x14ac:dyDescent="0.35">
      <c r="A46" s="164">
        <v>46447</v>
      </c>
      <c r="B46" s="281"/>
      <c r="C46" s="271">
        <v>42</v>
      </c>
      <c r="D46" s="276">
        <v>46</v>
      </c>
      <c r="E46" s="108">
        <v>62.622</v>
      </c>
      <c r="F46" s="108">
        <v>52.466999999999999</v>
      </c>
      <c r="G46" s="109">
        <v>59.645000000000003</v>
      </c>
      <c r="H46" s="109">
        <v>53.841999999999999</v>
      </c>
      <c r="I46" s="109">
        <v>51.966999999999999</v>
      </c>
      <c r="J46" s="109">
        <v>40.622999999999998</v>
      </c>
      <c r="K46" s="109">
        <v>37.750999999999998</v>
      </c>
      <c r="L46" s="109">
        <v>27.388999999999999</v>
      </c>
      <c r="M46" s="109">
        <v>38.401000000000003</v>
      </c>
      <c r="N46" s="109">
        <v>59.585999999999999</v>
      </c>
      <c r="O46" s="109">
        <v>33.039000000000001</v>
      </c>
      <c r="P46" s="109">
        <v>35.823</v>
      </c>
      <c r="Q46" s="109">
        <v>81.667000000000002</v>
      </c>
      <c r="R46" s="109">
        <v>24.536000000000001</v>
      </c>
      <c r="S46" s="109">
        <v>55.462000000000003</v>
      </c>
      <c r="T46" s="109">
        <v>29.805</v>
      </c>
      <c r="U46" s="109">
        <v>41.103000000000002</v>
      </c>
      <c r="V46" s="109">
        <v>52.07</v>
      </c>
      <c r="W46" s="109">
        <v>26.353000000000002</v>
      </c>
      <c r="X46" s="109">
        <v>38.561999999999998</v>
      </c>
      <c r="Y46" s="109">
        <v>64.683999999999997</v>
      </c>
      <c r="Z46" s="109">
        <v>49.22</v>
      </c>
      <c r="AA46" s="109">
        <v>79.043999999999997</v>
      </c>
      <c r="AB46" s="109">
        <v>37.369</v>
      </c>
      <c r="AC46" s="109">
        <v>28.109000000000002</v>
      </c>
      <c r="AD46" s="109">
        <v>45.445999999999998</v>
      </c>
      <c r="AE46" s="110">
        <v>37.237000000000002</v>
      </c>
      <c r="AF46" s="109">
        <v>43.716000000000001</v>
      </c>
      <c r="AG46" s="109">
        <v>39.256999999999998</v>
      </c>
      <c r="AH46" s="109">
        <v>50.677999999999997</v>
      </c>
      <c r="AN46" s="130"/>
      <c r="AO46" s="130"/>
      <c r="AP46" s="130"/>
      <c r="AQ46" s="130"/>
      <c r="AR46" s="130"/>
      <c r="AS46" s="130"/>
      <c r="AT46" s="130"/>
      <c r="AU46" s="130"/>
      <c r="AV46" s="130"/>
      <c r="AW46" s="130"/>
      <c r="AX46" s="130"/>
      <c r="AY46" s="130"/>
      <c r="ALQ46" s="2" t="e">
        <v>#N/A</v>
      </c>
    </row>
    <row r="47" spans="1:1005" ht="14.5" x14ac:dyDescent="0.35">
      <c r="A47" s="164">
        <v>46478</v>
      </c>
      <c r="B47" s="281"/>
      <c r="C47" s="271">
        <v>82</v>
      </c>
      <c r="D47" s="276">
        <v>100</v>
      </c>
      <c r="E47" s="108">
        <v>75.106999999999999</v>
      </c>
      <c r="F47" s="108">
        <v>125.96299999999999</v>
      </c>
      <c r="G47" s="109">
        <v>113.274</v>
      </c>
      <c r="H47" s="109">
        <v>88.498000000000005</v>
      </c>
      <c r="I47" s="109">
        <v>74.843000000000004</v>
      </c>
      <c r="J47" s="109">
        <v>109.348</v>
      </c>
      <c r="K47" s="109">
        <v>82.094999999999999</v>
      </c>
      <c r="L47" s="109">
        <v>67.114000000000004</v>
      </c>
      <c r="M47" s="109">
        <v>71.707999999999998</v>
      </c>
      <c r="N47" s="109">
        <v>138.839</v>
      </c>
      <c r="O47" s="109">
        <v>83.293000000000006</v>
      </c>
      <c r="P47" s="109">
        <v>116.661</v>
      </c>
      <c r="Q47" s="109">
        <v>133.03399999999999</v>
      </c>
      <c r="R47" s="109">
        <v>76.430000000000007</v>
      </c>
      <c r="S47" s="109">
        <v>86.067999999999998</v>
      </c>
      <c r="T47" s="109">
        <v>72.484999999999999</v>
      </c>
      <c r="U47" s="109">
        <v>96.606999999999999</v>
      </c>
      <c r="V47" s="109">
        <v>116.721</v>
      </c>
      <c r="W47" s="109">
        <v>50.97</v>
      </c>
      <c r="X47" s="109">
        <v>84.343000000000004</v>
      </c>
      <c r="Y47" s="109">
        <v>102.596</v>
      </c>
      <c r="Z47" s="109">
        <v>85.79</v>
      </c>
      <c r="AA47" s="109">
        <v>145.089</v>
      </c>
      <c r="AB47" s="109">
        <v>64.924999999999997</v>
      </c>
      <c r="AC47" s="109">
        <v>106.467</v>
      </c>
      <c r="AD47" s="109">
        <v>66.838999999999999</v>
      </c>
      <c r="AE47" s="110">
        <v>66.442999999999998</v>
      </c>
      <c r="AF47" s="109">
        <v>93.287000000000006</v>
      </c>
      <c r="AG47" s="109">
        <v>92.557000000000002</v>
      </c>
      <c r="AH47" s="109">
        <v>94.994</v>
      </c>
      <c r="AN47" s="130"/>
      <c r="AO47" s="130"/>
      <c r="AP47" s="130"/>
      <c r="AQ47" s="130"/>
      <c r="AR47" s="130"/>
      <c r="AS47" s="130"/>
      <c r="AT47" s="130"/>
      <c r="AU47" s="130"/>
      <c r="AV47" s="130"/>
      <c r="AW47" s="130"/>
      <c r="AX47" s="130"/>
      <c r="AY47" s="130"/>
      <c r="ALQ47" s="2" t="e">
        <v>#N/A</v>
      </c>
    </row>
    <row r="48" spans="1:1005" ht="14.5" x14ac:dyDescent="0.35">
      <c r="A48" s="164">
        <v>46508</v>
      </c>
      <c r="B48" s="281"/>
      <c r="C48" s="271">
        <v>195</v>
      </c>
      <c r="D48" s="276">
        <v>251</v>
      </c>
      <c r="E48" s="108">
        <v>301.048</v>
      </c>
      <c r="F48" s="108">
        <v>429.39299999999997</v>
      </c>
      <c r="G48" s="109">
        <v>412.733</v>
      </c>
      <c r="H48" s="109">
        <v>252.53399999999999</v>
      </c>
      <c r="I48" s="109">
        <v>281.54000000000002</v>
      </c>
      <c r="J48" s="109">
        <v>297.49799999999999</v>
      </c>
      <c r="K48" s="109">
        <v>315.59699999999998</v>
      </c>
      <c r="L48" s="109">
        <v>108.41500000000001</v>
      </c>
      <c r="M48" s="109">
        <v>186.43899999999999</v>
      </c>
      <c r="N48" s="109">
        <v>278.12299999999999</v>
      </c>
      <c r="O48" s="109">
        <v>316.87</v>
      </c>
      <c r="P48" s="109">
        <v>286.399</v>
      </c>
      <c r="Q48" s="109">
        <v>298.83699999999999</v>
      </c>
      <c r="R48" s="109">
        <v>329.85599999999999</v>
      </c>
      <c r="S48" s="109">
        <v>372.24599999999998</v>
      </c>
      <c r="T48" s="109">
        <v>153.45699999999999</v>
      </c>
      <c r="U48" s="109">
        <v>207.55799999999999</v>
      </c>
      <c r="V48" s="109">
        <v>180.41200000000001</v>
      </c>
      <c r="W48" s="109">
        <v>125.541</v>
      </c>
      <c r="X48" s="109">
        <v>280.45</v>
      </c>
      <c r="Y48" s="109">
        <v>204.21899999999999</v>
      </c>
      <c r="Z48" s="109">
        <v>208.018</v>
      </c>
      <c r="AA48" s="109">
        <v>304.89100000000002</v>
      </c>
      <c r="AB48" s="109">
        <v>194.952</v>
      </c>
      <c r="AC48" s="109">
        <v>258.21100000000001</v>
      </c>
      <c r="AD48" s="109">
        <v>221.55799999999999</v>
      </c>
      <c r="AE48" s="110">
        <v>160.453</v>
      </c>
      <c r="AF48" s="109">
        <v>252.34</v>
      </c>
      <c r="AG48" s="109">
        <v>315.34300000000002</v>
      </c>
      <c r="AH48" s="109">
        <v>256.726</v>
      </c>
      <c r="AN48" s="130"/>
      <c r="AO48" s="130"/>
      <c r="AP48" s="130"/>
      <c r="AQ48" s="130"/>
      <c r="AR48" s="130"/>
      <c r="AS48" s="130"/>
      <c r="AT48" s="130"/>
      <c r="AU48" s="130"/>
      <c r="AV48" s="130"/>
      <c r="AW48" s="130"/>
      <c r="AX48" s="130"/>
      <c r="AY48" s="130"/>
      <c r="ALQ48" s="2" t="e">
        <v>#N/A</v>
      </c>
    </row>
    <row r="49" spans="1:1005" ht="14.5" x14ac:dyDescent="0.35">
      <c r="A49" s="164">
        <v>46539</v>
      </c>
      <c r="B49" s="281"/>
      <c r="C49" s="271">
        <v>190</v>
      </c>
      <c r="D49" s="276">
        <v>293</v>
      </c>
      <c r="E49" s="108">
        <v>666.02599999999995</v>
      </c>
      <c r="F49" s="108">
        <v>351.12</v>
      </c>
      <c r="G49" s="109">
        <v>578.32399999999996</v>
      </c>
      <c r="H49" s="109">
        <v>256.298</v>
      </c>
      <c r="I49" s="109">
        <v>401.10899999999998</v>
      </c>
      <c r="J49" s="109">
        <v>182.22800000000001</v>
      </c>
      <c r="K49" s="109">
        <v>230.18700000000001</v>
      </c>
      <c r="L49" s="109">
        <v>65.552999999999997</v>
      </c>
      <c r="M49" s="109">
        <v>247.28100000000001</v>
      </c>
      <c r="N49" s="109">
        <v>165.41800000000001</v>
      </c>
      <c r="O49" s="109">
        <v>335.64699999999999</v>
      </c>
      <c r="P49" s="109">
        <v>215.66</v>
      </c>
      <c r="Q49" s="109">
        <v>215.43899999999999</v>
      </c>
      <c r="R49" s="109">
        <v>573.81700000000001</v>
      </c>
      <c r="S49" s="109">
        <v>304.589</v>
      </c>
      <c r="T49" s="109">
        <v>328.90600000000001</v>
      </c>
      <c r="U49" s="109">
        <v>512.45699999999999</v>
      </c>
      <c r="V49" s="109">
        <v>65.873000000000005</v>
      </c>
      <c r="W49" s="109">
        <v>173.54400000000001</v>
      </c>
      <c r="X49" s="109">
        <v>394.50700000000001</v>
      </c>
      <c r="Y49" s="109">
        <v>414.24200000000002</v>
      </c>
      <c r="Z49" s="109">
        <v>352.47899999999998</v>
      </c>
      <c r="AA49" s="109">
        <v>459.82</v>
      </c>
      <c r="AB49" s="109">
        <v>84.504000000000005</v>
      </c>
      <c r="AC49" s="109">
        <v>477.33100000000002</v>
      </c>
      <c r="AD49" s="109">
        <v>224.67</v>
      </c>
      <c r="AE49" s="110">
        <v>316.649</v>
      </c>
      <c r="AF49" s="109">
        <v>200.99799999999999</v>
      </c>
      <c r="AG49" s="109">
        <v>474.50799999999998</v>
      </c>
      <c r="AH49" s="109">
        <v>251.131</v>
      </c>
      <c r="AN49" s="130"/>
      <c r="AO49" s="130"/>
      <c r="AP49" s="130"/>
      <c r="AQ49" s="130"/>
      <c r="AR49" s="130"/>
      <c r="AS49" s="130"/>
      <c r="AT49" s="130"/>
      <c r="AU49" s="130"/>
      <c r="AV49" s="130"/>
      <c r="AW49" s="130"/>
      <c r="AX49" s="130"/>
      <c r="AY49" s="130"/>
      <c r="ALQ49" s="2" t="e">
        <v>#N/A</v>
      </c>
    </row>
    <row r="50" spans="1:1005" ht="14.5" x14ac:dyDescent="0.35">
      <c r="A50" s="164">
        <v>46569</v>
      </c>
      <c r="B50" s="281"/>
      <c r="C50" s="271">
        <v>57</v>
      </c>
      <c r="D50" s="276">
        <v>98</v>
      </c>
      <c r="E50" s="108">
        <v>501.346</v>
      </c>
      <c r="F50" s="108">
        <v>118.261</v>
      </c>
      <c r="G50" s="109">
        <v>192.64699999999999</v>
      </c>
      <c r="H50" s="109">
        <v>119.14100000000001</v>
      </c>
      <c r="I50" s="109">
        <v>260.39299999999997</v>
      </c>
      <c r="J50" s="109">
        <v>55.177</v>
      </c>
      <c r="K50" s="109">
        <v>64.301000000000002</v>
      </c>
      <c r="L50" s="109">
        <v>27.015999999999998</v>
      </c>
      <c r="M50" s="109">
        <v>61.424999999999997</v>
      </c>
      <c r="N50" s="109">
        <v>58.643999999999998</v>
      </c>
      <c r="O50" s="109">
        <v>125.68</v>
      </c>
      <c r="P50" s="109">
        <v>77.016999999999996</v>
      </c>
      <c r="Q50" s="109">
        <v>73.156000000000006</v>
      </c>
      <c r="R50" s="109">
        <v>237.58199999999999</v>
      </c>
      <c r="S50" s="109">
        <v>149.18199999999999</v>
      </c>
      <c r="T50" s="109">
        <v>80.498999999999995</v>
      </c>
      <c r="U50" s="109">
        <v>262.52300000000002</v>
      </c>
      <c r="V50" s="109">
        <v>31.364000000000001</v>
      </c>
      <c r="W50" s="109">
        <v>60.063000000000002</v>
      </c>
      <c r="X50" s="109">
        <v>113.476</v>
      </c>
      <c r="Y50" s="109">
        <v>134.435</v>
      </c>
      <c r="Z50" s="109">
        <v>105.742</v>
      </c>
      <c r="AA50" s="109">
        <v>143.79400000000001</v>
      </c>
      <c r="AB50" s="109">
        <v>35.533999999999999</v>
      </c>
      <c r="AC50" s="109">
        <v>309.85899999999998</v>
      </c>
      <c r="AD50" s="109">
        <v>65.352999999999994</v>
      </c>
      <c r="AE50" s="110">
        <v>140.923</v>
      </c>
      <c r="AF50" s="109">
        <v>73.623000000000005</v>
      </c>
      <c r="AG50" s="109">
        <v>211.84800000000001</v>
      </c>
      <c r="AH50" s="109">
        <v>71.099999999999994</v>
      </c>
      <c r="AN50" s="130"/>
      <c r="AO50" s="130"/>
      <c r="AP50" s="130"/>
      <c r="AQ50" s="130"/>
      <c r="AR50" s="130"/>
      <c r="AS50" s="130"/>
      <c r="AT50" s="130"/>
      <c r="AU50" s="130"/>
      <c r="AV50" s="130"/>
      <c r="AW50" s="130"/>
      <c r="AX50" s="130"/>
      <c r="AY50" s="130"/>
      <c r="ALQ50" s="2" t="e">
        <v>#N/A</v>
      </c>
    </row>
    <row r="51" spans="1:1005" ht="14.5" x14ac:dyDescent="0.35">
      <c r="A51" s="164">
        <v>46600</v>
      </c>
      <c r="B51" s="281"/>
      <c r="C51" s="271">
        <v>48</v>
      </c>
      <c r="D51" s="276">
        <v>63</v>
      </c>
      <c r="E51" s="108">
        <v>138.22900000000001</v>
      </c>
      <c r="F51" s="108">
        <v>58.573999999999998</v>
      </c>
      <c r="G51" s="109">
        <v>92.036000000000001</v>
      </c>
      <c r="H51" s="109">
        <v>57.302999999999997</v>
      </c>
      <c r="I51" s="109">
        <v>103.146</v>
      </c>
      <c r="J51" s="109">
        <v>49.494</v>
      </c>
      <c r="K51" s="109">
        <v>57.734999999999999</v>
      </c>
      <c r="L51" s="109">
        <v>24.178999999999998</v>
      </c>
      <c r="M51" s="109">
        <v>46.034999999999997</v>
      </c>
      <c r="N51" s="109">
        <v>41.432000000000002</v>
      </c>
      <c r="O51" s="109">
        <v>63.63</v>
      </c>
      <c r="P51" s="109">
        <v>56.764000000000003</v>
      </c>
      <c r="Q51" s="109">
        <v>54.95</v>
      </c>
      <c r="R51" s="109">
        <v>85.423000000000002</v>
      </c>
      <c r="S51" s="109">
        <v>60.094999999999999</v>
      </c>
      <c r="T51" s="109">
        <v>57.109000000000002</v>
      </c>
      <c r="U51" s="109">
        <v>77.808999999999997</v>
      </c>
      <c r="V51" s="109">
        <v>32.942</v>
      </c>
      <c r="W51" s="109">
        <v>44.636000000000003</v>
      </c>
      <c r="X51" s="109">
        <v>64.483000000000004</v>
      </c>
      <c r="Y51" s="109">
        <v>58.53</v>
      </c>
      <c r="Z51" s="109">
        <v>58.503</v>
      </c>
      <c r="AA51" s="109">
        <v>70.221000000000004</v>
      </c>
      <c r="AB51" s="109">
        <v>30.126999999999999</v>
      </c>
      <c r="AC51" s="109">
        <v>92.256</v>
      </c>
      <c r="AD51" s="109">
        <v>43.921999999999997</v>
      </c>
      <c r="AE51" s="110">
        <v>61.162999999999997</v>
      </c>
      <c r="AF51" s="109">
        <v>60.906999999999996</v>
      </c>
      <c r="AG51" s="109">
        <v>75.218000000000004</v>
      </c>
      <c r="AH51" s="109">
        <v>46.625</v>
      </c>
      <c r="AN51" s="130"/>
      <c r="AO51" s="130"/>
      <c r="AP51" s="130"/>
      <c r="AQ51" s="130"/>
      <c r="AR51" s="130"/>
      <c r="AS51" s="130"/>
      <c r="AT51" s="130"/>
      <c r="AU51" s="130"/>
      <c r="AV51" s="130"/>
      <c r="AW51" s="130"/>
      <c r="AX51" s="130"/>
      <c r="AY51" s="130"/>
      <c r="ALQ51" s="2" t="e">
        <v>#N/A</v>
      </c>
    </row>
    <row r="52" spans="1:1005" ht="14.5" x14ac:dyDescent="0.35">
      <c r="A52" s="164">
        <v>46631</v>
      </c>
      <c r="B52" s="281"/>
      <c r="C52" s="271">
        <v>34</v>
      </c>
      <c r="D52" s="276">
        <v>42</v>
      </c>
      <c r="E52" s="108">
        <v>69.722999999999999</v>
      </c>
      <c r="F52" s="108">
        <v>44.110999999999997</v>
      </c>
      <c r="G52" s="109">
        <v>66.105000000000004</v>
      </c>
      <c r="H52" s="109">
        <v>37.308999999999997</v>
      </c>
      <c r="I52" s="109">
        <v>55.396000000000001</v>
      </c>
      <c r="J52" s="109">
        <v>37.165999999999997</v>
      </c>
      <c r="K52" s="109">
        <v>34.804000000000002</v>
      </c>
      <c r="L52" s="109">
        <v>23.474</v>
      </c>
      <c r="M52" s="109">
        <v>65.942999999999998</v>
      </c>
      <c r="N52" s="109">
        <v>41.353999999999999</v>
      </c>
      <c r="O52" s="109">
        <v>40.735999999999997</v>
      </c>
      <c r="P52" s="109">
        <v>41.81</v>
      </c>
      <c r="Q52" s="109">
        <v>50.454000000000001</v>
      </c>
      <c r="R52" s="109">
        <v>49.526000000000003</v>
      </c>
      <c r="S52" s="109">
        <v>40.514000000000003</v>
      </c>
      <c r="T52" s="109">
        <v>32.975000000000001</v>
      </c>
      <c r="U52" s="109">
        <v>44.959000000000003</v>
      </c>
      <c r="V52" s="109">
        <v>26.681000000000001</v>
      </c>
      <c r="W52" s="109">
        <v>60.746000000000002</v>
      </c>
      <c r="X52" s="109">
        <v>58.823999999999998</v>
      </c>
      <c r="Y52" s="109">
        <v>42.122</v>
      </c>
      <c r="Z52" s="109">
        <v>39.423000000000002</v>
      </c>
      <c r="AA52" s="109">
        <v>43.326999999999998</v>
      </c>
      <c r="AB52" s="109">
        <v>24.673999999999999</v>
      </c>
      <c r="AC52" s="109">
        <v>48.006999999999998</v>
      </c>
      <c r="AD52" s="109">
        <v>40.533999999999999</v>
      </c>
      <c r="AE52" s="110">
        <v>37.93</v>
      </c>
      <c r="AF52" s="109">
        <v>44.767000000000003</v>
      </c>
      <c r="AG52" s="109">
        <v>54.915999999999997</v>
      </c>
      <c r="AH52" s="109">
        <v>39.164000000000001</v>
      </c>
      <c r="AN52" s="130"/>
      <c r="AO52" s="130"/>
      <c r="AP52" s="130"/>
      <c r="AQ52" s="130"/>
      <c r="AR52" s="130"/>
      <c r="AS52" s="130"/>
      <c r="AT52" s="130"/>
      <c r="AU52" s="130"/>
      <c r="AV52" s="130"/>
      <c r="AW52" s="130"/>
      <c r="AX52" s="130"/>
      <c r="AY52" s="130"/>
      <c r="ALQ52" s="2" t="e">
        <v>#N/A</v>
      </c>
    </row>
    <row r="53" spans="1:1005" ht="14.5" x14ac:dyDescent="0.35">
      <c r="A53" s="164">
        <v>46661</v>
      </c>
      <c r="B53" s="281"/>
      <c r="C53" s="271">
        <v>30</v>
      </c>
      <c r="D53" s="276">
        <v>41</v>
      </c>
      <c r="E53" s="108">
        <v>71.134</v>
      </c>
      <c r="F53" s="108">
        <v>61.718000000000004</v>
      </c>
      <c r="G53" s="109">
        <v>75.367000000000004</v>
      </c>
      <c r="H53" s="109">
        <v>55.040999999999997</v>
      </c>
      <c r="I53" s="109">
        <v>45.24</v>
      </c>
      <c r="J53" s="109">
        <v>37.527999999999999</v>
      </c>
      <c r="K53" s="109">
        <v>34.886000000000003</v>
      </c>
      <c r="L53" s="109">
        <v>38.749000000000002</v>
      </c>
      <c r="M53" s="109">
        <v>40.593000000000004</v>
      </c>
      <c r="N53" s="109">
        <v>41.823999999999998</v>
      </c>
      <c r="O53" s="109">
        <v>61.978999999999999</v>
      </c>
      <c r="P53" s="109">
        <v>85.25</v>
      </c>
      <c r="Q53" s="109">
        <v>57.715000000000003</v>
      </c>
      <c r="R53" s="109">
        <v>48.167000000000002</v>
      </c>
      <c r="S53" s="109">
        <v>45.673999999999999</v>
      </c>
      <c r="T53" s="109">
        <v>37.024999999999999</v>
      </c>
      <c r="U53" s="109">
        <v>48.271999999999998</v>
      </c>
      <c r="V53" s="109">
        <v>26.99</v>
      </c>
      <c r="W53" s="109">
        <v>61.667999999999999</v>
      </c>
      <c r="X53" s="109">
        <v>75.52</v>
      </c>
      <c r="Y53" s="109">
        <v>39.429000000000002</v>
      </c>
      <c r="Z53" s="109">
        <v>36.369</v>
      </c>
      <c r="AA53" s="109">
        <v>46.924999999999997</v>
      </c>
      <c r="AB53" s="109">
        <v>29.34</v>
      </c>
      <c r="AC53" s="109">
        <v>43.720999999999997</v>
      </c>
      <c r="AD53" s="109">
        <v>42.22</v>
      </c>
      <c r="AE53" s="110">
        <v>33.774000000000001</v>
      </c>
      <c r="AF53" s="109">
        <v>33.959000000000003</v>
      </c>
      <c r="AG53" s="109">
        <v>52.036999999999999</v>
      </c>
      <c r="AH53" s="109">
        <v>51.948</v>
      </c>
      <c r="AN53" s="130"/>
      <c r="AO53" s="130"/>
      <c r="AP53" s="130"/>
      <c r="AQ53" s="130"/>
      <c r="AR53" s="130"/>
      <c r="AS53" s="130"/>
      <c r="AT53" s="130"/>
      <c r="AU53" s="130"/>
      <c r="AV53" s="130"/>
      <c r="AW53" s="130"/>
      <c r="AX53" s="130"/>
      <c r="AY53" s="130"/>
      <c r="ALQ53" s="2" t="e">
        <v>#N/A</v>
      </c>
    </row>
    <row r="54" spans="1:1005" ht="14.5" x14ac:dyDescent="0.35">
      <c r="A54" s="164">
        <v>46692</v>
      </c>
      <c r="B54" s="281"/>
      <c r="C54" s="271">
        <v>31</v>
      </c>
      <c r="D54" s="276">
        <v>36</v>
      </c>
      <c r="E54" s="108">
        <v>52.209000000000003</v>
      </c>
      <c r="F54" s="109">
        <v>49.920999999999999</v>
      </c>
      <c r="G54" s="109">
        <v>55.534999999999997</v>
      </c>
      <c r="H54" s="109">
        <v>46.656999999999996</v>
      </c>
      <c r="I54" s="109">
        <v>36.906999999999996</v>
      </c>
      <c r="J54" s="109">
        <v>33.792000000000002</v>
      </c>
      <c r="K54" s="109">
        <v>34.308</v>
      </c>
      <c r="L54" s="109">
        <v>25.148</v>
      </c>
      <c r="M54" s="109">
        <v>30.536999999999999</v>
      </c>
      <c r="N54" s="109">
        <v>38.293999999999997</v>
      </c>
      <c r="O54" s="109">
        <v>47.991</v>
      </c>
      <c r="P54" s="109">
        <v>56.665999999999997</v>
      </c>
      <c r="Q54" s="109">
        <v>45.83</v>
      </c>
      <c r="R54" s="109">
        <v>42.564999999999998</v>
      </c>
      <c r="S54" s="109">
        <v>42.353000000000002</v>
      </c>
      <c r="T54" s="109">
        <v>38.207000000000001</v>
      </c>
      <c r="U54" s="109">
        <v>40.146999999999998</v>
      </c>
      <c r="V54" s="109">
        <v>23.559000000000001</v>
      </c>
      <c r="W54" s="109">
        <v>39.715000000000003</v>
      </c>
      <c r="X54" s="109">
        <v>45.515999999999998</v>
      </c>
      <c r="Y54" s="109">
        <v>36.820999999999998</v>
      </c>
      <c r="Z54" s="109">
        <v>31.861999999999998</v>
      </c>
      <c r="AA54" s="109">
        <v>40.887999999999998</v>
      </c>
      <c r="AB54" s="109">
        <v>28.457999999999998</v>
      </c>
      <c r="AC54" s="109">
        <v>38.979999999999997</v>
      </c>
      <c r="AD54" s="109">
        <v>46.655000000000001</v>
      </c>
      <c r="AE54" s="110">
        <v>33.459000000000003</v>
      </c>
      <c r="AF54" s="109">
        <v>29.745999999999999</v>
      </c>
      <c r="AG54" s="109">
        <v>43.311999999999998</v>
      </c>
      <c r="AH54" s="109">
        <v>40.691000000000003</v>
      </c>
      <c r="AN54" s="130"/>
      <c r="AO54" s="130"/>
      <c r="AP54" s="130"/>
      <c r="AQ54" s="130"/>
      <c r="AR54" s="130"/>
      <c r="AS54" s="130"/>
      <c r="AT54" s="130"/>
      <c r="AU54" s="130"/>
      <c r="AV54" s="130"/>
      <c r="AW54" s="130"/>
      <c r="AX54" s="130"/>
      <c r="AY54" s="130"/>
      <c r="ALQ54" s="2" t="e">
        <v>#N/A</v>
      </c>
    </row>
    <row r="55" spans="1:1005" ht="14.5" x14ac:dyDescent="0.35">
      <c r="A55" s="164">
        <v>46722</v>
      </c>
      <c r="B55" s="281"/>
      <c r="C55" s="271">
        <v>31</v>
      </c>
      <c r="D55" s="276">
        <v>32</v>
      </c>
      <c r="E55" s="108">
        <v>48.137999999999998</v>
      </c>
      <c r="F55" s="109">
        <v>40.552</v>
      </c>
      <c r="G55" s="109">
        <v>42.435000000000002</v>
      </c>
      <c r="H55" s="109">
        <v>41.38</v>
      </c>
      <c r="I55" s="109">
        <v>32.932000000000002</v>
      </c>
      <c r="J55" s="109">
        <v>28.96</v>
      </c>
      <c r="K55" s="109">
        <v>28.260999999999999</v>
      </c>
      <c r="L55" s="109">
        <v>21.2</v>
      </c>
      <c r="M55" s="109">
        <v>27.917000000000002</v>
      </c>
      <c r="N55" s="109">
        <v>29.858000000000001</v>
      </c>
      <c r="O55" s="109">
        <v>34.680999999999997</v>
      </c>
      <c r="P55" s="109">
        <v>38.667000000000002</v>
      </c>
      <c r="Q55" s="109">
        <v>32.139000000000003</v>
      </c>
      <c r="R55" s="109">
        <v>37.844000000000001</v>
      </c>
      <c r="S55" s="109">
        <v>34.137</v>
      </c>
      <c r="T55" s="109">
        <v>31.878</v>
      </c>
      <c r="U55" s="109">
        <v>34.972999999999999</v>
      </c>
      <c r="V55" s="109">
        <v>21.625</v>
      </c>
      <c r="W55" s="109">
        <v>29.498000000000001</v>
      </c>
      <c r="X55" s="109">
        <v>36.829000000000001</v>
      </c>
      <c r="Y55" s="109">
        <v>32.445</v>
      </c>
      <c r="Z55" s="109">
        <v>29.736999999999998</v>
      </c>
      <c r="AA55" s="109">
        <v>37.918999999999997</v>
      </c>
      <c r="AB55" s="109">
        <v>23.007000000000001</v>
      </c>
      <c r="AC55" s="109">
        <v>36.32</v>
      </c>
      <c r="AD55" s="109">
        <v>36.664000000000001</v>
      </c>
      <c r="AE55" s="110">
        <v>30.431999999999999</v>
      </c>
      <c r="AF55" s="109">
        <v>26.83</v>
      </c>
      <c r="AG55" s="109">
        <v>36.582999999999998</v>
      </c>
      <c r="AH55" s="109">
        <v>32.073999999999998</v>
      </c>
      <c r="AN55" s="130"/>
      <c r="AO55" s="130"/>
      <c r="AP55" s="130"/>
      <c r="AQ55" s="130"/>
      <c r="AR55" s="130"/>
      <c r="AS55" s="130"/>
      <c r="AT55" s="130"/>
      <c r="AU55" s="130"/>
      <c r="AV55" s="130"/>
      <c r="AW55" s="130"/>
      <c r="AX55" s="130"/>
      <c r="AY55" s="130"/>
      <c r="ALQ55" s="2" t="e">
        <v>#N/A</v>
      </c>
    </row>
    <row r="56" spans="1:1005" ht="14.5" x14ac:dyDescent="0.35">
      <c r="A56" s="164">
        <v>46753</v>
      </c>
      <c r="B56" s="281"/>
      <c r="C56" s="271">
        <v>30</v>
      </c>
      <c r="D56" s="276">
        <v>31</v>
      </c>
      <c r="E56" s="108">
        <v>40.555</v>
      </c>
      <c r="F56" s="109">
        <v>34.9</v>
      </c>
      <c r="G56" s="109">
        <v>37.631999999999998</v>
      </c>
      <c r="H56" s="109">
        <v>35.39</v>
      </c>
      <c r="I56" s="109">
        <v>32.795000000000002</v>
      </c>
      <c r="J56" s="109">
        <v>26.634</v>
      </c>
      <c r="K56" s="109">
        <v>24.879000000000001</v>
      </c>
      <c r="L56" s="109">
        <v>19.98</v>
      </c>
      <c r="M56" s="109">
        <v>24.952999999999999</v>
      </c>
      <c r="N56" s="109">
        <v>29.024000000000001</v>
      </c>
      <c r="O56" s="109">
        <v>29.852</v>
      </c>
      <c r="P56" s="109">
        <v>32.412999999999997</v>
      </c>
      <c r="Q56" s="109">
        <v>26.617000000000001</v>
      </c>
      <c r="R56" s="109">
        <v>34.222999999999999</v>
      </c>
      <c r="S56" s="109">
        <v>30.163</v>
      </c>
      <c r="T56" s="109">
        <v>28.995999999999999</v>
      </c>
      <c r="U56" s="109">
        <v>33.329000000000001</v>
      </c>
      <c r="V56" s="109">
        <v>20.061</v>
      </c>
      <c r="W56" s="109">
        <v>25.548999999999999</v>
      </c>
      <c r="X56" s="109">
        <v>31.946999999999999</v>
      </c>
      <c r="Y56" s="109">
        <v>29.513999999999999</v>
      </c>
      <c r="Z56" s="109">
        <v>27.873999999999999</v>
      </c>
      <c r="AA56" s="109">
        <v>33.247999999999998</v>
      </c>
      <c r="AB56" s="109">
        <v>21.12</v>
      </c>
      <c r="AC56" s="109">
        <v>33.006</v>
      </c>
      <c r="AD56" s="109">
        <v>29.326000000000001</v>
      </c>
      <c r="AE56" s="110">
        <v>27.158000000000001</v>
      </c>
      <c r="AF56" s="109">
        <v>25.093</v>
      </c>
      <c r="AG56" s="109">
        <v>33.286999999999999</v>
      </c>
      <c r="AH56" s="109">
        <v>28.95</v>
      </c>
      <c r="AN56" s="130"/>
      <c r="AO56" s="130"/>
      <c r="AP56" s="130"/>
      <c r="AQ56" s="130"/>
      <c r="AR56" s="130"/>
      <c r="AS56" s="130"/>
      <c r="AT56" s="130"/>
      <c r="AU56" s="130"/>
      <c r="AV56" s="130"/>
      <c r="AW56" s="130"/>
      <c r="AX56" s="130"/>
      <c r="AY56" s="130"/>
      <c r="ALQ56" s="2" t="e">
        <v>#N/A</v>
      </c>
    </row>
    <row r="57" spans="1:1005" ht="14.5" x14ac:dyDescent="0.35">
      <c r="A57" s="164">
        <v>46784</v>
      </c>
      <c r="B57" s="281"/>
      <c r="C57" s="271">
        <v>28</v>
      </c>
      <c r="D57" s="276">
        <v>29</v>
      </c>
      <c r="E57" s="108">
        <v>40.722999999999999</v>
      </c>
      <c r="F57" s="108">
        <v>29.251000000000001</v>
      </c>
      <c r="G57" s="109">
        <v>33.238999999999997</v>
      </c>
      <c r="H57" s="109">
        <v>35.307000000000002</v>
      </c>
      <c r="I57" s="109">
        <v>33.746000000000002</v>
      </c>
      <c r="J57" s="109">
        <v>26.085999999999999</v>
      </c>
      <c r="K57" s="109">
        <v>21.774000000000001</v>
      </c>
      <c r="L57" s="109">
        <v>23.936</v>
      </c>
      <c r="M57" s="109">
        <v>22.131</v>
      </c>
      <c r="N57" s="109">
        <v>26.26</v>
      </c>
      <c r="O57" s="109">
        <v>25.236999999999998</v>
      </c>
      <c r="P57" s="109">
        <v>33.027999999999999</v>
      </c>
      <c r="Q57" s="109">
        <v>22.31</v>
      </c>
      <c r="R57" s="109">
        <v>31.585999999999999</v>
      </c>
      <c r="S57" s="109">
        <v>25.794</v>
      </c>
      <c r="T57" s="109">
        <v>24.765999999999998</v>
      </c>
      <c r="U57" s="109">
        <v>28.646999999999998</v>
      </c>
      <c r="V57" s="109">
        <v>18.196999999999999</v>
      </c>
      <c r="W57" s="109">
        <v>27.693000000000001</v>
      </c>
      <c r="X57" s="109">
        <v>38.616</v>
      </c>
      <c r="Y57" s="109">
        <v>28.587</v>
      </c>
      <c r="Z57" s="109">
        <v>35.426000000000002</v>
      </c>
      <c r="AA57" s="109">
        <v>35.570999999999998</v>
      </c>
      <c r="AB57" s="109">
        <v>18.943000000000001</v>
      </c>
      <c r="AC57" s="109">
        <v>30.105</v>
      </c>
      <c r="AD57" s="109">
        <v>28.402000000000001</v>
      </c>
      <c r="AE57" s="110">
        <v>25.768000000000001</v>
      </c>
      <c r="AF57" s="109">
        <v>23.742999999999999</v>
      </c>
      <c r="AG57" s="109">
        <v>28.905999999999999</v>
      </c>
      <c r="AH57" s="109">
        <v>32.462000000000003</v>
      </c>
      <c r="AN57" s="130"/>
      <c r="AO57" s="130"/>
      <c r="AP57" s="130"/>
      <c r="AQ57" s="130"/>
      <c r="AR57" s="130"/>
      <c r="AS57" s="130"/>
      <c r="AT57" s="130"/>
      <c r="AU57" s="130"/>
      <c r="AV57" s="130"/>
      <c r="AW57" s="130"/>
      <c r="AX57" s="130"/>
      <c r="AY57" s="130"/>
      <c r="ALQ57" s="2" t="e">
        <v>#N/A</v>
      </c>
    </row>
    <row r="58" spans="1:1005" ht="14.5" x14ac:dyDescent="0.35">
      <c r="A58" s="164">
        <v>46813</v>
      </c>
      <c r="B58" s="281"/>
      <c r="C58" s="271">
        <v>42</v>
      </c>
      <c r="D58" s="276">
        <v>46</v>
      </c>
      <c r="E58" s="108">
        <v>52.536999999999999</v>
      </c>
      <c r="F58" s="108">
        <v>61.473999999999997</v>
      </c>
      <c r="G58" s="109">
        <v>54.930999999999997</v>
      </c>
      <c r="H58" s="109">
        <v>53.045999999999999</v>
      </c>
      <c r="I58" s="109">
        <v>40.597999999999999</v>
      </c>
      <c r="J58" s="109">
        <v>38.427999999999997</v>
      </c>
      <c r="K58" s="109">
        <v>27.841000000000001</v>
      </c>
      <c r="L58" s="109">
        <v>39.073</v>
      </c>
      <c r="M58" s="109">
        <v>59.737000000000002</v>
      </c>
      <c r="N58" s="109">
        <v>33.177</v>
      </c>
      <c r="O58" s="109">
        <v>36.058</v>
      </c>
      <c r="P58" s="109">
        <v>82.897999999999996</v>
      </c>
      <c r="Q58" s="109">
        <v>24.57</v>
      </c>
      <c r="R58" s="109">
        <v>55.823</v>
      </c>
      <c r="S58" s="109">
        <v>30.363</v>
      </c>
      <c r="T58" s="109">
        <v>41.612000000000002</v>
      </c>
      <c r="U58" s="109">
        <v>52.255000000000003</v>
      </c>
      <c r="V58" s="109">
        <v>27.097000000000001</v>
      </c>
      <c r="W58" s="109">
        <v>38.353999999999999</v>
      </c>
      <c r="X58" s="109">
        <v>67.379000000000005</v>
      </c>
      <c r="Y58" s="109">
        <v>49.191000000000003</v>
      </c>
      <c r="Z58" s="109">
        <v>81.503</v>
      </c>
      <c r="AA58" s="109">
        <v>37.445999999999998</v>
      </c>
      <c r="AB58" s="109">
        <v>28.869</v>
      </c>
      <c r="AC58" s="109">
        <v>45.331000000000003</v>
      </c>
      <c r="AD58" s="109">
        <v>37.444000000000003</v>
      </c>
      <c r="AE58" s="110">
        <v>44.484000000000002</v>
      </c>
      <c r="AF58" s="109">
        <v>41.442</v>
      </c>
      <c r="AG58" s="109">
        <v>50.597000000000001</v>
      </c>
      <c r="AH58" s="109">
        <v>62.744</v>
      </c>
      <c r="AN58" s="130"/>
      <c r="AO58" s="130"/>
      <c r="AP58" s="130"/>
      <c r="AQ58" s="130"/>
      <c r="AR58" s="130"/>
      <c r="AS58" s="130"/>
      <c r="AT58" s="130"/>
      <c r="AU58" s="130"/>
      <c r="AV58" s="130"/>
      <c r="AW58" s="130"/>
      <c r="AX58" s="130"/>
      <c r="AY58" s="130"/>
      <c r="ALQ58" s="2" t="e">
        <v>#N/A</v>
      </c>
    </row>
    <row r="59" spans="1:1005" ht="14.5" x14ac:dyDescent="0.35">
      <c r="A59" s="164">
        <v>46844</v>
      </c>
      <c r="B59" s="281"/>
      <c r="C59" s="271">
        <v>82</v>
      </c>
      <c r="D59" s="276">
        <v>100</v>
      </c>
      <c r="E59" s="108">
        <v>126.143</v>
      </c>
      <c r="F59" s="108">
        <v>117.307</v>
      </c>
      <c r="G59" s="109">
        <v>91.218000000000004</v>
      </c>
      <c r="H59" s="109">
        <v>78.605000000000004</v>
      </c>
      <c r="I59" s="109">
        <v>109.83</v>
      </c>
      <c r="J59" s="109">
        <v>86.563000000000002</v>
      </c>
      <c r="K59" s="109">
        <v>68.293000000000006</v>
      </c>
      <c r="L59" s="109">
        <v>73.709000000000003</v>
      </c>
      <c r="M59" s="109">
        <v>139.524</v>
      </c>
      <c r="N59" s="109">
        <v>85.715999999999994</v>
      </c>
      <c r="O59" s="109">
        <v>119.774</v>
      </c>
      <c r="P59" s="109">
        <v>139.40299999999999</v>
      </c>
      <c r="Q59" s="109">
        <v>76.442999999999998</v>
      </c>
      <c r="R59" s="109">
        <v>89.763999999999996</v>
      </c>
      <c r="S59" s="109">
        <v>74.171999999999997</v>
      </c>
      <c r="T59" s="109">
        <v>98.78</v>
      </c>
      <c r="U59" s="109">
        <v>117.015</v>
      </c>
      <c r="V59" s="109">
        <v>52.264000000000003</v>
      </c>
      <c r="W59" s="109">
        <v>85.986000000000004</v>
      </c>
      <c r="X59" s="109">
        <v>102.227</v>
      </c>
      <c r="Y59" s="109">
        <v>85.561999999999998</v>
      </c>
      <c r="Z59" s="109">
        <v>143.93</v>
      </c>
      <c r="AA59" s="109">
        <v>67.591999999999999</v>
      </c>
      <c r="AB59" s="109">
        <v>114.343</v>
      </c>
      <c r="AC59" s="109">
        <v>66.433999999999997</v>
      </c>
      <c r="AD59" s="109">
        <v>66.887</v>
      </c>
      <c r="AE59" s="110">
        <v>96.837999999999994</v>
      </c>
      <c r="AF59" s="109">
        <v>95.733000000000004</v>
      </c>
      <c r="AG59" s="109">
        <v>94.923000000000002</v>
      </c>
      <c r="AH59" s="109">
        <v>79.917000000000002</v>
      </c>
      <c r="AN59" s="130"/>
      <c r="AO59" s="130"/>
      <c r="AP59" s="130"/>
      <c r="AQ59" s="130"/>
      <c r="AR59" s="130"/>
      <c r="AS59" s="130"/>
      <c r="AT59" s="130"/>
      <c r="AU59" s="130"/>
      <c r="AV59" s="130"/>
      <c r="AW59" s="130"/>
      <c r="AX59" s="130"/>
      <c r="AY59" s="130"/>
      <c r="ALQ59" s="2" t="e">
        <v>#N/A</v>
      </c>
    </row>
    <row r="60" spans="1:1005" ht="14.5" x14ac:dyDescent="0.35">
      <c r="A60" s="164">
        <v>46874</v>
      </c>
      <c r="B60" s="281"/>
      <c r="C60" s="271">
        <v>195</v>
      </c>
      <c r="D60" s="276">
        <v>251</v>
      </c>
      <c r="E60" s="108">
        <v>431.18799999999999</v>
      </c>
      <c r="F60" s="108">
        <v>423.22899999999998</v>
      </c>
      <c r="G60" s="109">
        <v>261.95800000000003</v>
      </c>
      <c r="H60" s="109">
        <v>290.93</v>
      </c>
      <c r="I60" s="109">
        <v>298.91800000000001</v>
      </c>
      <c r="J60" s="109">
        <v>322.584</v>
      </c>
      <c r="K60" s="109">
        <v>111.70099999999999</v>
      </c>
      <c r="L60" s="109">
        <v>200.65</v>
      </c>
      <c r="M60" s="109">
        <v>278.81</v>
      </c>
      <c r="N60" s="109">
        <v>328.79500000000002</v>
      </c>
      <c r="O60" s="109">
        <v>291.46100000000001</v>
      </c>
      <c r="P60" s="109">
        <v>300.14400000000001</v>
      </c>
      <c r="Q60" s="109">
        <v>331.06400000000002</v>
      </c>
      <c r="R60" s="109">
        <v>380.50900000000001</v>
      </c>
      <c r="S60" s="109">
        <v>163.524</v>
      </c>
      <c r="T60" s="109">
        <v>218.869</v>
      </c>
      <c r="U60" s="109">
        <v>180.87899999999999</v>
      </c>
      <c r="V60" s="109">
        <v>129.464</v>
      </c>
      <c r="W60" s="109">
        <v>296.02800000000002</v>
      </c>
      <c r="X60" s="109">
        <v>210.78700000000001</v>
      </c>
      <c r="Y60" s="109">
        <v>208.714</v>
      </c>
      <c r="Z60" s="109">
        <v>315.81400000000002</v>
      </c>
      <c r="AA60" s="109">
        <v>197.739</v>
      </c>
      <c r="AB60" s="109">
        <v>257.58800000000002</v>
      </c>
      <c r="AC60" s="109">
        <v>222.05099999999999</v>
      </c>
      <c r="AD60" s="109">
        <v>168.37700000000001</v>
      </c>
      <c r="AE60" s="110">
        <v>256.83</v>
      </c>
      <c r="AF60" s="109">
        <v>330.68200000000002</v>
      </c>
      <c r="AG60" s="109">
        <v>257.51400000000001</v>
      </c>
      <c r="AH60" s="109">
        <v>311.976</v>
      </c>
      <c r="AN60" s="130"/>
      <c r="AO60" s="130"/>
      <c r="AP60" s="130"/>
      <c r="AQ60" s="130"/>
      <c r="AR60" s="130"/>
      <c r="AS60" s="130"/>
      <c r="AT60" s="130"/>
      <c r="AU60" s="130"/>
      <c r="AV60" s="130"/>
      <c r="AW60" s="130"/>
      <c r="AX60" s="130"/>
      <c r="AY60" s="130"/>
      <c r="ALQ60" s="2" t="e">
        <v>#N/A</v>
      </c>
    </row>
    <row r="61" spans="1:1005" ht="14.5" x14ac:dyDescent="0.35">
      <c r="A61" s="164">
        <v>46905</v>
      </c>
      <c r="B61" s="281"/>
      <c r="C61" s="271">
        <v>190</v>
      </c>
      <c r="D61" s="276">
        <v>293</v>
      </c>
      <c r="E61" s="108">
        <v>352.18599999999998</v>
      </c>
      <c r="F61" s="108">
        <v>578.99800000000005</v>
      </c>
      <c r="G61" s="109">
        <v>252.06399999999999</v>
      </c>
      <c r="H61" s="109">
        <v>404.92099999999999</v>
      </c>
      <c r="I61" s="109">
        <v>182.81299999999999</v>
      </c>
      <c r="J61" s="109">
        <v>224.27699999999999</v>
      </c>
      <c r="K61" s="109">
        <v>62.613999999999997</v>
      </c>
      <c r="L61" s="109">
        <v>235.947</v>
      </c>
      <c r="M61" s="109">
        <v>165.89699999999999</v>
      </c>
      <c r="N61" s="109">
        <v>331.40100000000001</v>
      </c>
      <c r="O61" s="109">
        <v>212.048</v>
      </c>
      <c r="P61" s="109">
        <v>212.45699999999999</v>
      </c>
      <c r="Q61" s="109">
        <v>575.62699999999995</v>
      </c>
      <c r="R61" s="109">
        <v>303.99099999999999</v>
      </c>
      <c r="S61" s="109">
        <v>323.12400000000002</v>
      </c>
      <c r="T61" s="109">
        <v>517.94500000000005</v>
      </c>
      <c r="U61" s="109">
        <v>66.203999999999994</v>
      </c>
      <c r="V61" s="109">
        <v>172.452</v>
      </c>
      <c r="W61" s="109">
        <v>385.71699999999998</v>
      </c>
      <c r="X61" s="109">
        <v>416.61700000000002</v>
      </c>
      <c r="Y61" s="109">
        <v>353.26799999999997</v>
      </c>
      <c r="Z61" s="109">
        <v>458.54500000000002</v>
      </c>
      <c r="AA61" s="109">
        <v>81.998999999999995</v>
      </c>
      <c r="AB61" s="109">
        <v>493.11099999999999</v>
      </c>
      <c r="AC61" s="109">
        <v>225.43199999999999</v>
      </c>
      <c r="AD61" s="109">
        <v>318.78800000000001</v>
      </c>
      <c r="AE61" s="110">
        <v>198.33699999999999</v>
      </c>
      <c r="AF61" s="109">
        <v>470.70400000000001</v>
      </c>
      <c r="AG61" s="109">
        <v>252.21299999999999</v>
      </c>
      <c r="AH61" s="109">
        <v>676.58600000000001</v>
      </c>
      <c r="AN61" s="130"/>
      <c r="AO61" s="130"/>
      <c r="AP61" s="130"/>
      <c r="AQ61" s="130"/>
      <c r="AR61" s="130"/>
      <c r="AS61" s="130"/>
      <c r="AT61" s="130"/>
      <c r="AU61" s="130"/>
      <c r="AV61" s="130"/>
      <c r="AW61" s="130"/>
      <c r="AX61" s="130"/>
      <c r="AY61" s="130"/>
      <c r="ALQ61" s="2" t="e">
        <v>#N/A</v>
      </c>
    </row>
    <row r="62" spans="1:1005" ht="14.5" x14ac:dyDescent="0.35">
      <c r="A62" s="164">
        <v>46935</v>
      </c>
      <c r="B62" s="281"/>
      <c r="C62" s="271">
        <v>57</v>
      </c>
      <c r="D62" s="276">
        <v>98</v>
      </c>
      <c r="E62" s="108">
        <v>118.949</v>
      </c>
      <c r="F62" s="108">
        <v>186.31899999999999</v>
      </c>
      <c r="G62" s="109">
        <v>115.697</v>
      </c>
      <c r="H62" s="109">
        <v>252.44200000000001</v>
      </c>
      <c r="I62" s="109">
        <v>55.621000000000002</v>
      </c>
      <c r="J62" s="109">
        <v>63.557000000000002</v>
      </c>
      <c r="K62" s="109">
        <v>26.893000000000001</v>
      </c>
      <c r="L62" s="109">
        <v>60.606999999999999</v>
      </c>
      <c r="M62" s="109">
        <v>59.07</v>
      </c>
      <c r="N62" s="109">
        <v>120.715</v>
      </c>
      <c r="O62" s="109">
        <v>76.793999999999997</v>
      </c>
      <c r="P62" s="109">
        <v>72.085999999999999</v>
      </c>
      <c r="Q62" s="109">
        <v>238.44399999999999</v>
      </c>
      <c r="R62" s="109">
        <v>143.98099999999999</v>
      </c>
      <c r="S62" s="109">
        <v>78.334000000000003</v>
      </c>
      <c r="T62" s="109">
        <v>250.983</v>
      </c>
      <c r="U62" s="109">
        <v>31.869</v>
      </c>
      <c r="V62" s="109">
        <v>59.850999999999999</v>
      </c>
      <c r="W62" s="109">
        <v>110.669</v>
      </c>
      <c r="X62" s="109">
        <v>129.542</v>
      </c>
      <c r="Y62" s="109">
        <v>106.197</v>
      </c>
      <c r="Z62" s="109">
        <v>140.22</v>
      </c>
      <c r="AA62" s="109">
        <v>35.390999999999998</v>
      </c>
      <c r="AB62" s="109">
        <v>295.75400000000002</v>
      </c>
      <c r="AC62" s="109">
        <v>65.739999999999995</v>
      </c>
      <c r="AD62" s="109">
        <v>136.12100000000001</v>
      </c>
      <c r="AE62" s="110">
        <v>72.56</v>
      </c>
      <c r="AF62" s="109">
        <v>204.02099999999999</v>
      </c>
      <c r="AG62" s="109">
        <v>71.619</v>
      </c>
      <c r="AH62" s="109">
        <v>488.20100000000002</v>
      </c>
      <c r="AN62" s="130"/>
      <c r="AO62" s="130"/>
      <c r="AP62" s="130"/>
      <c r="AQ62" s="130"/>
      <c r="AR62" s="130"/>
      <c r="AS62" s="130"/>
      <c r="AT62" s="130"/>
      <c r="AU62" s="130"/>
      <c r="AV62" s="130"/>
      <c r="AW62" s="130"/>
      <c r="AX62" s="130"/>
      <c r="AY62" s="130"/>
      <c r="ALQ62" s="2" t="e">
        <v>#N/A</v>
      </c>
    </row>
    <row r="63" spans="1:1005" ht="14.5" x14ac:dyDescent="0.35">
      <c r="A63" s="164">
        <v>46966</v>
      </c>
      <c r="B63" s="281"/>
      <c r="C63" s="271">
        <v>48</v>
      </c>
      <c r="D63" s="276">
        <v>63</v>
      </c>
      <c r="E63" s="108">
        <v>58.652999999999999</v>
      </c>
      <c r="F63" s="108">
        <v>89.838999999999999</v>
      </c>
      <c r="G63" s="109">
        <v>56.36</v>
      </c>
      <c r="H63" s="109">
        <v>99.941999999999993</v>
      </c>
      <c r="I63" s="109">
        <v>49.539000000000001</v>
      </c>
      <c r="J63" s="109">
        <v>57.615000000000002</v>
      </c>
      <c r="K63" s="109">
        <v>24.189</v>
      </c>
      <c r="L63" s="109">
        <v>45.872999999999998</v>
      </c>
      <c r="M63" s="109">
        <v>41.444000000000003</v>
      </c>
      <c r="N63" s="109">
        <v>62.99</v>
      </c>
      <c r="O63" s="109">
        <v>56.31</v>
      </c>
      <c r="P63" s="109">
        <v>54.302999999999997</v>
      </c>
      <c r="Q63" s="109">
        <v>85.525000000000006</v>
      </c>
      <c r="R63" s="109">
        <v>59.094000000000001</v>
      </c>
      <c r="S63" s="109">
        <v>56.616999999999997</v>
      </c>
      <c r="T63" s="109">
        <v>76.165999999999997</v>
      </c>
      <c r="U63" s="109">
        <v>33.055</v>
      </c>
      <c r="V63" s="109">
        <v>43.679000000000002</v>
      </c>
      <c r="W63" s="109">
        <v>63.633000000000003</v>
      </c>
      <c r="X63" s="109">
        <v>57.911999999999999</v>
      </c>
      <c r="Y63" s="109">
        <v>58.49</v>
      </c>
      <c r="Z63" s="109">
        <v>68.653999999999996</v>
      </c>
      <c r="AA63" s="109">
        <v>29.876000000000001</v>
      </c>
      <c r="AB63" s="109">
        <v>90.159000000000006</v>
      </c>
      <c r="AC63" s="109">
        <v>43.927</v>
      </c>
      <c r="AD63" s="109">
        <v>60.317999999999998</v>
      </c>
      <c r="AE63" s="110">
        <v>61.02</v>
      </c>
      <c r="AF63" s="109">
        <v>74.716999999999999</v>
      </c>
      <c r="AG63" s="109">
        <v>46.646999999999998</v>
      </c>
      <c r="AH63" s="109">
        <v>133.76599999999999</v>
      </c>
      <c r="AN63" s="130"/>
      <c r="AO63" s="130"/>
      <c r="AP63" s="130"/>
      <c r="AQ63" s="130"/>
      <c r="AR63" s="130"/>
      <c r="AS63" s="130"/>
      <c r="AT63" s="130"/>
      <c r="AU63" s="130"/>
      <c r="AV63" s="130"/>
      <c r="AW63" s="130"/>
      <c r="AX63" s="130"/>
      <c r="AY63" s="130"/>
      <c r="ALQ63" s="2" t="e">
        <v>#N/A</v>
      </c>
    </row>
    <row r="64" spans="1:1005" ht="14.5" x14ac:dyDescent="0.35">
      <c r="A64" s="164">
        <v>46997</v>
      </c>
      <c r="B64" s="281"/>
      <c r="C64" s="271">
        <v>34</v>
      </c>
      <c r="D64" s="276">
        <v>42</v>
      </c>
      <c r="E64" s="108">
        <v>44.110999999999997</v>
      </c>
      <c r="F64" s="108">
        <v>66.105000000000004</v>
      </c>
      <c r="G64" s="109">
        <v>37.308999999999997</v>
      </c>
      <c r="H64" s="109">
        <v>55.396000000000001</v>
      </c>
      <c r="I64" s="109">
        <v>37.165999999999997</v>
      </c>
      <c r="J64" s="109">
        <v>34.804000000000002</v>
      </c>
      <c r="K64" s="109">
        <v>23.474</v>
      </c>
      <c r="L64" s="109">
        <v>65.942999999999998</v>
      </c>
      <c r="M64" s="109">
        <v>41.353999999999999</v>
      </c>
      <c r="N64" s="109">
        <v>40.735999999999997</v>
      </c>
      <c r="O64" s="109">
        <v>41.81</v>
      </c>
      <c r="P64" s="109">
        <v>50.454000000000001</v>
      </c>
      <c r="Q64" s="109">
        <v>49.526000000000003</v>
      </c>
      <c r="R64" s="109">
        <v>40.514000000000003</v>
      </c>
      <c r="S64" s="109">
        <v>32.975000000000001</v>
      </c>
      <c r="T64" s="109">
        <v>44.959000000000003</v>
      </c>
      <c r="U64" s="109">
        <v>26.681000000000001</v>
      </c>
      <c r="V64" s="109">
        <v>60.746000000000002</v>
      </c>
      <c r="W64" s="109">
        <v>58.823999999999998</v>
      </c>
      <c r="X64" s="109">
        <v>42.122</v>
      </c>
      <c r="Y64" s="109">
        <v>39.423000000000002</v>
      </c>
      <c r="Z64" s="109">
        <v>43.326999999999998</v>
      </c>
      <c r="AA64" s="109">
        <v>24.673999999999999</v>
      </c>
      <c r="AB64" s="109">
        <v>48.006999999999998</v>
      </c>
      <c r="AC64" s="109">
        <v>40.533999999999999</v>
      </c>
      <c r="AD64" s="109">
        <v>37.93</v>
      </c>
      <c r="AE64" s="110">
        <v>44.767000000000003</v>
      </c>
      <c r="AF64" s="109">
        <v>54.915999999999997</v>
      </c>
      <c r="AG64" s="109">
        <v>39.164000000000001</v>
      </c>
      <c r="AH64" s="109">
        <v>39.164000000000001</v>
      </c>
      <c r="AN64" s="130"/>
      <c r="AO64" s="130"/>
      <c r="AP64" s="130"/>
      <c r="AQ64" s="130"/>
      <c r="AR64" s="130"/>
      <c r="AS64" s="130"/>
      <c r="AT64" s="130"/>
      <c r="AU64" s="130"/>
      <c r="AV64" s="130"/>
      <c r="AW64" s="130"/>
      <c r="AX64" s="130"/>
      <c r="AY64" s="130"/>
      <c r="ALQ64" s="2" t="e">
        <v>#N/A</v>
      </c>
    </row>
    <row r="65" spans="1:1005" ht="14.5" x14ac:dyDescent="0.35">
      <c r="A65" s="164"/>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4.5" x14ac:dyDescent="0.35">
      <c r="A66" s="164"/>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4.5" x14ac:dyDescent="0.3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4.5" x14ac:dyDescent="0.3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4.5" x14ac:dyDescent="0.3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4.5" x14ac:dyDescent="0.3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4.5" x14ac:dyDescent="0.35">
      <c r="A71" s="164"/>
      <c r="B71" s="281"/>
      <c r="C71" s="271"/>
      <c r="D71" s="276"/>
      <c r="E71" s="1"/>
      <c r="F71" s="121"/>
      <c r="AN71" s="130"/>
      <c r="AO71" s="130"/>
      <c r="AP71" s="130"/>
      <c r="AQ71" s="130"/>
      <c r="AR71" s="130"/>
      <c r="AS71" s="130"/>
      <c r="AT71" s="130"/>
      <c r="AU71" s="130"/>
      <c r="AV71" s="130"/>
      <c r="AW71" s="130"/>
      <c r="AX71" s="130"/>
      <c r="AY71" s="130"/>
      <c r="ALQ71" s="2" t="e">
        <v>#N/A</v>
      </c>
    </row>
    <row r="72" spans="1:1005" ht="14.5" x14ac:dyDescent="0.3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4.5" x14ac:dyDescent="0.3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4.5" x14ac:dyDescent="0.3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4.5" x14ac:dyDescent="0.3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4.5" x14ac:dyDescent="0.3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4.5" x14ac:dyDescent="0.3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4.5" x14ac:dyDescent="0.3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4.5" x14ac:dyDescent="0.3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4.5" x14ac:dyDescent="0.3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35">
      <c r="B81" s="289"/>
      <c r="C81" s="261"/>
      <c r="D81" s="27"/>
    </row>
    <row r="82" spans="2:4" ht="12.75" customHeight="1" x14ac:dyDescent="0.35">
      <c r="B82" s="289"/>
      <c r="C82" s="261"/>
      <c r="D82" s="27"/>
    </row>
    <row r="83" spans="2:4" ht="12.75" customHeight="1" x14ac:dyDescent="0.35">
      <c r="B83" s="289"/>
      <c r="C83" s="261"/>
      <c r="D83" s="27"/>
    </row>
    <row r="84" spans="2:4" ht="12.75" customHeight="1" x14ac:dyDescent="0.3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265625" defaultRowHeight="12.75" customHeight="1" x14ac:dyDescent="0.35"/>
  <cols>
    <col min="1" max="1" width="7.54296875" style="162" customWidth="1"/>
    <col min="2" max="4" width="7.54296875" style="282" customWidth="1"/>
    <col min="5" max="30" width="8" style="2" customWidth="1"/>
    <col min="31" max="31" width="9" style="2" customWidth="1"/>
    <col min="32" max="54" width="8.81640625" style="2" customWidth="1"/>
    <col min="55" max="16384" width="18.7265625" style="2"/>
  </cols>
  <sheetData>
    <row r="1" spans="1:51" s="167" customFormat="1" ht="14.5" x14ac:dyDescent="0.35">
      <c r="A1" s="15"/>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4.5" x14ac:dyDescent="0.3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4.5" x14ac:dyDescent="0.3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4.5" x14ac:dyDescent="0.35">
      <c r="A4" s="141">
        <v>45170</v>
      </c>
      <c r="B4" s="277"/>
      <c r="C4" s="278">
        <v>45</v>
      </c>
      <c r="D4" s="283">
        <v>45</v>
      </c>
      <c r="E4" s="11">
        <v>55.222000000000001</v>
      </c>
      <c r="F4" s="11">
        <v>47.933999999999997</v>
      </c>
      <c r="G4" s="11">
        <v>44.305</v>
      </c>
      <c r="H4" s="11">
        <v>44.822000000000003</v>
      </c>
      <c r="I4" s="11">
        <v>42.893000000000001</v>
      </c>
      <c r="J4" s="11">
        <v>43.517000000000003</v>
      </c>
      <c r="K4" s="11">
        <v>60.540999999999997</v>
      </c>
      <c r="L4" s="11">
        <v>43.838000000000001</v>
      </c>
      <c r="M4" s="11">
        <v>51.494999999999997</v>
      </c>
      <c r="N4" s="11">
        <v>45.246000000000002</v>
      </c>
      <c r="O4" s="11">
        <v>44.311</v>
      </c>
      <c r="P4" s="11">
        <v>54.655000000000001</v>
      </c>
      <c r="Q4" s="11">
        <v>46.390999999999998</v>
      </c>
      <c r="R4" s="11">
        <v>45.506999999999998</v>
      </c>
      <c r="S4" s="11">
        <v>43.938000000000002</v>
      </c>
      <c r="T4" s="11">
        <v>44.982999999999997</v>
      </c>
      <c r="U4" s="11">
        <v>47.247999999999998</v>
      </c>
      <c r="V4" s="11">
        <v>45.017000000000003</v>
      </c>
      <c r="W4" s="11">
        <v>42.015000000000001</v>
      </c>
      <c r="X4" s="11">
        <v>42.616999999999997</v>
      </c>
      <c r="Y4" s="11">
        <v>43.63</v>
      </c>
      <c r="Z4" s="11">
        <v>42.295000000000002</v>
      </c>
      <c r="AA4" s="11">
        <v>55.185000000000002</v>
      </c>
      <c r="AB4" s="11">
        <v>44.868000000000002</v>
      </c>
      <c r="AC4" s="11">
        <v>47.715000000000003</v>
      </c>
      <c r="AD4" s="11">
        <v>50.933999999999997</v>
      </c>
      <c r="AE4" s="11">
        <v>54.161000000000001</v>
      </c>
      <c r="AF4" s="11">
        <v>42.276000000000003</v>
      </c>
      <c r="AG4" s="11">
        <v>55.131999999999998</v>
      </c>
      <c r="AH4" s="111">
        <v>43.526000000000003</v>
      </c>
      <c r="AI4" s="130"/>
      <c r="AJ4" s="130"/>
      <c r="AK4" s="130"/>
      <c r="AL4" s="130"/>
      <c r="AM4" s="130"/>
      <c r="AN4" s="130"/>
      <c r="AO4" s="130"/>
      <c r="AP4" s="130"/>
      <c r="AQ4" s="130"/>
      <c r="AR4" s="130"/>
      <c r="AS4" s="130"/>
      <c r="AT4" s="130"/>
      <c r="AU4" s="130"/>
      <c r="AV4" s="130"/>
      <c r="AW4" s="130"/>
      <c r="AX4" s="130"/>
      <c r="AY4" s="130"/>
    </row>
    <row r="5" spans="1:51" ht="14.5" x14ac:dyDescent="0.35">
      <c r="A5" s="141">
        <v>45200</v>
      </c>
      <c r="B5" s="279"/>
      <c r="C5" s="269">
        <v>50</v>
      </c>
      <c r="D5" s="284">
        <v>50</v>
      </c>
      <c r="E5" s="11">
        <v>45.341999999999999</v>
      </c>
      <c r="F5" s="11">
        <v>43.127000000000002</v>
      </c>
      <c r="G5" s="11">
        <v>47.06</v>
      </c>
      <c r="H5" s="11">
        <v>54.012</v>
      </c>
      <c r="I5" s="11">
        <v>48.482999999999997</v>
      </c>
      <c r="J5" s="11">
        <v>46.67</v>
      </c>
      <c r="K5" s="11">
        <v>65.037999999999997</v>
      </c>
      <c r="L5" s="11">
        <v>51.247999999999998</v>
      </c>
      <c r="M5" s="11">
        <v>44.091999999999999</v>
      </c>
      <c r="N5" s="11">
        <v>50.212000000000003</v>
      </c>
      <c r="O5" s="11">
        <v>42.951999999999998</v>
      </c>
      <c r="P5" s="11">
        <v>53.338000000000001</v>
      </c>
      <c r="Q5" s="11">
        <v>42.75</v>
      </c>
      <c r="R5" s="11">
        <v>52.052</v>
      </c>
      <c r="S5" s="11">
        <v>48.396000000000001</v>
      </c>
      <c r="T5" s="11">
        <v>64.914000000000001</v>
      </c>
      <c r="U5" s="11">
        <v>66.254000000000005</v>
      </c>
      <c r="V5" s="11">
        <v>45.975999999999999</v>
      </c>
      <c r="W5" s="11">
        <v>50.146999999999998</v>
      </c>
      <c r="X5" s="11">
        <v>43.029000000000003</v>
      </c>
      <c r="Y5" s="11">
        <v>49.853000000000002</v>
      </c>
      <c r="Z5" s="11">
        <v>42.094999999999999</v>
      </c>
      <c r="AA5" s="11">
        <v>57.036000000000001</v>
      </c>
      <c r="AB5" s="11">
        <v>107.816</v>
      </c>
      <c r="AC5" s="11">
        <v>56.835999999999999</v>
      </c>
      <c r="AD5" s="11">
        <v>88.700999999999993</v>
      </c>
      <c r="AE5" s="11">
        <v>67.153999999999996</v>
      </c>
      <c r="AF5" s="11">
        <v>45.411000000000001</v>
      </c>
      <c r="AG5" s="11">
        <v>53.573999999999998</v>
      </c>
      <c r="AH5" s="111">
        <v>43.067</v>
      </c>
      <c r="AI5" s="130"/>
      <c r="AJ5" s="130"/>
      <c r="AK5" s="130"/>
      <c r="AL5" s="130"/>
      <c r="AM5" s="130"/>
      <c r="AN5" s="130"/>
      <c r="AO5" s="130"/>
      <c r="AP5" s="130"/>
      <c r="AQ5" s="130"/>
      <c r="AR5" s="130"/>
      <c r="AS5" s="130"/>
      <c r="AT5" s="130"/>
      <c r="AU5" s="130"/>
      <c r="AV5" s="130"/>
      <c r="AW5" s="130"/>
      <c r="AX5" s="130"/>
      <c r="AY5" s="130"/>
    </row>
    <row r="6" spans="1:51" ht="14.5" x14ac:dyDescent="0.35">
      <c r="A6" s="141">
        <v>45231</v>
      </c>
      <c r="B6" s="279"/>
      <c r="C6" s="269">
        <v>45</v>
      </c>
      <c r="D6" s="284">
        <v>45</v>
      </c>
      <c r="E6" s="11">
        <v>45.061999999999998</v>
      </c>
      <c r="F6" s="11">
        <v>40.731999999999999</v>
      </c>
      <c r="G6" s="11">
        <v>41.954000000000001</v>
      </c>
      <c r="H6" s="11">
        <v>45.738</v>
      </c>
      <c r="I6" s="11">
        <v>44.938000000000002</v>
      </c>
      <c r="J6" s="11">
        <v>44.917000000000002</v>
      </c>
      <c r="K6" s="11">
        <v>45.69</v>
      </c>
      <c r="L6" s="11">
        <v>42.838999999999999</v>
      </c>
      <c r="M6" s="11">
        <v>40.536000000000001</v>
      </c>
      <c r="N6" s="11">
        <v>43.22</v>
      </c>
      <c r="O6" s="11">
        <v>48.445999999999998</v>
      </c>
      <c r="P6" s="11">
        <v>43.585000000000001</v>
      </c>
      <c r="Q6" s="11">
        <v>40.902999999999999</v>
      </c>
      <c r="R6" s="11">
        <v>53.533000000000001</v>
      </c>
      <c r="S6" s="11">
        <v>42.908000000000001</v>
      </c>
      <c r="T6" s="11">
        <v>45.460999999999999</v>
      </c>
      <c r="U6" s="11">
        <v>51.777999999999999</v>
      </c>
      <c r="V6" s="11">
        <v>46.957999999999998</v>
      </c>
      <c r="W6" s="11">
        <v>46.582000000000001</v>
      </c>
      <c r="X6" s="11">
        <v>42.323999999999998</v>
      </c>
      <c r="Y6" s="11">
        <v>45.113999999999997</v>
      </c>
      <c r="Z6" s="11">
        <v>45.619</v>
      </c>
      <c r="AA6" s="11">
        <v>45.713000000000001</v>
      </c>
      <c r="AB6" s="11">
        <v>56.66</v>
      </c>
      <c r="AC6" s="11">
        <v>43.813000000000002</v>
      </c>
      <c r="AD6" s="11">
        <v>86.534000000000006</v>
      </c>
      <c r="AE6" s="11">
        <v>52.930999999999997</v>
      </c>
      <c r="AF6" s="11">
        <v>43.375</v>
      </c>
      <c r="AG6" s="11">
        <v>43.820999999999998</v>
      </c>
      <c r="AH6" s="111">
        <v>44.832000000000001</v>
      </c>
      <c r="AI6" s="130"/>
      <c r="AJ6" s="130"/>
      <c r="AK6" s="130"/>
      <c r="AL6" s="130"/>
      <c r="AM6" s="130"/>
      <c r="AN6" s="130"/>
      <c r="AO6" s="130"/>
      <c r="AP6" s="130"/>
      <c r="AQ6" s="130"/>
      <c r="AR6" s="130"/>
      <c r="AS6" s="130"/>
      <c r="AT6" s="130"/>
      <c r="AU6" s="130"/>
      <c r="AV6" s="130"/>
      <c r="AW6" s="130"/>
      <c r="AX6" s="130"/>
      <c r="AY6" s="130"/>
    </row>
    <row r="7" spans="1:51" ht="14.5" x14ac:dyDescent="0.35">
      <c r="A7" s="141">
        <v>45261</v>
      </c>
      <c r="B7" s="279"/>
      <c r="C7" s="269">
        <v>19</v>
      </c>
      <c r="D7" s="284">
        <v>35</v>
      </c>
      <c r="E7" s="11">
        <v>36.478999999999999</v>
      </c>
      <c r="F7" s="11">
        <v>33.116999999999997</v>
      </c>
      <c r="G7" s="11">
        <v>33.478000000000002</v>
      </c>
      <c r="H7" s="11">
        <v>34.728999999999999</v>
      </c>
      <c r="I7" s="11">
        <v>41.22</v>
      </c>
      <c r="J7" s="11">
        <v>38.576000000000001</v>
      </c>
      <c r="K7" s="11">
        <v>34.668999999999997</v>
      </c>
      <c r="L7" s="11">
        <v>35.404000000000003</v>
      </c>
      <c r="M7" s="11">
        <v>33.088000000000001</v>
      </c>
      <c r="N7" s="11">
        <v>33.655000000000001</v>
      </c>
      <c r="O7" s="11">
        <v>35.542999999999999</v>
      </c>
      <c r="P7" s="11">
        <v>34.209000000000003</v>
      </c>
      <c r="Q7" s="11">
        <v>33.012999999999998</v>
      </c>
      <c r="R7" s="11">
        <v>37.15</v>
      </c>
      <c r="S7" s="11">
        <v>34.966000000000001</v>
      </c>
      <c r="T7" s="11">
        <v>36.744999999999997</v>
      </c>
      <c r="U7" s="11">
        <v>36.473999999999997</v>
      </c>
      <c r="V7" s="11">
        <v>35.276000000000003</v>
      </c>
      <c r="W7" s="11">
        <v>35.033999999999999</v>
      </c>
      <c r="X7" s="11">
        <v>33.603000000000002</v>
      </c>
      <c r="Y7" s="11">
        <v>34.249000000000002</v>
      </c>
      <c r="Z7" s="11">
        <v>35.701999999999998</v>
      </c>
      <c r="AA7" s="11">
        <v>34.898000000000003</v>
      </c>
      <c r="AB7" s="11">
        <v>41.037999999999997</v>
      </c>
      <c r="AC7" s="11">
        <v>34.064999999999998</v>
      </c>
      <c r="AD7" s="11">
        <v>45.35</v>
      </c>
      <c r="AE7" s="11">
        <v>43.933999999999997</v>
      </c>
      <c r="AF7" s="11">
        <v>33.506</v>
      </c>
      <c r="AG7" s="11">
        <v>34.362000000000002</v>
      </c>
      <c r="AH7" s="111">
        <v>35.316000000000003</v>
      </c>
      <c r="AI7" s="130"/>
      <c r="AJ7" s="130"/>
      <c r="AK7" s="130"/>
      <c r="AL7" s="130"/>
      <c r="AM7" s="130"/>
      <c r="AN7" s="130"/>
      <c r="AO7" s="130"/>
      <c r="AP7" s="130"/>
      <c r="AQ7" s="130"/>
      <c r="AR7" s="130"/>
      <c r="AS7" s="130"/>
      <c r="AT7" s="130"/>
      <c r="AU7" s="130"/>
      <c r="AV7" s="130"/>
      <c r="AW7" s="130"/>
      <c r="AX7" s="130"/>
      <c r="AY7" s="130"/>
    </row>
    <row r="8" spans="1:51" ht="14.5" x14ac:dyDescent="0.35">
      <c r="A8" s="141">
        <v>45292</v>
      </c>
      <c r="B8" s="279"/>
      <c r="C8" s="269">
        <v>17</v>
      </c>
      <c r="D8" s="284">
        <v>32</v>
      </c>
      <c r="E8" s="11">
        <v>33.197000000000003</v>
      </c>
      <c r="F8" s="11">
        <v>31.233000000000001</v>
      </c>
      <c r="G8" s="11">
        <v>30.96</v>
      </c>
      <c r="H8" s="11">
        <v>31.972000000000001</v>
      </c>
      <c r="I8" s="11">
        <v>34.24</v>
      </c>
      <c r="J8" s="11">
        <v>40.755000000000003</v>
      </c>
      <c r="K8" s="11">
        <v>31.628</v>
      </c>
      <c r="L8" s="11">
        <v>31.872</v>
      </c>
      <c r="M8" s="11">
        <v>30.763999999999999</v>
      </c>
      <c r="N8" s="11">
        <v>31.039000000000001</v>
      </c>
      <c r="O8" s="11">
        <v>31.693000000000001</v>
      </c>
      <c r="P8" s="11">
        <v>31.600999999999999</v>
      </c>
      <c r="Q8" s="11">
        <v>30.992000000000001</v>
      </c>
      <c r="R8" s="11">
        <v>33.466000000000001</v>
      </c>
      <c r="S8" s="11">
        <v>36.066000000000003</v>
      </c>
      <c r="T8" s="11">
        <v>35.469000000000001</v>
      </c>
      <c r="U8" s="11">
        <v>32.485999999999997</v>
      </c>
      <c r="V8" s="11">
        <v>33.991999999999997</v>
      </c>
      <c r="W8" s="11">
        <v>31.797999999999998</v>
      </c>
      <c r="X8" s="11">
        <v>31.978999999999999</v>
      </c>
      <c r="Y8" s="11">
        <v>32.677999999999997</v>
      </c>
      <c r="Z8" s="11">
        <v>32.061</v>
      </c>
      <c r="AA8" s="11">
        <v>32.58</v>
      </c>
      <c r="AB8" s="11">
        <v>39.651000000000003</v>
      </c>
      <c r="AC8" s="11">
        <v>31.837</v>
      </c>
      <c r="AD8" s="11">
        <v>38.231000000000002</v>
      </c>
      <c r="AE8" s="11">
        <v>39.723999999999997</v>
      </c>
      <c r="AF8" s="11">
        <v>30.925000000000001</v>
      </c>
      <c r="AG8" s="11">
        <v>31.503</v>
      </c>
      <c r="AH8" s="111">
        <v>32.021000000000001</v>
      </c>
      <c r="AI8" s="130"/>
      <c r="AJ8" s="130"/>
      <c r="AK8" s="130"/>
      <c r="AL8" s="130"/>
      <c r="AM8" s="130"/>
      <c r="AN8" s="130"/>
      <c r="AO8" s="130"/>
      <c r="AP8" s="130"/>
      <c r="AQ8" s="130"/>
      <c r="AR8" s="130"/>
      <c r="AS8" s="130"/>
      <c r="AT8" s="130"/>
      <c r="AU8" s="130"/>
      <c r="AV8" s="130"/>
      <c r="AW8" s="130"/>
      <c r="AX8" s="130"/>
      <c r="AY8" s="130"/>
    </row>
    <row r="9" spans="1:51" ht="14.5" x14ac:dyDescent="0.35">
      <c r="A9" s="141">
        <v>45323</v>
      </c>
      <c r="B9" s="279"/>
      <c r="C9" s="269">
        <v>16</v>
      </c>
      <c r="D9" s="284">
        <v>30</v>
      </c>
      <c r="E9" s="11">
        <v>28.695</v>
      </c>
      <c r="F9" s="11">
        <v>27.914999999999999</v>
      </c>
      <c r="G9" s="11">
        <v>26.452999999999999</v>
      </c>
      <c r="H9" s="11">
        <v>38.737000000000002</v>
      </c>
      <c r="I9" s="11">
        <v>37.908999999999999</v>
      </c>
      <c r="J9" s="11">
        <v>33.095999999999997</v>
      </c>
      <c r="K9" s="11">
        <v>26.902999999999999</v>
      </c>
      <c r="L9" s="11">
        <v>29.122</v>
      </c>
      <c r="M9" s="11">
        <v>30.541</v>
      </c>
      <c r="N9" s="11">
        <v>26.978000000000002</v>
      </c>
      <c r="O9" s="11">
        <v>27.096</v>
      </c>
      <c r="P9" s="11">
        <v>35.521000000000001</v>
      </c>
      <c r="Q9" s="11">
        <v>27.824000000000002</v>
      </c>
      <c r="R9" s="11">
        <v>29.388000000000002</v>
      </c>
      <c r="S9" s="11">
        <v>30.291</v>
      </c>
      <c r="T9" s="11">
        <v>32.353000000000002</v>
      </c>
      <c r="U9" s="11">
        <v>27.347000000000001</v>
      </c>
      <c r="V9" s="11">
        <v>31.741</v>
      </c>
      <c r="W9" s="11">
        <v>26.931000000000001</v>
      </c>
      <c r="X9" s="11">
        <v>29.359000000000002</v>
      </c>
      <c r="Y9" s="11">
        <v>30.257999999999999</v>
      </c>
      <c r="Z9" s="11">
        <v>27.843</v>
      </c>
      <c r="AA9" s="11">
        <v>35.04</v>
      </c>
      <c r="AB9" s="11">
        <v>42.095999999999997</v>
      </c>
      <c r="AC9" s="11">
        <v>36.317999999999998</v>
      </c>
      <c r="AD9" s="11">
        <v>48.720999999999997</v>
      </c>
      <c r="AE9" s="11">
        <v>35.476999999999997</v>
      </c>
      <c r="AF9" s="11">
        <v>29.742000000000001</v>
      </c>
      <c r="AG9" s="11">
        <v>27.806000000000001</v>
      </c>
      <c r="AH9" s="111">
        <v>31.596</v>
      </c>
      <c r="AI9" s="130"/>
      <c r="AJ9" s="130"/>
      <c r="AK9" s="130"/>
      <c r="AL9" s="130"/>
      <c r="AM9" s="130"/>
      <c r="AN9" s="130"/>
      <c r="AO9" s="130"/>
      <c r="AP9" s="130"/>
      <c r="AQ9" s="130"/>
      <c r="AR9" s="130"/>
      <c r="AS9" s="130"/>
      <c r="AT9" s="130"/>
      <c r="AU9" s="130"/>
      <c r="AV9" s="130"/>
      <c r="AW9" s="130"/>
      <c r="AX9" s="130"/>
      <c r="AY9" s="130"/>
    </row>
    <row r="10" spans="1:51" ht="14.5" x14ac:dyDescent="0.35">
      <c r="A10" s="141">
        <v>45352</v>
      </c>
      <c r="B10" s="279"/>
      <c r="C10" s="269">
        <v>26</v>
      </c>
      <c r="D10" s="284">
        <v>48</v>
      </c>
      <c r="E10" s="11">
        <v>51.658000000000001</v>
      </c>
      <c r="F10" s="11">
        <v>52.835000000000001</v>
      </c>
      <c r="G10" s="11">
        <v>48.848999999999997</v>
      </c>
      <c r="H10" s="11">
        <v>69.153999999999996</v>
      </c>
      <c r="I10" s="11">
        <v>54.841999999999999</v>
      </c>
      <c r="J10" s="11">
        <v>58.773000000000003</v>
      </c>
      <c r="K10" s="11">
        <v>47.201000000000001</v>
      </c>
      <c r="L10" s="11">
        <v>47.164000000000001</v>
      </c>
      <c r="M10" s="11">
        <v>41.026000000000003</v>
      </c>
      <c r="N10" s="11">
        <v>41.457000000000001</v>
      </c>
      <c r="O10" s="11">
        <v>36.360999999999997</v>
      </c>
      <c r="P10" s="11">
        <v>44.737000000000002</v>
      </c>
      <c r="Q10" s="11">
        <v>61.000999999999998</v>
      </c>
      <c r="R10" s="11">
        <v>52.008000000000003</v>
      </c>
      <c r="S10" s="11">
        <v>39.627000000000002</v>
      </c>
      <c r="T10" s="11">
        <v>71.257000000000005</v>
      </c>
      <c r="U10" s="11">
        <v>35.972000000000001</v>
      </c>
      <c r="V10" s="11">
        <v>51.72</v>
      </c>
      <c r="W10" s="11">
        <v>37.709000000000003</v>
      </c>
      <c r="X10" s="11">
        <v>37.664000000000001</v>
      </c>
      <c r="Y10" s="11">
        <v>59.369</v>
      </c>
      <c r="Z10" s="11">
        <v>43.332999999999998</v>
      </c>
      <c r="AA10" s="11">
        <v>48.798999999999999</v>
      </c>
      <c r="AB10" s="11">
        <v>72.986999999999995</v>
      </c>
      <c r="AC10" s="11">
        <v>56.325000000000003</v>
      </c>
      <c r="AD10" s="11">
        <v>138.94499999999999</v>
      </c>
      <c r="AE10" s="11">
        <v>43.509</v>
      </c>
      <c r="AF10" s="11">
        <v>44.947000000000003</v>
      </c>
      <c r="AG10" s="11">
        <v>46.399000000000001</v>
      </c>
      <c r="AH10" s="111">
        <v>39.218000000000004</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1">
        <v>45383</v>
      </c>
      <c r="B11" s="279"/>
      <c r="C11" s="269">
        <v>40</v>
      </c>
      <c r="D11" s="284">
        <v>75</v>
      </c>
      <c r="E11" s="11">
        <v>67.05</v>
      </c>
      <c r="F11" s="11">
        <v>72.141000000000005</v>
      </c>
      <c r="G11" s="11">
        <v>82.97</v>
      </c>
      <c r="H11" s="11">
        <v>67.834999999999994</v>
      </c>
      <c r="I11" s="11">
        <v>108.986</v>
      </c>
      <c r="J11" s="11">
        <v>89.968999999999994</v>
      </c>
      <c r="K11" s="11">
        <v>76.076999999999998</v>
      </c>
      <c r="L11" s="11">
        <v>63.973999999999997</v>
      </c>
      <c r="M11" s="11">
        <v>74.891999999999996</v>
      </c>
      <c r="N11" s="11">
        <v>52.521000000000001</v>
      </c>
      <c r="O11" s="11">
        <v>67.135999999999996</v>
      </c>
      <c r="P11" s="11">
        <v>69.902000000000001</v>
      </c>
      <c r="Q11" s="11">
        <v>115.401</v>
      </c>
      <c r="R11" s="11">
        <v>76.706000000000003</v>
      </c>
      <c r="S11" s="11">
        <v>99.811000000000007</v>
      </c>
      <c r="T11" s="11">
        <v>73.11</v>
      </c>
      <c r="U11" s="11">
        <v>39.701999999999998</v>
      </c>
      <c r="V11" s="11">
        <v>83.334000000000003</v>
      </c>
      <c r="W11" s="11">
        <v>51.792999999999999</v>
      </c>
      <c r="X11" s="11">
        <v>61.796999999999997</v>
      </c>
      <c r="Y11" s="11">
        <v>115.65</v>
      </c>
      <c r="Z11" s="11">
        <v>49.845999999999997</v>
      </c>
      <c r="AA11" s="11">
        <v>80.760999999999996</v>
      </c>
      <c r="AB11" s="11">
        <v>75.108000000000004</v>
      </c>
      <c r="AC11" s="11">
        <v>85.716999999999999</v>
      </c>
      <c r="AD11" s="11">
        <v>257.75700000000001</v>
      </c>
      <c r="AE11" s="11">
        <v>76.811999999999998</v>
      </c>
      <c r="AF11" s="11">
        <v>98.319000000000003</v>
      </c>
      <c r="AG11" s="11">
        <v>63.929000000000002</v>
      </c>
      <c r="AH11" s="111">
        <v>61.814999999999998</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1">
        <v>45413</v>
      </c>
      <c r="B12" s="279"/>
      <c r="C12" s="269">
        <v>81</v>
      </c>
      <c r="D12" s="284">
        <v>150</v>
      </c>
      <c r="E12" s="11">
        <v>148.571</v>
      </c>
      <c r="F12" s="11">
        <v>233.83600000000001</v>
      </c>
      <c r="G12" s="11">
        <v>164.404</v>
      </c>
      <c r="H12" s="11">
        <v>76.350999999999999</v>
      </c>
      <c r="I12" s="11">
        <v>146.072</v>
      </c>
      <c r="J12" s="11">
        <v>356.14299999999997</v>
      </c>
      <c r="K12" s="11">
        <v>151.429</v>
      </c>
      <c r="L12" s="11">
        <v>170.54300000000001</v>
      </c>
      <c r="M12" s="11">
        <v>157.35499999999999</v>
      </c>
      <c r="N12" s="11">
        <v>125.214</v>
      </c>
      <c r="O12" s="11">
        <v>74.13</v>
      </c>
      <c r="P12" s="11">
        <v>90.438999999999993</v>
      </c>
      <c r="Q12" s="11">
        <v>118.752</v>
      </c>
      <c r="R12" s="11">
        <v>145.81</v>
      </c>
      <c r="S12" s="11">
        <v>244.38800000000001</v>
      </c>
      <c r="T12" s="11">
        <v>209.68700000000001</v>
      </c>
      <c r="U12" s="11">
        <v>134.52799999999999</v>
      </c>
      <c r="V12" s="11">
        <v>157.40899999999999</v>
      </c>
      <c r="W12" s="11">
        <v>28.582999999999998</v>
      </c>
      <c r="X12" s="11">
        <v>159.70400000000001</v>
      </c>
      <c r="Y12" s="11">
        <v>152.364</v>
      </c>
      <c r="Z12" s="11">
        <v>90.727000000000004</v>
      </c>
      <c r="AA12" s="11">
        <v>229.87100000000001</v>
      </c>
      <c r="AB12" s="11">
        <v>162.30600000000001</v>
      </c>
      <c r="AC12" s="11">
        <v>138.65199999999999</v>
      </c>
      <c r="AD12" s="11">
        <v>416.38099999999997</v>
      </c>
      <c r="AE12" s="11">
        <v>276.78699999999998</v>
      </c>
      <c r="AF12" s="11">
        <v>89.081999999999994</v>
      </c>
      <c r="AG12" s="11">
        <v>133.304</v>
      </c>
      <c r="AH12" s="111">
        <v>91.066000000000003</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1">
        <v>45444</v>
      </c>
      <c r="B13" s="279"/>
      <c r="C13" s="269">
        <v>158</v>
      </c>
      <c r="D13" s="284">
        <v>295</v>
      </c>
      <c r="E13" s="11">
        <v>57.533000000000001</v>
      </c>
      <c r="F13" s="11">
        <v>380.04300000000001</v>
      </c>
      <c r="G13" s="11">
        <v>136.768</v>
      </c>
      <c r="H13" s="11">
        <v>475.49400000000003</v>
      </c>
      <c r="I13" s="11">
        <v>565.101</v>
      </c>
      <c r="J13" s="11">
        <v>727.70699999999999</v>
      </c>
      <c r="K13" s="11">
        <v>296.46199999999999</v>
      </c>
      <c r="L13" s="11">
        <v>515.86800000000005</v>
      </c>
      <c r="M13" s="11">
        <v>207.81700000000001</v>
      </c>
      <c r="N13" s="11">
        <v>131.24600000000001</v>
      </c>
      <c r="O13" s="11">
        <v>229.64500000000001</v>
      </c>
      <c r="P13" s="11">
        <v>244.535</v>
      </c>
      <c r="Q13" s="11">
        <v>262.88799999999998</v>
      </c>
      <c r="R13" s="11">
        <v>364.096</v>
      </c>
      <c r="S13" s="11">
        <v>274.59100000000001</v>
      </c>
      <c r="T13" s="11">
        <v>77.650000000000006</v>
      </c>
      <c r="U13" s="11">
        <v>308.25400000000002</v>
      </c>
      <c r="V13" s="11">
        <v>469.24400000000003</v>
      </c>
      <c r="W13" s="11">
        <v>203.08099999999999</v>
      </c>
      <c r="X13" s="11">
        <v>406.25400000000002</v>
      </c>
      <c r="Y13" s="11">
        <v>194.905</v>
      </c>
      <c r="Z13" s="11">
        <v>119.73</v>
      </c>
      <c r="AA13" s="11">
        <v>487.77</v>
      </c>
      <c r="AB13" s="11">
        <v>288.74099999999999</v>
      </c>
      <c r="AC13" s="11">
        <v>293.53800000000001</v>
      </c>
      <c r="AD13" s="11">
        <v>749.63099999999997</v>
      </c>
      <c r="AE13" s="11">
        <v>448.24400000000003</v>
      </c>
      <c r="AF13" s="11">
        <v>281.70499999999998</v>
      </c>
      <c r="AG13" s="11">
        <v>356.416</v>
      </c>
      <c r="AH13" s="111">
        <v>356.608</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1">
        <v>45474</v>
      </c>
      <c r="B14" s="279"/>
      <c r="C14" s="269">
        <v>91</v>
      </c>
      <c r="D14" s="284">
        <v>170</v>
      </c>
      <c r="E14" s="11">
        <v>32.645000000000003</v>
      </c>
      <c r="F14" s="11">
        <v>228.60499999999999</v>
      </c>
      <c r="G14" s="11">
        <v>24.431999999999999</v>
      </c>
      <c r="H14" s="11">
        <v>422.93599999999998</v>
      </c>
      <c r="I14" s="11">
        <v>275.40300000000002</v>
      </c>
      <c r="J14" s="11">
        <v>297.62599999999998</v>
      </c>
      <c r="K14" s="11">
        <v>336.52300000000002</v>
      </c>
      <c r="L14" s="11">
        <v>311.911</v>
      </c>
      <c r="M14" s="11">
        <v>62.179000000000002</v>
      </c>
      <c r="N14" s="11">
        <v>34.412999999999997</v>
      </c>
      <c r="O14" s="11">
        <v>85.26</v>
      </c>
      <c r="P14" s="11">
        <v>81.421999999999997</v>
      </c>
      <c r="Q14" s="11">
        <v>171.327</v>
      </c>
      <c r="R14" s="11">
        <v>238.417</v>
      </c>
      <c r="S14" s="11">
        <v>74.27</v>
      </c>
      <c r="T14" s="11">
        <v>16.954000000000001</v>
      </c>
      <c r="U14" s="11">
        <v>201.37899999999999</v>
      </c>
      <c r="V14" s="11">
        <v>331.51499999999999</v>
      </c>
      <c r="W14" s="11">
        <v>165.46600000000001</v>
      </c>
      <c r="X14" s="11">
        <v>591.13099999999997</v>
      </c>
      <c r="Y14" s="11">
        <v>67.051000000000002</v>
      </c>
      <c r="Z14" s="11">
        <v>42.279000000000003</v>
      </c>
      <c r="AA14" s="11">
        <v>286.31200000000001</v>
      </c>
      <c r="AB14" s="11">
        <v>128.60900000000001</v>
      </c>
      <c r="AC14" s="11">
        <v>92.994</v>
      </c>
      <c r="AD14" s="11">
        <v>344.173</v>
      </c>
      <c r="AE14" s="11">
        <v>182.78200000000001</v>
      </c>
      <c r="AF14" s="11">
        <v>212.84100000000001</v>
      </c>
      <c r="AG14" s="11">
        <v>168.673</v>
      </c>
      <c r="AH14" s="111">
        <v>165.363</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1">
        <v>45505</v>
      </c>
      <c r="B15" s="279"/>
      <c r="C15" s="269">
        <v>35</v>
      </c>
      <c r="D15" s="284">
        <v>65</v>
      </c>
      <c r="E15" s="11">
        <v>21.164000000000001</v>
      </c>
      <c r="F15" s="11">
        <v>170.68100000000001</v>
      </c>
      <c r="G15" s="11">
        <v>23.992000000000001</v>
      </c>
      <c r="H15" s="11">
        <v>144.827</v>
      </c>
      <c r="I15" s="11">
        <v>87.015000000000001</v>
      </c>
      <c r="J15" s="11">
        <v>143.87799999999999</v>
      </c>
      <c r="K15" s="11">
        <v>108.419</v>
      </c>
      <c r="L15" s="11">
        <v>108.22199999999999</v>
      </c>
      <c r="M15" s="11">
        <v>35.448999999999998</v>
      </c>
      <c r="N15" s="11">
        <v>23.4</v>
      </c>
      <c r="O15" s="11">
        <v>37.920999999999999</v>
      </c>
      <c r="P15" s="11">
        <v>37.692</v>
      </c>
      <c r="Q15" s="11">
        <v>67.793000000000006</v>
      </c>
      <c r="R15" s="11">
        <v>79.512</v>
      </c>
      <c r="S15" s="11">
        <v>44.094999999999999</v>
      </c>
      <c r="T15" s="11">
        <v>30.181999999999999</v>
      </c>
      <c r="U15" s="11">
        <v>64.228999999999999</v>
      </c>
      <c r="V15" s="11">
        <v>102.07</v>
      </c>
      <c r="W15" s="11">
        <v>56.475000000000001</v>
      </c>
      <c r="X15" s="11">
        <v>172.142</v>
      </c>
      <c r="Y15" s="11">
        <v>34.017000000000003</v>
      </c>
      <c r="Z15" s="11">
        <v>26.565999999999999</v>
      </c>
      <c r="AA15" s="11">
        <v>97.724000000000004</v>
      </c>
      <c r="AB15" s="11">
        <v>49.692999999999998</v>
      </c>
      <c r="AC15" s="11">
        <v>44.497999999999998</v>
      </c>
      <c r="AD15" s="11">
        <v>111.206</v>
      </c>
      <c r="AE15" s="11">
        <v>65.771000000000001</v>
      </c>
      <c r="AF15" s="11">
        <v>77.497</v>
      </c>
      <c r="AG15" s="11">
        <v>59.154000000000003</v>
      </c>
      <c r="AH15" s="111">
        <v>71.599999999999994</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1">
        <v>45536</v>
      </c>
      <c r="B16" s="279"/>
      <c r="C16" s="269">
        <v>21</v>
      </c>
      <c r="D16" s="284">
        <v>40</v>
      </c>
      <c r="E16" s="11">
        <v>22.29</v>
      </c>
      <c r="F16" s="11">
        <v>62.337000000000003</v>
      </c>
      <c r="G16" s="11">
        <v>21.47</v>
      </c>
      <c r="H16" s="11">
        <v>57.674999999999997</v>
      </c>
      <c r="I16" s="11">
        <v>48.146000000000001</v>
      </c>
      <c r="J16" s="11">
        <v>84.986000000000004</v>
      </c>
      <c r="K16" s="11">
        <v>48.048000000000002</v>
      </c>
      <c r="L16" s="11">
        <v>68.75</v>
      </c>
      <c r="M16" s="11">
        <v>36.555</v>
      </c>
      <c r="N16" s="11">
        <v>20.001999999999999</v>
      </c>
      <c r="O16" s="11">
        <v>34.744999999999997</v>
      </c>
      <c r="P16" s="11">
        <v>33.813000000000002</v>
      </c>
      <c r="Q16" s="11">
        <v>49.975999999999999</v>
      </c>
      <c r="R16" s="11">
        <v>41.82</v>
      </c>
      <c r="S16" s="11">
        <v>33.289000000000001</v>
      </c>
      <c r="T16" s="11">
        <v>25.706</v>
      </c>
      <c r="U16" s="11">
        <v>43.972000000000001</v>
      </c>
      <c r="V16" s="11">
        <v>46.728000000000002</v>
      </c>
      <c r="W16" s="11">
        <v>34.03</v>
      </c>
      <c r="X16" s="11">
        <v>70.186999999999998</v>
      </c>
      <c r="Y16" s="11">
        <v>24.568999999999999</v>
      </c>
      <c r="Z16" s="11">
        <v>29.913</v>
      </c>
      <c r="AA16" s="11">
        <v>62.417000000000002</v>
      </c>
      <c r="AB16" s="11">
        <v>35.143999999999998</v>
      </c>
      <c r="AC16" s="11">
        <v>35.991999999999997</v>
      </c>
      <c r="AD16" s="11">
        <v>72.171999999999997</v>
      </c>
      <c r="AE16" s="11">
        <v>38.18</v>
      </c>
      <c r="AF16" s="11">
        <v>49.064</v>
      </c>
      <c r="AG16" s="11">
        <v>35.658000000000001</v>
      </c>
      <c r="AH16" s="111">
        <v>52.844000000000001</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1">
        <v>45566</v>
      </c>
      <c r="B17" s="279"/>
      <c r="C17" s="269">
        <v>32</v>
      </c>
      <c r="D17" s="284">
        <v>46</v>
      </c>
      <c r="E17" s="11">
        <v>24.143000000000001</v>
      </c>
      <c r="F17" s="11">
        <v>54.75</v>
      </c>
      <c r="G17" s="11">
        <v>35.807000000000002</v>
      </c>
      <c r="H17" s="11">
        <v>56.686</v>
      </c>
      <c r="I17" s="11">
        <v>51.747</v>
      </c>
      <c r="J17" s="11">
        <v>80.938999999999993</v>
      </c>
      <c r="K17" s="11">
        <v>52.728000000000002</v>
      </c>
      <c r="L17" s="11">
        <v>51.454999999999998</v>
      </c>
      <c r="M17" s="11">
        <v>38.866</v>
      </c>
      <c r="N17" s="11">
        <v>25.035</v>
      </c>
      <c r="O17" s="11">
        <v>39.39</v>
      </c>
      <c r="P17" s="11">
        <v>31.312999999999999</v>
      </c>
      <c r="Q17" s="11">
        <v>51.293999999999997</v>
      </c>
      <c r="R17" s="11">
        <v>47.048999999999999</v>
      </c>
      <c r="S17" s="11">
        <v>53.61</v>
      </c>
      <c r="T17" s="11">
        <v>46.212000000000003</v>
      </c>
      <c r="U17" s="11">
        <v>43.148000000000003</v>
      </c>
      <c r="V17" s="11">
        <v>53.104999999999997</v>
      </c>
      <c r="W17" s="11">
        <v>33.072000000000003</v>
      </c>
      <c r="X17" s="11">
        <v>68.171999999999997</v>
      </c>
      <c r="Y17" s="11">
        <v>29.555</v>
      </c>
      <c r="Z17" s="11">
        <v>37.414999999999999</v>
      </c>
      <c r="AA17" s="11">
        <v>117.495</v>
      </c>
      <c r="AB17" s="11">
        <v>47.267000000000003</v>
      </c>
      <c r="AC17" s="11">
        <v>73.822000000000003</v>
      </c>
      <c r="AD17" s="11">
        <v>84.463999999999999</v>
      </c>
      <c r="AE17" s="11">
        <v>44.213999999999999</v>
      </c>
      <c r="AF17" s="11">
        <v>49.142000000000003</v>
      </c>
      <c r="AG17" s="11">
        <v>37.948999999999998</v>
      </c>
      <c r="AH17" s="111">
        <v>41.101999999999997</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1">
        <v>45597</v>
      </c>
      <c r="B18" s="279"/>
      <c r="C18" s="269">
        <v>36</v>
      </c>
      <c r="D18" s="284">
        <v>42</v>
      </c>
      <c r="E18" s="11">
        <v>25.966000000000001</v>
      </c>
      <c r="F18" s="11">
        <v>45.993000000000002</v>
      </c>
      <c r="G18" s="11">
        <v>32.884999999999998</v>
      </c>
      <c r="H18" s="11">
        <v>50.17</v>
      </c>
      <c r="I18" s="11">
        <v>49.96</v>
      </c>
      <c r="J18" s="11">
        <v>56.703000000000003</v>
      </c>
      <c r="K18" s="11">
        <v>42.753</v>
      </c>
      <c r="L18" s="11">
        <v>45.351999999999997</v>
      </c>
      <c r="M18" s="11">
        <v>34.774000000000001</v>
      </c>
      <c r="N18" s="11">
        <v>33.875</v>
      </c>
      <c r="O18" s="11">
        <v>33.844999999999999</v>
      </c>
      <c r="P18" s="11">
        <v>32.100999999999999</v>
      </c>
      <c r="Q18" s="11">
        <v>50.41</v>
      </c>
      <c r="R18" s="11">
        <v>42.116999999999997</v>
      </c>
      <c r="S18" s="11">
        <v>40.695999999999998</v>
      </c>
      <c r="T18" s="11">
        <v>38.104999999999997</v>
      </c>
      <c r="U18" s="11">
        <v>44.2</v>
      </c>
      <c r="V18" s="11">
        <v>48.726999999999997</v>
      </c>
      <c r="W18" s="11">
        <v>34.066000000000003</v>
      </c>
      <c r="X18" s="11">
        <v>57.012999999999998</v>
      </c>
      <c r="Y18" s="11">
        <v>36.198</v>
      </c>
      <c r="Z18" s="11">
        <v>31.852</v>
      </c>
      <c r="AA18" s="11">
        <v>61.834000000000003</v>
      </c>
      <c r="AB18" s="11">
        <v>37.805999999999997</v>
      </c>
      <c r="AC18" s="11">
        <v>74.370999999999995</v>
      </c>
      <c r="AD18" s="11">
        <v>67.585999999999999</v>
      </c>
      <c r="AE18" s="11">
        <v>42.93</v>
      </c>
      <c r="AF18" s="11">
        <v>41.024000000000001</v>
      </c>
      <c r="AG18" s="11">
        <v>41.335999999999999</v>
      </c>
      <c r="AH18" s="111">
        <v>41.378999999999998</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1">
        <v>45627</v>
      </c>
      <c r="B19" s="279"/>
      <c r="C19" s="269">
        <v>32</v>
      </c>
      <c r="D19" s="284">
        <v>32</v>
      </c>
      <c r="E19" s="11">
        <v>22.309000000000001</v>
      </c>
      <c r="F19" s="11">
        <v>39.101999999999997</v>
      </c>
      <c r="G19" s="11">
        <v>26.369</v>
      </c>
      <c r="H19" s="11">
        <v>48.323999999999998</v>
      </c>
      <c r="I19" s="11">
        <v>45.893999999999998</v>
      </c>
      <c r="J19" s="11">
        <v>46.552999999999997</v>
      </c>
      <c r="K19" s="11">
        <v>37.840000000000003</v>
      </c>
      <c r="L19" s="11">
        <v>39.5</v>
      </c>
      <c r="M19" s="11">
        <v>28.652999999999999</v>
      </c>
      <c r="N19" s="11">
        <v>25.943000000000001</v>
      </c>
      <c r="O19" s="11">
        <v>28.254000000000001</v>
      </c>
      <c r="P19" s="11">
        <v>27.591999999999999</v>
      </c>
      <c r="Q19" s="11">
        <v>36.463000000000001</v>
      </c>
      <c r="R19" s="11">
        <v>36.996000000000002</v>
      </c>
      <c r="S19" s="11">
        <v>35.606999999999999</v>
      </c>
      <c r="T19" s="11">
        <v>28.265000000000001</v>
      </c>
      <c r="U19" s="11">
        <v>35.292000000000002</v>
      </c>
      <c r="V19" s="11">
        <v>39.512999999999998</v>
      </c>
      <c r="W19" s="11">
        <v>28.614000000000001</v>
      </c>
      <c r="X19" s="11">
        <v>46.91</v>
      </c>
      <c r="Y19" s="11">
        <v>30.326000000000001</v>
      </c>
      <c r="Z19" s="11">
        <v>25.635999999999999</v>
      </c>
      <c r="AA19" s="11">
        <v>47.69</v>
      </c>
      <c r="AB19" s="11">
        <v>31.42</v>
      </c>
      <c r="AC19" s="11">
        <v>42.003</v>
      </c>
      <c r="AD19" s="11">
        <v>59.81</v>
      </c>
      <c r="AE19" s="11">
        <v>35.921999999999997</v>
      </c>
      <c r="AF19" s="11">
        <v>34.499000000000002</v>
      </c>
      <c r="AG19" s="11">
        <v>34.805</v>
      </c>
      <c r="AH19" s="111">
        <v>35.652000000000001</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1">
        <v>45658</v>
      </c>
      <c r="B20" s="279"/>
      <c r="C20" s="269">
        <v>29</v>
      </c>
      <c r="D20" s="284">
        <v>31</v>
      </c>
      <c r="E20" s="11">
        <v>20.071000000000002</v>
      </c>
      <c r="F20" s="11">
        <v>34.139000000000003</v>
      </c>
      <c r="G20" s="11">
        <v>22.942</v>
      </c>
      <c r="H20" s="11">
        <v>38.311</v>
      </c>
      <c r="I20" s="11">
        <v>45.241</v>
      </c>
      <c r="J20" s="11">
        <v>40.223999999999997</v>
      </c>
      <c r="K20" s="11">
        <v>32.213000000000001</v>
      </c>
      <c r="L20" s="11">
        <v>34.686999999999998</v>
      </c>
      <c r="M20" s="11">
        <v>24.957999999999998</v>
      </c>
      <c r="N20" s="11">
        <v>21.677</v>
      </c>
      <c r="O20" s="11">
        <v>24.718</v>
      </c>
      <c r="P20" s="11">
        <v>24.599</v>
      </c>
      <c r="Q20" s="11">
        <v>30.803000000000001</v>
      </c>
      <c r="R20" s="11">
        <v>35.999000000000002</v>
      </c>
      <c r="S20" s="11">
        <v>32.466999999999999</v>
      </c>
      <c r="T20" s="11">
        <v>23.614000000000001</v>
      </c>
      <c r="U20" s="11">
        <v>32.192999999999998</v>
      </c>
      <c r="V20" s="11">
        <v>34.024000000000001</v>
      </c>
      <c r="W20" s="11">
        <v>25.928000000000001</v>
      </c>
      <c r="X20" s="11">
        <v>42.076999999999998</v>
      </c>
      <c r="Y20" s="11">
        <v>25.632000000000001</v>
      </c>
      <c r="Z20" s="11">
        <v>22.675000000000001</v>
      </c>
      <c r="AA20" s="11">
        <v>43.223999999999997</v>
      </c>
      <c r="AB20" s="11">
        <v>27.844999999999999</v>
      </c>
      <c r="AC20" s="11">
        <v>33.957000000000001</v>
      </c>
      <c r="AD20" s="11">
        <v>51.148000000000003</v>
      </c>
      <c r="AE20" s="11">
        <v>31.443000000000001</v>
      </c>
      <c r="AF20" s="11">
        <v>29.922999999999998</v>
      </c>
      <c r="AG20" s="11">
        <v>29.771999999999998</v>
      </c>
      <c r="AH20" s="111">
        <v>30.754000000000001</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1">
        <v>45689</v>
      </c>
      <c r="B21" s="279"/>
      <c r="C21" s="269">
        <v>27</v>
      </c>
      <c r="D21" s="284">
        <v>29</v>
      </c>
      <c r="E21" s="11">
        <v>18.765999999999998</v>
      </c>
      <c r="F21" s="11">
        <v>28.827999999999999</v>
      </c>
      <c r="G21" s="11">
        <v>31.484000000000002</v>
      </c>
      <c r="H21" s="11">
        <v>41.414999999999999</v>
      </c>
      <c r="I21" s="11">
        <v>36.476999999999997</v>
      </c>
      <c r="J21" s="11">
        <v>33.593000000000004</v>
      </c>
      <c r="K21" s="11">
        <v>29.344999999999999</v>
      </c>
      <c r="L21" s="11">
        <v>33.741999999999997</v>
      </c>
      <c r="M21" s="11">
        <v>21.806999999999999</v>
      </c>
      <c r="N21" s="11">
        <v>18.917000000000002</v>
      </c>
      <c r="O21" s="11">
        <v>29.96</v>
      </c>
      <c r="P21" s="11">
        <v>22.515000000000001</v>
      </c>
      <c r="Q21" s="11">
        <v>27.015999999999998</v>
      </c>
      <c r="R21" s="11">
        <v>30.23</v>
      </c>
      <c r="S21" s="11">
        <v>29.948</v>
      </c>
      <c r="T21" s="11">
        <v>20.059999999999999</v>
      </c>
      <c r="U21" s="11">
        <v>29.794</v>
      </c>
      <c r="V21" s="11">
        <v>28.58</v>
      </c>
      <c r="W21" s="11">
        <v>24.236000000000001</v>
      </c>
      <c r="X21" s="11">
        <v>37.454000000000001</v>
      </c>
      <c r="Y21" s="11">
        <v>22.518999999999998</v>
      </c>
      <c r="Z21" s="11">
        <v>27.129000000000001</v>
      </c>
      <c r="AA21" s="11">
        <v>45.158999999999999</v>
      </c>
      <c r="AB21" s="11">
        <v>33.005000000000003</v>
      </c>
      <c r="AC21" s="11">
        <v>44.978000000000002</v>
      </c>
      <c r="AD21" s="11">
        <v>44.671999999999997</v>
      </c>
      <c r="AE21" s="11">
        <v>30.024999999999999</v>
      </c>
      <c r="AF21" s="11">
        <v>26.366</v>
      </c>
      <c r="AG21" s="11">
        <v>29.443000000000001</v>
      </c>
      <c r="AH21" s="111">
        <v>26.622</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1">
        <v>45717</v>
      </c>
      <c r="B22" s="279"/>
      <c r="C22" s="269">
        <v>43</v>
      </c>
      <c r="D22" s="284">
        <v>51</v>
      </c>
      <c r="E22" s="11">
        <v>41.07</v>
      </c>
      <c r="F22" s="11">
        <v>51.253</v>
      </c>
      <c r="G22" s="11">
        <v>60.531999999999996</v>
      </c>
      <c r="H22" s="11">
        <v>57.841999999999999</v>
      </c>
      <c r="I22" s="11">
        <v>61.014000000000003</v>
      </c>
      <c r="J22" s="11">
        <v>54.411000000000001</v>
      </c>
      <c r="K22" s="11">
        <v>46.997999999999998</v>
      </c>
      <c r="L22" s="11">
        <v>43.92</v>
      </c>
      <c r="M22" s="11">
        <v>35.511000000000003</v>
      </c>
      <c r="N22" s="11">
        <v>28.013000000000002</v>
      </c>
      <c r="O22" s="11">
        <v>38.606999999999999</v>
      </c>
      <c r="P22" s="11">
        <v>54.515999999999998</v>
      </c>
      <c r="Q22" s="11">
        <v>48.499000000000002</v>
      </c>
      <c r="R22" s="11">
        <v>39.347999999999999</v>
      </c>
      <c r="S22" s="11">
        <v>66.608000000000004</v>
      </c>
      <c r="T22" s="11">
        <v>28.518000000000001</v>
      </c>
      <c r="U22" s="11">
        <v>49.500999999999998</v>
      </c>
      <c r="V22" s="11">
        <v>39.165999999999997</v>
      </c>
      <c r="W22" s="11">
        <v>32.331000000000003</v>
      </c>
      <c r="X22" s="11">
        <v>67.968999999999994</v>
      </c>
      <c r="Y22" s="11">
        <v>36.960999999999999</v>
      </c>
      <c r="Z22" s="11">
        <v>40.267000000000003</v>
      </c>
      <c r="AA22" s="11">
        <v>77.061999999999998</v>
      </c>
      <c r="AB22" s="11">
        <v>52.195999999999998</v>
      </c>
      <c r="AC22" s="11">
        <v>126.959</v>
      </c>
      <c r="AD22" s="11">
        <v>52.393999999999998</v>
      </c>
      <c r="AE22" s="11">
        <v>44.88</v>
      </c>
      <c r="AF22" s="11">
        <v>44.639000000000003</v>
      </c>
      <c r="AG22" s="11">
        <v>36.936</v>
      </c>
      <c r="AH22" s="111">
        <v>49.067999999999998</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1">
        <v>45748</v>
      </c>
      <c r="B23" s="279"/>
      <c r="C23" s="269">
        <v>65</v>
      </c>
      <c r="D23" s="284">
        <v>77</v>
      </c>
      <c r="E23" s="11">
        <v>62.917000000000002</v>
      </c>
      <c r="F23" s="11">
        <v>91.715000000000003</v>
      </c>
      <c r="G23" s="11">
        <v>60.619</v>
      </c>
      <c r="H23" s="11">
        <v>113.566</v>
      </c>
      <c r="I23" s="11">
        <v>90.039000000000001</v>
      </c>
      <c r="J23" s="11">
        <v>85.531999999999996</v>
      </c>
      <c r="K23" s="11">
        <v>64.709000000000003</v>
      </c>
      <c r="L23" s="11">
        <v>80.323999999999998</v>
      </c>
      <c r="M23" s="11">
        <v>46.276000000000003</v>
      </c>
      <c r="N23" s="11">
        <v>58.183999999999997</v>
      </c>
      <c r="O23" s="11">
        <v>63.295999999999999</v>
      </c>
      <c r="P23" s="11">
        <v>108.426</v>
      </c>
      <c r="Q23" s="11">
        <v>72.834000000000003</v>
      </c>
      <c r="R23" s="11">
        <v>100.58499999999999</v>
      </c>
      <c r="S23" s="11">
        <v>69.744</v>
      </c>
      <c r="T23" s="11">
        <v>33.549999999999997</v>
      </c>
      <c r="U23" s="11">
        <v>79.204999999999998</v>
      </c>
      <c r="V23" s="11">
        <v>54.539000000000001</v>
      </c>
      <c r="W23" s="11">
        <v>56.872</v>
      </c>
      <c r="X23" s="11">
        <v>131.43</v>
      </c>
      <c r="Y23" s="11">
        <v>44.08</v>
      </c>
      <c r="Z23" s="11">
        <v>71.771000000000001</v>
      </c>
      <c r="AA23" s="11">
        <v>83.042000000000002</v>
      </c>
      <c r="AB23" s="11">
        <v>82.085999999999999</v>
      </c>
      <c r="AC23" s="11">
        <v>248.066</v>
      </c>
      <c r="AD23" s="11">
        <v>87.918000000000006</v>
      </c>
      <c r="AE23" s="11">
        <v>98.852000000000004</v>
      </c>
      <c r="AF23" s="11">
        <v>62.790999999999997</v>
      </c>
      <c r="AG23" s="11">
        <v>58.62</v>
      </c>
      <c r="AH23" s="111">
        <v>66.093999999999994</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1">
        <v>45778</v>
      </c>
      <c r="B24" s="279"/>
      <c r="C24" s="269">
        <v>116</v>
      </c>
      <c r="D24" s="284">
        <v>166</v>
      </c>
      <c r="E24" s="11">
        <v>185.27799999999999</v>
      </c>
      <c r="F24" s="11">
        <v>193.61699999999999</v>
      </c>
      <c r="G24" s="11">
        <v>60.81</v>
      </c>
      <c r="H24" s="11">
        <v>155.71199999999999</v>
      </c>
      <c r="I24" s="11">
        <v>338.36700000000002</v>
      </c>
      <c r="J24" s="11">
        <v>168.20500000000001</v>
      </c>
      <c r="K24" s="11">
        <v>174.697</v>
      </c>
      <c r="L24" s="11">
        <v>170.77699999999999</v>
      </c>
      <c r="M24" s="11">
        <v>101.41500000000001</v>
      </c>
      <c r="N24" s="11">
        <v>55.942</v>
      </c>
      <c r="O24" s="11">
        <v>72.656999999999996</v>
      </c>
      <c r="P24" s="11">
        <v>103.387</v>
      </c>
      <c r="Q24" s="11">
        <v>138.226</v>
      </c>
      <c r="R24" s="11">
        <v>242.47</v>
      </c>
      <c r="S24" s="11">
        <v>172.721</v>
      </c>
      <c r="T24" s="11">
        <v>108.452</v>
      </c>
      <c r="U24" s="11">
        <v>138.41300000000001</v>
      </c>
      <c r="V24" s="11">
        <v>30.236000000000001</v>
      </c>
      <c r="W24" s="11">
        <v>144.33799999999999</v>
      </c>
      <c r="X24" s="11">
        <v>179.149</v>
      </c>
      <c r="Y24" s="11">
        <v>68.369</v>
      </c>
      <c r="Z24" s="11">
        <v>191.31899999999999</v>
      </c>
      <c r="AA24" s="11">
        <v>190.05</v>
      </c>
      <c r="AB24" s="11">
        <v>125.65</v>
      </c>
      <c r="AC24" s="11">
        <v>368.14</v>
      </c>
      <c r="AD24" s="11">
        <v>286.14999999999998</v>
      </c>
      <c r="AE24" s="11">
        <v>85.903000000000006</v>
      </c>
      <c r="AF24" s="11">
        <v>124.736</v>
      </c>
      <c r="AG24" s="11">
        <v>77.772999999999996</v>
      </c>
      <c r="AH24" s="111">
        <v>152.06200000000001</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1">
        <v>45809</v>
      </c>
      <c r="B25" s="279"/>
      <c r="C25" s="269">
        <v>201</v>
      </c>
      <c r="D25" s="284">
        <v>301</v>
      </c>
      <c r="E25" s="11">
        <v>348.017</v>
      </c>
      <c r="F25" s="11">
        <v>153.22200000000001</v>
      </c>
      <c r="G25" s="11">
        <v>411.91399999999999</v>
      </c>
      <c r="H25" s="11">
        <v>582.98299999999995</v>
      </c>
      <c r="I25" s="11">
        <v>710.55799999999999</v>
      </c>
      <c r="J25" s="11">
        <v>311.90300000000002</v>
      </c>
      <c r="K25" s="11">
        <v>532.39200000000005</v>
      </c>
      <c r="L25" s="11">
        <v>218.727</v>
      </c>
      <c r="M25" s="11">
        <v>119.50700000000001</v>
      </c>
      <c r="N25" s="11">
        <v>190.85499999999999</v>
      </c>
      <c r="O25" s="11">
        <v>214.41399999999999</v>
      </c>
      <c r="P25" s="11">
        <v>246.833</v>
      </c>
      <c r="Q25" s="11">
        <v>362.81599999999997</v>
      </c>
      <c r="R25" s="11">
        <v>272.97899999999998</v>
      </c>
      <c r="S25" s="11">
        <v>65.284999999999997</v>
      </c>
      <c r="T25" s="11">
        <v>272.80200000000002</v>
      </c>
      <c r="U25" s="11">
        <v>450.274</v>
      </c>
      <c r="V25" s="11">
        <v>208.12100000000001</v>
      </c>
      <c r="W25" s="11">
        <v>394.98099999999999</v>
      </c>
      <c r="X25" s="11">
        <v>208.45599999999999</v>
      </c>
      <c r="Y25" s="11">
        <v>94.433000000000007</v>
      </c>
      <c r="Z25" s="11">
        <v>441.57</v>
      </c>
      <c r="AA25" s="11">
        <v>299.19099999999997</v>
      </c>
      <c r="AB25" s="11">
        <v>275.87099999999998</v>
      </c>
      <c r="AC25" s="11">
        <v>711.30200000000002</v>
      </c>
      <c r="AD25" s="11">
        <v>451.13799999999998</v>
      </c>
      <c r="AE25" s="11">
        <v>265.60700000000003</v>
      </c>
      <c r="AF25" s="11">
        <v>342.05599999999998</v>
      </c>
      <c r="AG25" s="11">
        <v>324.3</v>
      </c>
      <c r="AH25" s="111">
        <v>58.389000000000003</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1">
        <v>45839</v>
      </c>
      <c r="B26" s="279"/>
      <c r="C26" s="269">
        <v>90</v>
      </c>
      <c r="D26" s="284">
        <v>146</v>
      </c>
      <c r="E26" s="11">
        <v>225.977</v>
      </c>
      <c r="F26" s="11">
        <v>29.798999999999999</v>
      </c>
      <c r="G26" s="11">
        <v>410.548</v>
      </c>
      <c r="H26" s="11">
        <v>286.04700000000003</v>
      </c>
      <c r="I26" s="11">
        <v>314.41000000000003</v>
      </c>
      <c r="J26" s="11">
        <v>352.09500000000003</v>
      </c>
      <c r="K26" s="11">
        <v>323.23700000000002</v>
      </c>
      <c r="L26" s="11">
        <v>66.013999999999996</v>
      </c>
      <c r="M26" s="11">
        <v>31.457000000000001</v>
      </c>
      <c r="N26" s="11">
        <v>75.412999999999997</v>
      </c>
      <c r="O26" s="11">
        <v>74.849999999999994</v>
      </c>
      <c r="P26" s="11">
        <v>169.386</v>
      </c>
      <c r="Q26" s="11">
        <v>258.17</v>
      </c>
      <c r="R26" s="11">
        <v>74.936000000000007</v>
      </c>
      <c r="S26" s="11">
        <v>11.779</v>
      </c>
      <c r="T26" s="11">
        <v>194.19</v>
      </c>
      <c r="U26" s="11">
        <v>348.29399999999998</v>
      </c>
      <c r="V26" s="11">
        <v>170.87</v>
      </c>
      <c r="W26" s="11">
        <v>603.09699999999998</v>
      </c>
      <c r="X26" s="11">
        <v>73.605000000000004</v>
      </c>
      <c r="Y26" s="11">
        <v>36.558999999999997</v>
      </c>
      <c r="Z26" s="11">
        <v>281.37</v>
      </c>
      <c r="AA26" s="11">
        <v>134.50899999999999</v>
      </c>
      <c r="AB26" s="11">
        <v>90.611999999999995</v>
      </c>
      <c r="AC26" s="11">
        <v>359.51299999999998</v>
      </c>
      <c r="AD26" s="11">
        <v>189.804</v>
      </c>
      <c r="AE26" s="11">
        <v>212.64699999999999</v>
      </c>
      <c r="AF26" s="11">
        <v>169.35499999999999</v>
      </c>
      <c r="AG26" s="11">
        <v>168.90700000000001</v>
      </c>
      <c r="AH26" s="111">
        <v>32.241999999999997</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1">
        <v>45870</v>
      </c>
      <c r="B27" s="279"/>
      <c r="C27" s="269">
        <v>42</v>
      </c>
      <c r="D27" s="284">
        <v>59</v>
      </c>
      <c r="E27" s="11">
        <v>178.21</v>
      </c>
      <c r="F27" s="11">
        <v>27.475999999999999</v>
      </c>
      <c r="G27" s="11">
        <v>144.80699999999999</v>
      </c>
      <c r="H27" s="11">
        <v>91.406000000000006</v>
      </c>
      <c r="I27" s="11">
        <v>151.822</v>
      </c>
      <c r="J27" s="11">
        <v>115.66500000000001</v>
      </c>
      <c r="K27" s="11">
        <v>112.917</v>
      </c>
      <c r="L27" s="11">
        <v>38.292000000000002</v>
      </c>
      <c r="M27" s="11">
        <v>21.181000000000001</v>
      </c>
      <c r="N27" s="11">
        <v>33.878999999999998</v>
      </c>
      <c r="O27" s="11">
        <v>35.061</v>
      </c>
      <c r="P27" s="11">
        <v>67.528999999999996</v>
      </c>
      <c r="Q27" s="11">
        <v>84.435000000000002</v>
      </c>
      <c r="R27" s="11">
        <v>45.415999999999997</v>
      </c>
      <c r="S27" s="11">
        <v>28.170999999999999</v>
      </c>
      <c r="T27" s="11">
        <v>62.070999999999998</v>
      </c>
      <c r="U27" s="11">
        <v>109.172</v>
      </c>
      <c r="V27" s="11">
        <v>58.881</v>
      </c>
      <c r="W27" s="11">
        <v>177.28899999999999</v>
      </c>
      <c r="X27" s="11">
        <v>38.918999999999997</v>
      </c>
      <c r="Y27" s="11">
        <v>23.69</v>
      </c>
      <c r="Z27" s="11">
        <v>97.481999999999999</v>
      </c>
      <c r="AA27" s="11">
        <v>53.128999999999998</v>
      </c>
      <c r="AB27" s="11">
        <v>43.807000000000002</v>
      </c>
      <c r="AC27" s="11">
        <v>117.10599999999999</v>
      </c>
      <c r="AD27" s="11">
        <v>70.656999999999996</v>
      </c>
      <c r="AE27" s="11">
        <v>79.108000000000004</v>
      </c>
      <c r="AF27" s="11">
        <v>60.192</v>
      </c>
      <c r="AG27" s="11">
        <v>73.570999999999998</v>
      </c>
      <c r="AH27" s="111">
        <v>21.053999999999998</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1">
        <v>45901</v>
      </c>
      <c r="B28" s="279"/>
      <c r="C28" s="269">
        <v>32</v>
      </c>
      <c r="D28" s="284">
        <v>39</v>
      </c>
      <c r="E28" s="11">
        <v>68.944999999999993</v>
      </c>
      <c r="F28" s="11">
        <v>26.448</v>
      </c>
      <c r="G28" s="11">
        <v>62.468000000000004</v>
      </c>
      <c r="H28" s="11">
        <v>55.326999999999998</v>
      </c>
      <c r="I28" s="11">
        <v>95.799000000000007</v>
      </c>
      <c r="J28" s="11">
        <v>56.75</v>
      </c>
      <c r="K28" s="11">
        <v>78.301000000000002</v>
      </c>
      <c r="L28" s="11">
        <v>43.003999999999998</v>
      </c>
      <c r="M28" s="11">
        <v>20.238</v>
      </c>
      <c r="N28" s="11">
        <v>35.164000000000001</v>
      </c>
      <c r="O28" s="11">
        <v>35.298999999999999</v>
      </c>
      <c r="P28" s="11">
        <v>54.606000000000002</v>
      </c>
      <c r="Q28" s="11">
        <v>47.655000000000001</v>
      </c>
      <c r="R28" s="11">
        <v>37.695999999999998</v>
      </c>
      <c r="S28" s="11">
        <v>27.015999999999998</v>
      </c>
      <c r="T28" s="11">
        <v>46.566000000000003</v>
      </c>
      <c r="U28" s="11">
        <v>52.896000000000001</v>
      </c>
      <c r="V28" s="11">
        <v>38.935000000000002</v>
      </c>
      <c r="W28" s="11">
        <v>78.387</v>
      </c>
      <c r="X28" s="11">
        <v>30.952999999999999</v>
      </c>
      <c r="Y28" s="11">
        <v>30.175999999999998</v>
      </c>
      <c r="Z28" s="11">
        <v>67.923000000000002</v>
      </c>
      <c r="AA28" s="11">
        <v>41.261000000000003</v>
      </c>
      <c r="AB28" s="11">
        <v>39.095999999999997</v>
      </c>
      <c r="AC28" s="11">
        <v>80.394000000000005</v>
      </c>
      <c r="AD28" s="11">
        <v>45.463000000000001</v>
      </c>
      <c r="AE28" s="11">
        <v>54.942999999999998</v>
      </c>
      <c r="AF28" s="11">
        <v>39.725999999999999</v>
      </c>
      <c r="AG28" s="11">
        <v>59.841000000000001</v>
      </c>
      <c r="AH28" s="111">
        <v>24.814</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1">
        <v>45931</v>
      </c>
      <c r="B29" s="279"/>
      <c r="C29" s="269">
        <v>32</v>
      </c>
      <c r="D29" s="284">
        <v>46</v>
      </c>
      <c r="E29" s="11">
        <v>52.923999999999999</v>
      </c>
      <c r="F29" s="11">
        <v>37.619</v>
      </c>
      <c r="G29" s="11">
        <v>54.118000000000002</v>
      </c>
      <c r="H29" s="11">
        <v>52.27</v>
      </c>
      <c r="I29" s="11">
        <v>82.616</v>
      </c>
      <c r="J29" s="11">
        <v>54.606000000000002</v>
      </c>
      <c r="K29" s="11">
        <v>51.430999999999997</v>
      </c>
      <c r="L29" s="11">
        <v>40.031999999999996</v>
      </c>
      <c r="M29" s="11">
        <v>22.661000000000001</v>
      </c>
      <c r="N29" s="11">
        <v>35.700000000000003</v>
      </c>
      <c r="O29" s="11">
        <v>28.663</v>
      </c>
      <c r="P29" s="11">
        <v>49.350999999999999</v>
      </c>
      <c r="Q29" s="11">
        <v>46.744</v>
      </c>
      <c r="R29" s="11">
        <v>53.527000000000001</v>
      </c>
      <c r="S29" s="11">
        <v>43.762</v>
      </c>
      <c r="T29" s="11">
        <v>40.213000000000001</v>
      </c>
      <c r="U29" s="11">
        <v>52.173999999999999</v>
      </c>
      <c r="V29" s="11">
        <v>33.229999999999997</v>
      </c>
      <c r="W29" s="11">
        <v>66.918999999999997</v>
      </c>
      <c r="X29" s="11">
        <v>32.198</v>
      </c>
      <c r="Y29" s="11">
        <v>34.384</v>
      </c>
      <c r="Z29" s="11">
        <v>114.25</v>
      </c>
      <c r="AA29" s="11">
        <v>48.405000000000001</v>
      </c>
      <c r="AB29" s="11">
        <v>71.858999999999995</v>
      </c>
      <c r="AC29" s="11">
        <v>84.438000000000002</v>
      </c>
      <c r="AD29" s="11">
        <v>46.069000000000003</v>
      </c>
      <c r="AE29" s="11">
        <v>48.542000000000002</v>
      </c>
      <c r="AF29" s="11">
        <v>37.204000000000001</v>
      </c>
      <c r="AG29" s="11">
        <v>40.139000000000003</v>
      </c>
      <c r="AH29" s="111">
        <v>23.550999999999998</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1">
        <v>45962</v>
      </c>
      <c r="B30" s="279"/>
      <c r="C30" s="269">
        <v>36</v>
      </c>
      <c r="D30" s="284">
        <v>42</v>
      </c>
      <c r="E30" s="11">
        <v>44.137</v>
      </c>
      <c r="F30" s="11">
        <v>34.366999999999997</v>
      </c>
      <c r="G30" s="11">
        <v>48.1</v>
      </c>
      <c r="H30" s="11">
        <v>50.353000000000002</v>
      </c>
      <c r="I30" s="11">
        <v>56.98</v>
      </c>
      <c r="J30" s="11">
        <v>44.323999999999998</v>
      </c>
      <c r="K30" s="11">
        <v>45.311999999999998</v>
      </c>
      <c r="L30" s="11">
        <v>35.747999999999998</v>
      </c>
      <c r="M30" s="11">
        <v>31.791</v>
      </c>
      <c r="N30" s="11">
        <v>30.844000000000001</v>
      </c>
      <c r="O30" s="11">
        <v>29.92</v>
      </c>
      <c r="P30" s="11">
        <v>48.750999999999998</v>
      </c>
      <c r="Q30" s="11">
        <v>41.881999999999998</v>
      </c>
      <c r="R30" s="11">
        <v>40.575000000000003</v>
      </c>
      <c r="S30" s="11">
        <v>36.329000000000001</v>
      </c>
      <c r="T30" s="11">
        <v>41.680999999999997</v>
      </c>
      <c r="U30" s="11">
        <v>48.371000000000002</v>
      </c>
      <c r="V30" s="11">
        <v>34.207000000000001</v>
      </c>
      <c r="W30" s="11">
        <v>56.01</v>
      </c>
      <c r="X30" s="11">
        <v>38.569000000000003</v>
      </c>
      <c r="Y30" s="11">
        <v>29.63</v>
      </c>
      <c r="Z30" s="11">
        <v>59.823999999999998</v>
      </c>
      <c r="AA30" s="11">
        <v>38.704000000000001</v>
      </c>
      <c r="AB30" s="11">
        <v>72.78</v>
      </c>
      <c r="AC30" s="11">
        <v>67.05</v>
      </c>
      <c r="AD30" s="11">
        <v>44.527999999999999</v>
      </c>
      <c r="AE30" s="11">
        <v>40.515999999999998</v>
      </c>
      <c r="AF30" s="11">
        <v>40.679000000000002</v>
      </c>
      <c r="AG30" s="11">
        <v>40.456000000000003</v>
      </c>
      <c r="AH30" s="111">
        <v>25.486999999999998</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1">
        <v>45992</v>
      </c>
      <c r="B31" s="279"/>
      <c r="C31" s="269">
        <v>32</v>
      </c>
      <c r="D31" s="284">
        <v>32</v>
      </c>
      <c r="E31" s="11">
        <v>37.378</v>
      </c>
      <c r="F31" s="11">
        <v>27.765999999999998</v>
      </c>
      <c r="G31" s="11">
        <v>46.472000000000001</v>
      </c>
      <c r="H31" s="11">
        <v>46.335999999999999</v>
      </c>
      <c r="I31" s="11">
        <v>46.652999999999999</v>
      </c>
      <c r="J31" s="11">
        <v>39.368000000000002</v>
      </c>
      <c r="K31" s="11">
        <v>39.561</v>
      </c>
      <c r="L31" s="11">
        <v>29.574000000000002</v>
      </c>
      <c r="M31" s="11">
        <v>24.359000000000002</v>
      </c>
      <c r="N31" s="11">
        <v>25.587</v>
      </c>
      <c r="O31" s="11">
        <v>25.626000000000001</v>
      </c>
      <c r="P31" s="11">
        <v>35.106000000000002</v>
      </c>
      <c r="Q31" s="11">
        <v>36.694000000000003</v>
      </c>
      <c r="R31" s="11">
        <v>35.581000000000003</v>
      </c>
      <c r="S31" s="11">
        <v>26.846</v>
      </c>
      <c r="T31" s="11">
        <v>33.177</v>
      </c>
      <c r="U31" s="11">
        <v>39.116999999999997</v>
      </c>
      <c r="V31" s="11">
        <v>28.837</v>
      </c>
      <c r="W31" s="11">
        <v>46.067</v>
      </c>
      <c r="X31" s="11">
        <v>32.509</v>
      </c>
      <c r="Y31" s="11">
        <v>23.529</v>
      </c>
      <c r="Z31" s="11">
        <v>45.972999999999999</v>
      </c>
      <c r="AA31" s="11">
        <v>32.314999999999998</v>
      </c>
      <c r="AB31" s="11">
        <v>40.878</v>
      </c>
      <c r="AC31" s="11">
        <v>59.863</v>
      </c>
      <c r="AD31" s="11">
        <v>37.442</v>
      </c>
      <c r="AE31" s="11">
        <v>34.106000000000002</v>
      </c>
      <c r="AF31" s="11">
        <v>34.299999999999997</v>
      </c>
      <c r="AG31" s="11">
        <v>34.996000000000002</v>
      </c>
      <c r="AH31" s="111">
        <v>21.95</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1">
        <v>46023</v>
      </c>
      <c r="B32" s="279"/>
      <c r="C32" s="269">
        <v>29</v>
      </c>
      <c r="D32" s="284">
        <v>31</v>
      </c>
      <c r="E32" s="11">
        <v>32.585999999999999</v>
      </c>
      <c r="F32" s="11">
        <v>24.181999999999999</v>
      </c>
      <c r="G32" s="11">
        <v>36.753</v>
      </c>
      <c r="H32" s="11">
        <v>45.639000000000003</v>
      </c>
      <c r="I32" s="11">
        <v>40.25</v>
      </c>
      <c r="J32" s="11">
        <v>33.533999999999999</v>
      </c>
      <c r="K32" s="11">
        <v>34.744999999999997</v>
      </c>
      <c r="L32" s="11">
        <v>25.779</v>
      </c>
      <c r="M32" s="11">
        <v>20.193000000000001</v>
      </c>
      <c r="N32" s="11">
        <v>22.338999999999999</v>
      </c>
      <c r="O32" s="11">
        <v>22.838000000000001</v>
      </c>
      <c r="P32" s="11">
        <v>29.605</v>
      </c>
      <c r="Q32" s="11">
        <v>35.951000000000001</v>
      </c>
      <c r="R32" s="11">
        <v>32.448999999999998</v>
      </c>
      <c r="S32" s="11">
        <v>22.358000000000001</v>
      </c>
      <c r="T32" s="11">
        <v>30.323</v>
      </c>
      <c r="U32" s="11">
        <v>33.615000000000002</v>
      </c>
      <c r="V32" s="11">
        <v>26.13</v>
      </c>
      <c r="W32" s="11">
        <v>41.33</v>
      </c>
      <c r="X32" s="11">
        <v>27.54</v>
      </c>
      <c r="Y32" s="11">
        <v>20.802</v>
      </c>
      <c r="Z32" s="11">
        <v>41.704999999999998</v>
      </c>
      <c r="AA32" s="11">
        <v>28.638999999999999</v>
      </c>
      <c r="AB32" s="11">
        <v>32.959000000000003</v>
      </c>
      <c r="AC32" s="11">
        <v>50.93</v>
      </c>
      <c r="AD32" s="11">
        <v>32.780999999999999</v>
      </c>
      <c r="AE32" s="11">
        <v>29.568999999999999</v>
      </c>
      <c r="AF32" s="11">
        <v>29.321000000000002</v>
      </c>
      <c r="AG32" s="11">
        <v>30.073</v>
      </c>
      <c r="AH32" s="111">
        <v>19.756</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1">
        <v>46054</v>
      </c>
      <c r="B33" s="280"/>
      <c r="C33" s="270">
        <v>27</v>
      </c>
      <c r="D33" s="284">
        <v>29</v>
      </c>
      <c r="E33" s="11">
        <v>27.51</v>
      </c>
      <c r="F33" s="11">
        <v>32.497</v>
      </c>
      <c r="G33" s="11">
        <v>40.112000000000002</v>
      </c>
      <c r="H33" s="11">
        <v>36.793999999999997</v>
      </c>
      <c r="I33" s="11">
        <v>33.6</v>
      </c>
      <c r="J33" s="11">
        <v>30.4</v>
      </c>
      <c r="K33" s="11">
        <v>33.784999999999997</v>
      </c>
      <c r="L33" s="11">
        <v>22.472999999999999</v>
      </c>
      <c r="M33" s="11">
        <v>17.62</v>
      </c>
      <c r="N33" s="11">
        <v>27.972000000000001</v>
      </c>
      <c r="O33" s="11">
        <v>21.079000000000001</v>
      </c>
      <c r="P33" s="11">
        <v>26.044</v>
      </c>
      <c r="Q33" s="11">
        <v>30.068999999999999</v>
      </c>
      <c r="R33" s="11">
        <v>29.937999999999999</v>
      </c>
      <c r="S33" s="11">
        <v>19.036999999999999</v>
      </c>
      <c r="T33" s="11">
        <v>28.273</v>
      </c>
      <c r="U33" s="11">
        <v>28.238</v>
      </c>
      <c r="V33" s="11">
        <v>24.402000000000001</v>
      </c>
      <c r="W33" s="11">
        <v>36.850999999999999</v>
      </c>
      <c r="X33" s="11">
        <v>24.050999999999998</v>
      </c>
      <c r="Y33" s="11">
        <v>25.106000000000002</v>
      </c>
      <c r="Z33" s="11">
        <v>43.823</v>
      </c>
      <c r="AA33" s="11">
        <v>33.656999999999996</v>
      </c>
      <c r="AB33" s="11">
        <v>44.097999999999999</v>
      </c>
      <c r="AC33" s="11">
        <v>44.414000000000001</v>
      </c>
      <c r="AD33" s="11">
        <v>31.106000000000002</v>
      </c>
      <c r="AE33" s="11">
        <v>26.074999999999999</v>
      </c>
      <c r="AF33" s="11">
        <v>29.062000000000001</v>
      </c>
      <c r="AG33" s="11">
        <v>26.026</v>
      </c>
      <c r="AH33" s="111">
        <v>18.513999999999999</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1">
        <v>46082</v>
      </c>
      <c r="B34" s="279"/>
      <c r="C34" s="269">
        <v>43</v>
      </c>
      <c r="D34" s="284">
        <v>51</v>
      </c>
      <c r="E34" s="11">
        <v>49.432000000000002</v>
      </c>
      <c r="F34" s="11">
        <v>61.607999999999997</v>
      </c>
      <c r="G34" s="11">
        <v>56.491</v>
      </c>
      <c r="H34" s="11">
        <v>61.287999999999997</v>
      </c>
      <c r="I34" s="11">
        <v>52.723999999999997</v>
      </c>
      <c r="J34" s="11">
        <v>48.189</v>
      </c>
      <c r="K34" s="11">
        <v>43.954000000000001</v>
      </c>
      <c r="L34" s="11">
        <v>36.192</v>
      </c>
      <c r="M34" s="11">
        <v>26.48</v>
      </c>
      <c r="N34" s="11">
        <v>36.595999999999997</v>
      </c>
      <c r="O34" s="11">
        <v>52.872999999999998</v>
      </c>
      <c r="P34" s="11">
        <v>47.451000000000001</v>
      </c>
      <c r="Q34" s="11">
        <v>38.848999999999997</v>
      </c>
      <c r="R34" s="11">
        <v>66.602000000000004</v>
      </c>
      <c r="S34" s="11">
        <v>27.486999999999998</v>
      </c>
      <c r="T34" s="11">
        <v>47.866</v>
      </c>
      <c r="U34" s="11">
        <v>38.445</v>
      </c>
      <c r="V34" s="11">
        <v>32.497999999999998</v>
      </c>
      <c r="W34" s="11">
        <v>67.197999999999993</v>
      </c>
      <c r="X34" s="11">
        <v>38.582000000000001</v>
      </c>
      <c r="Y34" s="11">
        <v>38.548999999999999</v>
      </c>
      <c r="Z34" s="11">
        <v>75.418000000000006</v>
      </c>
      <c r="AA34" s="11">
        <v>52.887</v>
      </c>
      <c r="AB34" s="11">
        <v>125.529</v>
      </c>
      <c r="AC34" s="11">
        <v>51.741999999999997</v>
      </c>
      <c r="AD34" s="11">
        <v>45.987000000000002</v>
      </c>
      <c r="AE34" s="11">
        <v>44.313000000000002</v>
      </c>
      <c r="AF34" s="11">
        <v>36.555</v>
      </c>
      <c r="AG34" s="11">
        <v>47.691000000000003</v>
      </c>
      <c r="AH34" s="111">
        <v>40.752000000000002</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1">
        <v>46113</v>
      </c>
      <c r="B35" s="279"/>
      <c r="C35" s="269">
        <v>65</v>
      </c>
      <c r="D35" s="284">
        <v>77</v>
      </c>
      <c r="E35" s="11">
        <v>88.054000000000002</v>
      </c>
      <c r="F35" s="11">
        <v>61.634999999999998</v>
      </c>
      <c r="G35" s="11">
        <v>111.84399999999999</v>
      </c>
      <c r="H35" s="11">
        <v>90.233999999999995</v>
      </c>
      <c r="I35" s="11">
        <v>84.18</v>
      </c>
      <c r="J35" s="11">
        <v>66.034000000000006</v>
      </c>
      <c r="K35" s="11">
        <v>80.361000000000004</v>
      </c>
      <c r="L35" s="11">
        <v>46.960999999999999</v>
      </c>
      <c r="M35" s="11">
        <v>55.814999999999998</v>
      </c>
      <c r="N35" s="11">
        <v>60.963000000000001</v>
      </c>
      <c r="O35" s="11">
        <v>106.396</v>
      </c>
      <c r="P35" s="11">
        <v>71.596000000000004</v>
      </c>
      <c r="Q35" s="11">
        <v>97.048000000000002</v>
      </c>
      <c r="R35" s="11">
        <v>69.766999999999996</v>
      </c>
      <c r="S35" s="11">
        <v>32.613999999999997</v>
      </c>
      <c r="T35" s="11">
        <v>77.257000000000005</v>
      </c>
      <c r="U35" s="11">
        <v>52.363</v>
      </c>
      <c r="V35" s="11">
        <v>56.994999999999997</v>
      </c>
      <c r="W35" s="11">
        <v>130.55000000000001</v>
      </c>
      <c r="X35" s="11">
        <v>45.737000000000002</v>
      </c>
      <c r="Y35" s="11">
        <v>68.096999999999994</v>
      </c>
      <c r="Z35" s="11">
        <v>81.661000000000001</v>
      </c>
      <c r="AA35" s="11">
        <v>83.001000000000005</v>
      </c>
      <c r="AB35" s="11">
        <v>246.232</v>
      </c>
      <c r="AC35" s="11">
        <v>83.945999999999998</v>
      </c>
      <c r="AD35" s="11">
        <v>100.52</v>
      </c>
      <c r="AE35" s="11">
        <v>62.451000000000001</v>
      </c>
      <c r="AF35" s="11">
        <v>58.136000000000003</v>
      </c>
      <c r="AG35" s="11">
        <v>63.636000000000003</v>
      </c>
      <c r="AH35" s="111">
        <v>62.530999999999999</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1">
        <v>46143</v>
      </c>
      <c r="B36" s="279"/>
      <c r="C36" s="269">
        <v>116</v>
      </c>
      <c r="D36" s="285">
        <v>166</v>
      </c>
      <c r="E36" s="11">
        <v>183.15899999999999</v>
      </c>
      <c r="F36" s="11">
        <v>62.246000000000002</v>
      </c>
      <c r="G36" s="11">
        <v>153.547</v>
      </c>
      <c r="H36" s="11">
        <v>339.28899999999999</v>
      </c>
      <c r="I36" s="11">
        <v>160.82900000000001</v>
      </c>
      <c r="J36" s="11">
        <v>176.886</v>
      </c>
      <c r="K36" s="11">
        <v>171.256</v>
      </c>
      <c r="L36" s="11">
        <v>102.81100000000001</v>
      </c>
      <c r="M36" s="11">
        <v>49.637</v>
      </c>
      <c r="N36" s="11">
        <v>69.835999999999999</v>
      </c>
      <c r="O36" s="11">
        <v>101.081</v>
      </c>
      <c r="P36" s="11">
        <v>136.404</v>
      </c>
      <c r="Q36" s="11">
        <v>232.827</v>
      </c>
      <c r="R36" s="11">
        <v>172.95099999999999</v>
      </c>
      <c r="S36" s="11">
        <v>106.54300000000001</v>
      </c>
      <c r="T36" s="11">
        <v>135.63</v>
      </c>
      <c r="U36" s="11">
        <v>27.190999999999999</v>
      </c>
      <c r="V36" s="11">
        <v>144.57300000000001</v>
      </c>
      <c r="W36" s="11">
        <v>178.536</v>
      </c>
      <c r="X36" s="11">
        <v>70.753</v>
      </c>
      <c r="Y36" s="11">
        <v>169.86500000000001</v>
      </c>
      <c r="Z36" s="11">
        <v>188.06800000000001</v>
      </c>
      <c r="AA36" s="11">
        <v>126.881</v>
      </c>
      <c r="AB36" s="11">
        <v>366.38499999999999</v>
      </c>
      <c r="AC36" s="11">
        <v>272.815</v>
      </c>
      <c r="AD36" s="11">
        <v>87.307000000000002</v>
      </c>
      <c r="AE36" s="11">
        <v>124.372</v>
      </c>
      <c r="AF36" s="11">
        <v>77.108000000000004</v>
      </c>
      <c r="AG36" s="10">
        <v>147.16800000000001</v>
      </c>
      <c r="AH36" s="10">
        <v>184.887</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1">
        <v>46174</v>
      </c>
      <c r="B37" s="281"/>
      <c r="C37" s="271">
        <v>201</v>
      </c>
      <c r="D37" s="285">
        <v>301</v>
      </c>
      <c r="E37" s="11">
        <v>159.136</v>
      </c>
      <c r="F37" s="11">
        <v>415.06</v>
      </c>
      <c r="G37" s="11">
        <v>580.38300000000004</v>
      </c>
      <c r="H37" s="11">
        <v>711.78200000000004</v>
      </c>
      <c r="I37" s="11">
        <v>309.86500000000001</v>
      </c>
      <c r="J37" s="11">
        <v>534.35400000000004</v>
      </c>
      <c r="K37" s="11">
        <v>219.065</v>
      </c>
      <c r="L37" s="11">
        <v>120.389</v>
      </c>
      <c r="M37" s="11">
        <v>187.42500000000001</v>
      </c>
      <c r="N37" s="11">
        <v>211.357</v>
      </c>
      <c r="O37" s="11">
        <v>244.30699999999999</v>
      </c>
      <c r="P37" s="11">
        <v>361.18900000000002</v>
      </c>
      <c r="Q37" s="11">
        <v>279.78800000000001</v>
      </c>
      <c r="R37" s="11">
        <v>65.326999999999998</v>
      </c>
      <c r="S37" s="11">
        <v>270.54500000000002</v>
      </c>
      <c r="T37" s="11">
        <v>446.98599999999999</v>
      </c>
      <c r="U37" s="11">
        <v>200.66</v>
      </c>
      <c r="V37" s="11">
        <v>395.92899999999997</v>
      </c>
      <c r="W37" s="11">
        <v>208.01900000000001</v>
      </c>
      <c r="X37" s="11">
        <v>95.905000000000001</v>
      </c>
      <c r="Y37" s="11">
        <v>443.649</v>
      </c>
      <c r="Z37" s="11">
        <v>297.642</v>
      </c>
      <c r="AA37" s="11">
        <v>277.03399999999999</v>
      </c>
      <c r="AB37" s="11">
        <v>710.01900000000001</v>
      </c>
      <c r="AC37" s="11">
        <v>455.36200000000002</v>
      </c>
      <c r="AD37" s="11">
        <v>266.75599999999997</v>
      </c>
      <c r="AE37" s="11">
        <v>341.55500000000001</v>
      </c>
      <c r="AF37" s="11">
        <v>323.54399999999998</v>
      </c>
      <c r="AG37" s="10">
        <v>59.475000000000001</v>
      </c>
      <c r="AH37" s="10">
        <v>348.166</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1">
        <v>46204</v>
      </c>
      <c r="B38" s="281"/>
      <c r="C38" s="271">
        <v>90</v>
      </c>
      <c r="D38" s="285">
        <v>146</v>
      </c>
      <c r="E38" s="11">
        <v>31.433</v>
      </c>
      <c r="F38" s="11">
        <v>411.80399999999997</v>
      </c>
      <c r="G38" s="11">
        <v>285.28300000000002</v>
      </c>
      <c r="H38" s="11">
        <v>314.61500000000001</v>
      </c>
      <c r="I38" s="11">
        <v>355.49</v>
      </c>
      <c r="J38" s="11">
        <v>323.84800000000001</v>
      </c>
      <c r="K38" s="11">
        <v>66.019000000000005</v>
      </c>
      <c r="L38" s="11">
        <v>31.838000000000001</v>
      </c>
      <c r="M38" s="11">
        <v>79.975999999999999</v>
      </c>
      <c r="N38" s="11">
        <v>73.613</v>
      </c>
      <c r="O38" s="11">
        <v>168.24799999999999</v>
      </c>
      <c r="P38" s="11">
        <v>257.46199999999999</v>
      </c>
      <c r="Q38" s="11">
        <v>79.105999999999995</v>
      </c>
      <c r="R38" s="11">
        <v>11.776</v>
      </c>
      <c r="S38" s="11">
        <v>193.172</v>
      </c>
      <c r="T38" s="11">
        <v>347.06799999999998</v>
      </c>
      <c r="U38" s="11">
        <v>179.691</v>
      </c>
      <c r="V38" s="11">
        <v>603.62699999999995</v>
      </c>
      <c r="W38" s="11">
        <v>73.289000000000001</v>
      </c>
      <c r="X38" s="11">
        <v>37.433</v>
      </c>
      <c r="Y38" s="11">
        <v>288.50799999999998</v>
      </c>
      <c r="Z38" s="11">
        <v>133.815</v>
      </c>
      <c r="AA38" s="11">
        <v>90.956999999999994</v>
      </c>
      <c r="AB38" s="11">
        <v>359.13900000000001</v>
      </c>
      <c r="AC38" s="11">
        <v>198.21199999999999</v>
      </c>
      <c r="AD38" s="11">
        <v>213.25800000000001</v>
      </c>
      <c r="AE38" s="11">
        <v>169.12899999999999</v>
      </c>
      <c r="AF38" s="11">
        <v>168.62799999999999</v>
      </c>
      <c r="AG38" s="10">
        <v>34.293999999999997</v>
      </c>
      <c r="AH38" s="10">
        <v>225.935</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1">
        <v>46235</v>
      </c>
      <c r="B39" s="281"/>
      <c r="C39" s="271">
        <v>42</v>
      </c>
      <c r="D39" s="285">
        <v>59</v>
      </c>
      <c r="E39" s="11">
        <v>27.234000000000002</v>
      </c>
      <c r="F39" s="11">
        <v>145.13399999999999</v>
      </c>
      <c r="G39" s="11">
        <v>91.02</v>
      </c>
      <c r="H39" s="11">
        <v>151.876</v>
      </c>
      <c r="I39" s="11">
        <v>120.86199999999999</v>
      </c>
      <c r="J39" s="11">
        <v>113.24</v>
      </c>
      <c r="K39" s="11">
        <v>38.268000000000001</v>
      </c>
      <c r="L39" s="11">
        <v>21.457000000000001</v>
      </c>
      <c r="M39" s="11">
        <v>34.200000000000003</v>
      </c>
      <c r="N39" s="11">
        <v>34.246000000000002</v>
      </c>
      <c r="O39" s="11">
        <v>66.933999999999997</v>
      </c>
      <c r="P39" s="11">
        <v>84.061000000000007</v>
      </c>
      <c r="Q39" s="11">
        <v>45.984000000000002</v>
      </c>
      <c r="R39" s="11">
        <v>28.166</v>
      </c>
      <c r="S39" s="11">
        <v>61.69</v>
      </c>
      <c r="T39" s="11">
        <v>108.66</v>
      </c>
      <c r="U39" s="11">
        <v>59.747</v>
      </c>
      <c r="V39" s="11">
        <v>177.31399999999999</v>
      </c>
      <c r="W39" s="11">
        <v>38.651000000000003</v>
      </c>
      <c r="X39" s="11">
        <v>24.382000000000001</v>
      </c>
      <c r="Y39" s="11">
        <v>97.906999999999996</v>
      </c>
      <c r="Z39" s="11">
        <v>52.646999999999998</v>
      </c>
      <c r="AA39" s="11">
        <v>44.015000000000001</v>
      </c>
      <c r="AB39" s="11">
        <v>116.944</v>
      </c>
      <c r="AC39" s="11">
        <v>72.209000000000003</v>
      </c>
      <c r="AD39" s="11">
        <v>79.555000000000007</v>
      </c>
      <c r="AE39" s="11">
        <v>60.042999999999999</v>
      </c>
      <c r="AF39" s="11">
        <v>73.408000000000001</v>
      </c>
      <c r="AG39" s="10">
        <v>21.216000000000001</v>
      </c>
      <c r="AH39" s="10">
        <v>178.114</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1">
        <v>46266</v>
      </c>
      <c r="B40" s="281"/>
      <c r="C40" s="271">
        <v>32</v>
      </c>
      <c r="D40" s="285">
        <v>39</v>
      </c>
      <c r="E40" s="11">
        <v>26.021999999999998</v>
      </c>
      <c r="F40" s="10">
        <v>62.652999999999999</v>
      </c>
      <c r="G40" s="10">
        <v>55.03</v>
      </c>
      <c r="H40" s="10">
        <v>95.825000000000003</v>
      </c>
      <c r="I40" s="10">
        <v>57.491999999999997</v>
      </c>
      <c r="J40" s="10">
        <v>78.557000000000002</v>
      </c>
      <c r="K40" s="10">
        <v>42.994999999999997</v>
      </c>
      <c r="L40" s="10">
        <v>20.47</v>
      </c>
      <c r="M40" s="10">
        <v>34.630000000000003</v>
      </c>
      <c r="N40" s="10">
        <v>34.584000000000003</v>
      </c>
      <c r="O40" s="10">
        <v>54.125</v>
      </c>
      <c r="P40" s="10">
        <v>47.362000000000002</v>
      </c>
      <c r="Q40" s="10">
        <v>37.304000000000002</v>
      </c>
      <c r="R40" s="10">
        <v>27.010999999999999</v>
      </c>
      <c r="S40" s="10">
        <v>46.253999999999998</v>
      </c>
      <c r="T40" s="10">
        <v>52.515999999999998</v>
      </c>
      <c r="U40" s="10">
        <v>39.597000000000001</v>
      </c>
      <c r="V40" s="10">
        <v>78.375</v>
      </c>
      <c r="W40" s="10">
        <v>30.725000000000001</v>
      </c>
      <c r="X40" s="10">
        <v>30.785</v>
      </c>
      <c r="Y40" s="10">
        <v>66.7</v>
      </c>
      <c r="Z40" s="10">
        <v>40.848999999999997</v>
      </c>
      <c r="AA40" s="10">
        <v>39.286000000000001</v>
      </c>
      <c r="AB40" s="10">
        <v>80.268000000000001</v>
      </c>
      <c r="AC40" s="10">
        <v>45.78</v>
      </c>
      <c r="AD40" s="10">
        <v>55.323999999999998</v>
      </c>
      <c r="AE40" s="10">
        <v>39.603000000000002</v>
      </c>
      <c r="AF40" s="10">
        <v>59.7</v>
      </c>
      <c r="AG40" s="10">
        <v>24.524999999999999</v>
      </c>
      <c r="AH40" s="10">
        <v>68.823999999999998</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1">
        <v>46296</v>
      </c>
      <c r="B41" s="281"/>
      <c r="C41" s="271">
        <v>32</v>
      </c>
      <c r="D41" s="285">
        <v>46</v>
      </c>
      <c r="E41" s="11">
        <v>36.997</v>
      </c>
      <c r="F41" s="10">
        <v>54.280999999999999</v>
      </c>
      <c r="G41" s="10">
        <v>52.000999999999998</v>
      </c>
      <c r="H41" s="10">
        <v>82.632999999999996</v>
      </c>
      <c r="I41" s="10">
        <v>54.921999999999997</v>
      </c>
      <c r="J41" s="10">
        <v>51.655000000000001</v>
      </c>
      <c r="K41" s="10">
        <v>40.015999999999998</v>
      </c>
      <c r="L41" s="10">
        <v>22.876000000000001</v>
      </c>
      <c r="M41" s="10">
        <v>35.307000000000002</v>
      </c>
      <c r="N41" s="10">
        <v>28.042999999999999</v>
      </c>
      <c r="O41" s="10">
        <v>48.921999999999997</v>
      </c>
      <c r="P41" s="10">
        <v>46.475000000000001</v>
      </c>
      <c r="Q41" s="10">
        <v>53.871000000000002</v>
      </c>
      <c r="R41" s="10">
        <v>43.771999999999998</v>
      </c>
      <c r="S41" s="10">
        <v>39.942999999999998</v>
      </c>
      <c r="T41" s="10">
        <v>51.81</v>
      </c>
      <c r="U41" s="10">
        <v>33.148000000000003</v>
      </c>
      <c r="V41" s="10">
        <v>66.908000000000001</v>
      </c>
      <c r="W41" s="10">
        <v>31.989000000000001</v>
      </c>
      <c r="X41" s="10">
        <v>34.966000000000001</v>
      </c>
      <c r="Y41" s="10">
        <v>116.298</v>
      </c>
      <c r="Z41" s="10">
        <v>48.015000000000001</v>
      </c>
      <c r="AA41" s="10">
        <v>72.061000000000007</v>
      </c>
      <c r="AB41" s="10">
        <v>84.322000000000003</v>
      </c>
      <c r="AC41" s="10">
        <v>45.808999999999997</v>
      </c>
      <c r="AD41" s="10">
        <v>48.893000000000001</v>
      </c>
      <c r="AE41" s="10">
        <v>37.088000000000001</v>
      </c>
      <c r="AF41" s="10">
        <v>40.023000000000003</v>
      </c>
      <c r="AG41" s="10">
        <v>23.376000000000001</v>
      </c>
      <c r="AH41" s="10">
        <v>52.808</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1">
        <v>46327</v>
      </c>
      <c r="B42" s="281"/>
      <c r="C42" s="271">
        <v>36</v>
      </c>
      <c r="D42" s="285">
        <v>42</v>
      </c>
      <c r="E42" s="11">
        <v>34.334000000000003</v>
      </c>
      <c r="F42" s="10">
        <v>48.235999999999997</v>
      </c>
      <c r="G42" s="10">
        <v>50.115000000000002</v>
      </c>
      <c r="H42" s="10">
        <v>56.987000000000002</v>
      </c>
      <c r="I42" s="10">
        <v>44.597999999999999</v>
      </c>
      <c r="J42" s="10">
        <v>45.503999999999998</v>
      </c>
      <c r="K42" s="10">
        <v>35.728000000000002</v>
      </c>
      <c r="L42" s="10">
        <v>31.997</v>
      </c>
      <c r="M42" s="10">
        <v>30.67</v>
      </c>
      <c r="N42" s="10">
        <v>29.385000000000002</v>
      </c>
      <c r="O42" s="10">
        <v>48.372</v>
      </c>
      <c r="P42" s="10">
        <v>41.651000000000003</v>
      </c>
      <c r="Q42" s="10">
        <v>40.781999999999996</v>
      </c>
      <c r="R42" s="10">
        <v>36.332000000000001</v>
      </c>
      <c r="S42" s="10">
        <v>41.445999999999998</v>
      </c>
      <c r="T42" s="10">
        <v>48.066000000000003</v>
      </c>
      <c r="U42" s="10">
        <v>34.112000000000002</v>
      </c>
      <c r="V42" s="10">
        <v>55.997</v>
      </c>
      <c r="W42" s="10">
        <v>38.381999999999998</v>
      </c>
      <c r="X42" s="10">
        <v>30.113</v>
      </c>
      <c r="Y42" s="10">
        <v>60.597999999999999</v>
      </c>
      <c r="Z42" s="10">
        <v>38.381</v>
      </c>
      <c r="AA42" s="10">
        <v>72.957999999999998</v>
      </c>
      <c r="AB42" s="10">
        <v>66.959000000000003</v>
      </c>
      <c r="AC42" s="10">
        <v>44.798999999999999</v>
      </c>
      <c r="AD42" s="10">
        <v>40.813000000000002</v>
      </c>
      <c r="AE42" s="10">
        <v>40.58</v>
      </c>
      <c r="AF42" s="10">
        <v>40.353999999999999</v>
      </c>
      <c r="AG42" s="10">
        <v>25.282</v>
      </c>
      <c r="AH42" s="10">
        <v>44.036000000000001</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1">
        <v>46357</v>
      </c>
      <c r="B43" s="281"/>
      <c r="C43" s="271">
        <v>32</v>
      </c>
      <c r="D43" s="285">
        <v>32</v>
      </c>
      <c r="E43" s="11">
        <v>27.524999999999999</v>
      </c>
      <c r="F43" s="10">
        <v>46.601999999999997</v>
      </c>
      <c r="G43" s="10">
        <v>46.116999999999997</v>
      </c>
      <c r="H43" s="10">
        <v>46.656999999999996</v>
      </c>
      <c r="I43" s="10">
        <v>39.447000000000003</v>
      </c>
      <c r="J43" s="10">
        <v>39.738999999999997</v>
      </c>
      <c r="K43" s="10">
        <v>29.553999999999998</v>
      </c>
      <c r="L43" s="10">
        <v>24.536000000000001</v>
      </c>
      <c r="M43" s="10">
        <v>25.302</v>
      </c>
      <c r="N43" s="10">
        <v>25.128</v>
      </c>
      <c r="O43" s="10">
        <v>34.771999999999998</v>
      </c>
      <c r="P43" s="10">
        <v>36.481000000000002</v>
      </c>
      <c r="Q43" s="10">
        <v>35.598999999999997</v>
      </c>
      <c r="R43" s="10">
        <v>26.85</v>
      </c>
      <c r="S43" s="10">
        <v>32.972999999999999</v>
      </c>
      <c r="T43" s="10">
        <v>38.844999999999999</v>
      </c>
      <c r="U43" s="10">
        <v>28.766999999999999</v>
      </c>
      <c r="V43" s="10">
        <v>46.055</v>
      </c>
      <c r="W43" s="10">
        <v>32.341000000000001</v>
      </c>
      <c r="X43" s="10">
        <v>23.972000000000001</v>
      </c>
      <c r="Y43" s="10">
        <v>46.024000000000001</v>
      </c>
      <c r="Z43" s="10">
        <v>32.017000000000003</v>
      </c>
      <c r="AA43" s="10">
        <v>40.999000000000002</v>
      </c>
      <c r="AB43" s="10">
        <v>59.78</v>
      </c>
      <c r="AC43" s="10">
        <v>37.478999999999999</v>
      </c>
      <c r="AD43" s="10">
        <v>34.378</v>
      </c>
      <c r="AE43" s="10">
        <v>34.203000000000003</v>
      </c>
      <c r="AF43" s="10">
        <v>34.901000000000003</v>
      </c>
      <c r="AG43" s="10">
        <v>21.77</v>
      </c>
      <c r="AH43" s="10">
        <v>37.284999999999997</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1">
        <v>46388</v>
      </c>
      <c r="B44" s="281"/>
      <c r="C44" s="271">
        <v>29</v>
      </c>
      <c r="D44" s="285">
        <v>31</v>
      </c>
      <c r="E44" s="11">
        <v>23.975999999999999</v>
      </c>
      <c r="F44" s="10">
        <v>36.862000000000002</v>
      </c>
      <c r="G44" s="10">
        <v>45.444000000000003</v>
      </c>
      <c r="H44" s="10">
        <v>40.253</v>
      </c>
      <c r="I44" s="10">
        <v>33.594999999999999</v>
      </c>
      <c r="J44" s="10">
        <v>34.905000000000001</v>
      </c>
      <c r="K44" s="10">
        <v>25.760999999999999</v>
      </c>
      <c r="L44" s="10">
        <v>20.350999999999999</v>
      </c>
      <c r="M44" s="10">
        <v>22.038</v>
      </c>
      <c r="N44" s="10">
        <v>22.388999999999999</v>
      </c>
      <c r="O44" s="10">
        <v>29.305</v>
      </c>
      <c r="P44" s="10">
        <v>35.758000000000003</v>
      </c>
      <c r="Q44" s="10">
        <v>32.656999999999996</v>
      </c>
      <c r="R44" s="10">
        <v>22.364000000000001</v>
      </c>
      <c r="S44" s="10">
        <v>30.140999999999998</v>
      </c>
      <c r="T44" s="10">
        <v>33.372</v>
      </c>
      <c r="U44" s="10">
        <v>26.003</v>
      </c>
      <c r="V44" s="10">
        <v>41.32</v>
      </c>
      <c r="W44" s="10">
        <v>27.393000000000001</v>
      </c>
      <c r="X44" s="10">
        <v>21.201000000000001</v>
      </c>
      <c r="Y44" s="10">
        <v>41.601999999999997</v>
      </c>
      <c r="Z44" s="10">
        <v>28.37</v>
      </c>
      <c r="AA44" s="10">
        <v>33.064</v>
      </c>
      <c r="AB44" s="10">
        <v>50.859000000000002</v>
      </c>
      <c r="AC44" s="10">
        <v>32.783000000000001</v>
      </c>
      <c r="AD44" s="10">
        <v>29.811</v>
      </c>
      <c r="AE44" s="10">
        <v>29.233000000000001</v>
      </c>
      <c r="AF44" s="10">
        <v>29.986999999999998</v>
      </c>
      <c r="AG44" s="10">
        <v>19.614999999999998</v>
      </c>
      <c r="AH44" s="10">
        <v>32.502000000000002</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1">
        <v>46419</v>
      </c>
      <c r="B45" s="281"/>
      <c r="C45" s="271">
        <v>27</v>
      </c>
      <c r="D45" s="285">
        <v>29</v>
      </c>
      <c r="E45" s="11">
        <v>31.431999999999999</v>
      </c>
      <c r="F45" s="10">
        <v>40.203000000000003</v>
      </c>
      <c r="G45" s="10">
        <v>36.637</v>
      </c>
      <c r="H45" s="10">
        <v>33.600999999999999</v>
      </c>
      <c r="I45" s="10">
        <v>30.27</v>
      </c>
      <c r="J45" s="10">
        <v>33.917999999999999</v>
      </c>
      <c r="K45" s="10">
        <v>22.459</v>
      </c>
      <c r="L45" s="10">
        <v>17.748999999999999</v>
      </c>
      <c r="M45" s="10">
        <v>27.632999999999999</v>
      </c>
      <c r="N45" s="10">
        <v>20.71</v>
      </c>
      <c r="O45" s="10">
        <v>25.797999999999998</v>
      </c>
      <c r="P45" s="10">
        <v>29.914000000000001</v>
      </c>
      <c r="Q45" s="10">
        <v>29.88</v>
      </c>
      <c r="R45" s="10">
        <v>19.044</v>
      </c>
      <c r="S45" s="10">
        <v>28.123000000000001</v>
      </c>
      <c r="T45" s="10">
        <v>28.04</v>
      </c>
      <c r="U45" s="10">
        <v>24.364000000000001</v>
      </c>
      <c r="V45" s="10">
        <v>36.844000000000001</v>
      </c>
      <c r="W45" s="10">
        <v>23.933</v>
      </c>
      <c r="X45" s="10">
        <v>25.431000000000001</v>
      </c>
      <c r="Y45" s="10">
        <v>43.719000000000001</v>
      </c>
      <c r="Z45" s="10">
        <v>33.424999999999997</v>
      </c>
      <c r="AA45" s="10">
        <v>44.18</v>
      </c>
      <c r="AB45" s="10">
        <v>44.354999999999997</v>
      </c>
      <c r="AC45" s="10">
        <v>30.952000000000002</v>
      </c>
      <c r="AD45" s="10">
        <v>26.271999999999998</v>
      </c>
      <c r="AE45" s="10">
        <v>28.986000000000001</v>
      </c>
      <c r="AF45" s="10">
        <v>25.954999999999998</v>
      </c>
      <c r="AG45" s="10">
        <v>18.396000000000001</v>
      </c>
      <c r="AH45" s="10">
        <v>27.442</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1">
        <v>46447</v>
      </c>
      <c r="B46" s="281"/>
      <c r="C46" s="271">
        <v>43</v>
      </c>
      <c r="D46" s="285">
        <v>51</v>
      </c>
      <c r="E46" s="11">
        <v>61.475999999999999</v>
      </c>
      <c r="F46" s="10">
        <v>56.588000000000001</v>
      </c>
      <c r="G46" s="10">
        <v>61.094999999999999</v>
      </c>
      <c r="H46" s="10">
        <v>52.718000000000004</v>
      </c>
      <c r="I46" s="10">
        <v>47.609000000000002</v>
      </c>
      <c r="J46" s="10">
        <v>44.095999999999997</v>
      </c>
      <c r="K46" s="10">
        <v>36.17</v>
      </c>
      <c r="L46" s="10">
        <v>26.61</v>
      </c>
      <c r="M46" s="10">
        <v>36.118000000000002</v>
      </c>
      <c r="N46" s="10">
        <v>52.436</v>
      </c>
      <c r="O46" s="10">
        <v>47.185000000000002</v>
      </c>
      <c r="P46" s="10">
        <v>38.69</v>
      </c>
      <c r="Q46" s="10">
        <v>64.977000000000004</v>
      </c>
      <c r="R46" s="10">
        <v>27.495000000000001</v>
      </c>
      <c r="S46" s="10">
        <v>47.704999999999998</v>
      </c>
      <c r="T46" s="10">
        <v>38.234999999999999</v>
      </c>
      <c r="U46" s="10">
        <v>32.295999999999999</v>
      </c>
      <c r="V46" s="10">
        <v>67.191999999999993</v>
      </c>
      <c r="W46" s="10">
        <v>38.453000000000003</v>
      </c>
      <c r="X46" s="10">
        <v>38.899000000000001</v>
      </c>
      <c r="Y46" s="10">
        <v>73.302999999999997</v>
      </c>
      <c r="Z46" s="10">
        <v>52.621000000000002</v>
      </c>
      <c r="AA46" s="10">
        <v>125.64400000000001</v>
      </c>
      <c r="AB46" s="10">
        <v>51.679000000000002</v>
      </c>
      <c r="AC46" s="10">
        <v>45.362000000000002</v>
      </c>
      <c r="AD46" s="10">
        <v>44.53</v>
      </c>
      <c r="AE46" s="10">
        <v>36.475000000000001</v>
      </c>
      <c r="AF46" s="10">
        <v>47.604999999999997</v>
      </c>
      <c r="AG46" s="10">
        <v>38.521000000000001</v>
      </c>
      <c r="AH46" s="10">
        <v>49.341999999999999</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1">
        <v>46478</v>
      </c>
      <c r="B47" s="281"/>
      <c r="C47" s="271">
        <v>65</v>
      </c>
      <c r="D47" s="285">
        <v>77</v>
      </c>
      <c r="E47" s="11">
        <v>60.420999999999999</v>
      </c>
      <c r="F47" s="10">
        <v>111.991</v>
      </c>
      <c r="G47" s="10">
        <v>89.957999999999998</v>
      </c>
      <c r="H47" s="10">
        <v>84.156999999999996</v>
      </c>
      <c r="I47" s="10">
        <v>62.470999999999997</v>
      </c>
      <c r="J47" s="10">
        <v>80.588999999999999</v>
      </c>
      <c r="K47" s="10">
        <v>46.93</v>
      </c>
      <c r="L47" s="10">
        <v>55.973999999999997</v>
      </c>
      <c r="M47" s="10">
        <v>59.643999999999998</v>
      </c>
      <c r="N47" s="10">
        <v>105.82599999999999</v>
      </c>
      <c r="O47" s="10">
        <v>71.271000000000001</v>
      </c>
      <c r="P47" s="10">
        <v>96.754999999999995</v>
      </c>
      <c r="Q47" s="10">
        <v>68.849000000000004</v>
      </c>
      <c r="R47" s="10">
        <v>32.622999999999998</v>
      </c>
      <c r="S47" s="10">
        <v>77.072000000000003</v>
      </c>
      <c r="T47" s="10">
        <v>52.119</v>
      </c>
      <c r="U47" s="10">
        <v>55.604999999999997</v>
      </c>
      <c r="V47" s="10">
        <v>130.565</v>
      </c>
      <c r="W47" s="10">
        <v>45.603999999999999</v>
      </c>
      <c r="X47" s="10">
        <v>68.549000000000007</v>
      </c>
      <c r="Y47" s="10">
        <v>81.825000000000003</v>
      </c>
      <c r="Z47" s="10">
        <v>82.674999999999997</v>
      </c>
      <c r="AA47" s="10">
        <v>246.43</v>
      </c>
      <c r="AB47" s="10">
        <v>83.858999999999995</v>
      </c>
      <c r="AC47" s="10">
        <v>96.995000000000005</v>
      </c>
      <c r="AD47" s="10">
        <v>62.762999999999998</v>
      </c>
      <c r="AE47" s="10">
        <v>58.048000000000002</v>
      </c>
      <c r="AF47" s="10">
        <v>63.524999999999999</v>
      </c>
      <c r="AG47" s="10">
        <v>62.42</v>
      </c>
      <c r="AH47" s="10">
        <v>87.96</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1">
        <v>46508</v>
      </c>
      <c r="B48" s="281"/>
      <c r="C48" s="271">
        <v>116</v>
      </c>
      <c r="D48" s="285">
        <v>166</v>
      </c>
      <c r="E48" s="11">
        <v>57.841999999999999</v>
      </c>
      <c r="F48" s="10">
        <v>153.727</v>
      </c>
      <c r="G48" s="10">
        <v>338.83199999999999</v>
      </c>
      <c r="H48" s="10">
        <v>160.83699999999999</v>
      </c>
      <c r="I48" s="10">
        <v>163.42599999999999</v>
      </c>
      <c r="J48" s="10">
        <v>171.46100000000001</v>
      </c>
      <c r="K48" s="10">
        <v>102.846</v>
      </c>
      <c r="L48" s="10">
        <v>49.844999999999999</v>
      </c>
      <c r="M48" s="10">
        <v>58.298999999999999</v>
      </c>
      <c r="N48" s="10">
        <v>100.491</v>
      </c>
      <c r="O48" s="10">
        <v>135.81800000000001</v>
      </c>
      <c r="P48" s="10">
        <v>232.55600000000001</v>
      </c>
      <c r="Q48" s="10">
        <v>170.27699999999999</v>
      </c>
      <c r="R48" s="10">
        <v>106.571</v>
      </c>
      <c r="S48" s="10">
        <v>135.334</v>
      </c>
      <c r="T48" s="10">
        <v>27.001999999999999</v>
      </c>
      <c r="U48" s="10">
        <v>138.63</v>
      </c>
      <c r="V48" s="10">
        <v>178.583</v>
      </c>
      <c r="W48" s="10">
        <v>70.622</v>
      </c>
      <c r="X48" s="10">
        <v>170.685</v>
      </c>
      <c r="Y48" s="10">
        <v>183.036</v>
      </c>
      <c r="Z48" s="10">
        <v>126.554</v>
      </c>
      <c r="AA48" s="10">
        <v>366.68599999999998</v>
      </c>
      <c r="AB48" s="10">
        <v>272.72000000000003</v>
      </c>
      <c r="AC48" s="10">
        <v>85.873999999999995</v>
      </c>
      <c r="AD48" s="10">
        <v>124.667</v>
      </c>
      <c r="AE48" s="10">
        <v>77.019000000000005</v>
      </c>
      <c r="AF48" s="10">
        <v>147.06700000000001</v>
      </c>
      <c r="AG48" s="10">
        <v>171.614</v>
      </c>
      <c r="AH48" s="10">
        <v>183.11199999999999</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1">
        <v>46539</v>
      </c>
      <c r="B49" s="281"/>
      <c r="C49" s="271">
        <v>201</v>
      </c>
      <c r="D49" s="285">
        <v>301</v>
      </c>
      <c r="E49" s="11">
        <v>398.09699999999998</v>
      </c>
      <c r="F49" s="10">
        <v>580.59500000000003</v>
      </c>
      <c r="G49" s="10">
        <v>711.55399999999997</v>
      </c>
      <c r="H49" s="10">
        <v>309.89800000000002</v>
      </c>
      <c r="I49" s="10">
        <v>534.18200000000002</v>
      </c>
      <c r="J49" s="10">
        <v>219.17500000000001</v>
      </c>
      <c r="K49" s="10">
        <v>120.411</v>
      </c>
      <c r="L49" s="10">
        <v>187.66300000000001</v>
      </c>
      <c r="M49" s="10">
        <v>217.89</v>
      </c>
      <c r="N49" s="10">
        <v>243.70400000000001</v>
      </c>
      <c r="O49" s="10">
        <v>360.74200000000002</v>
      </c>
      <c r="P49" s="10">
        <v>279.64100000000002</v>
      </c>
      <c r="Q49" s="10">
        <v>68.495999999999995</v>
      </c>
      <c r="R49" s="10">
        <v>270.60000000000002</v>
      </c>
      <c r="S49" s="10">
        <v>446.60899999999998</v>
      </c>
      <c r="T49" s="10">
        <v>200.40700000000001</v>
      </c>
      <c r="U49" s="10">
        <v>375.51600000000002</v>
      </c>
      <c r="V49" s="10">
        <v>208.023</v>
      </c>
      <c r="W49" s="10">
        <v>95.822000000000003</v>
      </c>
      <c r="X49" s="10">
        <v>444.27699999999999</v>
      </c>
      <c r="Y49" s="10">
        <v>296.49400000000003</v>
      </c>
      <c r="Z49" s="10">
        <v>276.77800000000002</v>
      </c>
      <c r="AA49" s="10">
        <v>710.22299999999996</v>
      </c>
      <c r="AB49" s="10">
        <v>455.30500000000001</v>
      </c>
      <c r="AC49" s="10">
        <v>259.971</v>
      </c>
      <c r="AD49" s="10">
        <v>341.74700000000001</v>
      </c>
      <c r="AE49" s="10">
        <v>323.42</v>
      </c>
      <c r="AF49" s="10">
        <v>59.424999999999997</v>
      </c>
      <c r="AG49" s="10">
        <v>350.03</v>
      </c>
      <c r="AH49" s="10">
        <v>159.09800000000001</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1">
        <v>46569</v>
      </c>
      <c r="B50" s="281"/>
      <c r="C50" s="271">
        <v>90</v>
      </c>
      <c r="D50" s="285">
        <v>146</v>
      </c>
      <c r="E50" s="11">
        <v>422.64600000000002</v>
      </c>
      <c r="F50" s="10">
        <v>285.33800000000002</v>
      </c>
      <c r="G50" s="10">
        <v>314.541</v>
      </c>
      <c r="H50" s="10">
        <v>355.49700000000001</v>
      </c>
      <c r="I50" s="10">
        <v>334.21899999999999</v>
      </c>
      <c r="J50" s="10">
        <v>66.093000000000004</v>
      </c>
      <c r="K50" s="10">
        <v>31.826000000000001</v>
      </c>
      <c r="L50" s="10">
        <v>80.067999999999998</v>
      </c>
      <c r="M50" s="10">
        <v>77.462999999999994</v>
      </c>
      <c r="N50" s="10">
        <v>167.97900000000001</v>
      </c>
      <c r="O50" s="10">
        <v>257.27</v>
      </c>
      <c r="P50" s="10">
        <v>79.025000000000006</v>
      </c>
      <c r="Q50" s="10">
        <v>12.484999999999999</v>
      </c>
      <c r="R50" s="10">
        <v>193.18899999999999</v>
      </c>
      <c r="S50" s="10">
        <v>346.92899999999997</v>
      </c>
      <c r="T50" s="10">
        <v>179.547</v>
      </c>
      <c r="U50" s="10">
        <v>618.77300000000002</v>
      </c>
      <c r="V50" s="10">
        <v>73.281999999999996</v>
      </c>
      <c r="W50" s="10">
        <v>37.363999999999997</v>
      </c>
      <c r="X50" s="10">
        <v>288.714</v>
      </c>
      <c r="Y50" s="10">
        <v>138.85300000000001</v>
      </c>
      <c r="Z50" s="10">
        <v>90.825999999999993</v>
      </c>
      <c r="AA50" s="10">
        <v>359.17</v>
      </c>
      <c r="AB50" s="10">
        <v>198.18</v>
      </c>
      <c r="AC50" s="10">
        <v>219.536</v>
      </c>
      <c r="AD50" s="10">
        <v>169.24600000000001</v>
      </c>
      <c r="AE50" s="10">
        <v>168.56899999999999</v>
      </c>
      <c r="AF50" s="10">
        <v>34.249000000000002</v>
      </c>
      <c r="AG50" s="10">
        <v>226.94200000000001</v>
      </c>
      <c r="AH50" s="10">
        <v>31.388999999999999</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1">
        <v>46600</v>
      </c>
      <c r="B51" s="281"/>
      <c r="C51" s="271">
        <v>42</v>
      </c>
      <c r="D51" s="285">
        <v>59</v>
      </c>
      <c r="E51" s="11">
        <v>150.815</v>
      </c>
      <c r="F51" s="10">
        <v>91.045000000000002</v>
      </c>
      <c r="G51" s="10">
        <v>151.82499999999999</v>
      </c>
      <c r="H51" s="10">
        <v>120.85599999999999</v>
      </c>
      <c r="I51" s="10">
        <v>116.724</v>
      </c>
      <c r="J51" s="10">
        <v>38.331000000000003</v>
      </c>
      <c r="K51" s="10">
        <v>21.442</v>
      </c>
      <c r="L51" s="10">
        <v>34.259</v>
      </c>
      <c r="M51" s="10">
        <v>34.816000000000003</v>
      </c>
      <c r="N51" s="10">
        <v>66.766000000000005</v>
      </c>
      <c r="O51" s="10">
        <v>83.962999999999994</v>
      </c>
      <c r="P51" s="10">
        <v>45.917000000000002</v>
      </c>
      <c r="Q51" s="10">
        <v>28.751999999999999</v>
      </c>
      <c r="R51" s="10">
        <v>61.695999999999998</v>
      </c>
      <c r="S51" s="10">
        <v>108.611</v>
      </c>
      <c r="T51" s="10">
        <v>59.643999999999998</v>
      </c>
      <c r="U51" s="10">
        <v>183.666</v>
      </c>
      <c r="V51" s="10">
        <v>38.645000000000003</v>
      </c>
      <c r="W51" s="10">
        <v>24.321999999999999</v>
      </c>
      <c r="X51" s="10">
        <v>98.024000000000001</v>
      </c>
      <c r="Y51" s="10">
        <v>53.808</v>
      </c>
      <c r="Z51" s="10">
        <v>43.91</v>
      </c>
      <c r="AA51" s="10">
        <v>116.949</v>
      </c>
      <c r="AB51" s="10">
        <v>72.183999999999997</v>
      </c>
      <c r="AC51" s="10">
        <v>81.816999999999993</v>
      </c>
      <c r="AD51" s="10">
        <v>60.137999999999998</v>
      </c>
      <c r="AE51" s="10">
        <v>73.366</v>
      </c>
      <c r="AF51" s="10">
        <v>21.177</v>
      </c>
      <c r="AG51" s="10">
        <v>183.798</v>
      </c>
      <c r="AH51" s="10">
        <v>27.192</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1">
        <v>46631</v>
      </c>
      <c r="B52" s="281"/>
      <c r="C52" s="271">
        <v>32</v>
      </c>
      <c r="D52" s="285">
        <v>39</v>
      </c>
      <c r="E52" s="11">
        <v>63.523000000000003</v>
      </c>
      <c r="F52" s="10">
        <v>55.05</v>
      </c>
      <c r="G52" s="10">
        <v>95.784000000000006</v>
      </c>
      <c r="H52" s="10">
        <v>57.484999999999999</v>
      </c>
      <c r="I52" s="10">
        <v>79.019000000000005</v>
      </c>
      <c r="J52" s="10">
        <v>43.051000000000002</v>
      </c>
      <c r="K52" s="10">
        <v>20.456</v>
      </c>
      <c r="L52" s="10">
        <v>34.683999999999997</v>
      </c>
      <c r="M52" s="10">
        <v>34.545000000000002</v>
      </c>
      <c r="N52" s="10">
        <v>53.984999999999999</v>
      </c>
      <c r="O52" s="10">
        <v>47.284999999999997</v>
      </c>
      <c r="P52" s="10">
        <v>37.246000000000002</v>
      </c>
      <c r="Q52" s="10">
        <v>26.757999999999999</v>
      </c>
      <c r="R52" s="10">
        <v>46.258000000000003</v>
      </c>
      <c r="S52" s="10">
        <v>52.481000000000002</v>
      </c>
      <c r="T52" s="10">
        <v>39.51</v>
      </c>
      <c r="U52" s="10">
        <v>79.843999999999994</v>
      </c>
      <c r="V52" s="10">
        <v>30.72</v>
      </c>
      <c r="W52" s="10">
        <v>30.731999999999999</v>
      </c>
      <c r="X52" s="10">
        <v>66.799000000000007</v>
      </c>
      <c r="Y52" s="10">
        <v>40.805</v>
      </c>
      <c r="Z52" s="10">
        <v>39.192999999999998</v>
      </c>
      <c r="AA52" s="10">
        <v>80.271000000000001</v>
      </c>
      <c r="AB52" s="10">
        <v>45.759</v>
      </c>
      <c r="AC52" s="10">
        <v>55.398000000000003</v>
      </c>
      <c r="AD52" s="10">
        <v>39.683</v>
      </c>
      <c r="AE52" s="10">
        <v>59.664000000000001</v>
      </c>
      <c r="AF52" s="10">
        <v>24.49</v>
      </c>
      <c r="AG52" s="10">
        <v>70.167000000000002</v>
      </c>
      <c r="AH52" s="10">
        <v>25.984999999999999</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1">
        <v>46661</v>
      </c>
      <c r="B53" s="281"/>
      <c r="C53" s="271">
        <v>32</v>
      </c>
      <c r="D53" s="285">
        <v>46</v>
      </c>
      <c r="E53" s="11">
        <v>54.594000000000001</v>
      </c>
      <c r="F53" s="10">
        <v>52.018999999999998</v>
      </c>
      <c r="G53" s="10">
        <v>82.596000000000004</v>
      </c>
      <c r="H53" s="10">
        <v>54.914000000000001</v>
      </c>
      <c r="I53" s="10">
        <v>52.106000000000002</v>
      </c>
      <c r="J53" s="10">
        <v>40.069000000000003</v>
      </c>
      <c r="K53" s="10">
        <v>22.861999999999998</v>
      </c>
      <c r="L53" s="10">
        <v>35.354999999999997</v>
      </c>
      <c r="M53" s="10">
        <v>28.048999999999999</v>
      </c>
      <c r="N53" s="10">
        <v>48.793999999999997</v>
      </c>
      <c r="O53" s="10">
        <v>46.402999999999999</v>
      </c>
      <c r="P53" s="10">
        <v>53.816000000000003</v>
      </c>
      <c r="Q53" s="10">
        <v>43.569000000000003</v>
      </c>
      <c r="R53" s="10">
        <v>39.948999999999998</v>
      </c>
      <c r="S53" s="10">
        <v>51.777000000000001</v>
      </c>
      <c r="T53" s="10">
        <v>33.066000000000003</v>
      </c>
      <c r="U53" s="10">
        <v>66.918000000000006</v>
      </c>
      <c r="V53" s="10">
        <v>31.984999999999999</v>
      </c>
      <c r="W53" s="10">
        <v>34.914999999999999</v>
      </c>
      <c r="X53" s="10">
        <v>116.41800000000001</v>
      </c>
      <c r="Y53" s="10">
        <v>48.259</v>
      </c>
      <c r="Z53" s="10">
        <v>71.960999999999999</v>
      </c>
      <c r="AA53" s="10">
        <v>84.325000000000003</v>
      </c>
      <c r="AB53" s="10">
        <v>45.789000000000001</v>
      </c>
      <c r="AC53" s="10">
        <v>49.186</v>
      </c>
      <c r="AD53" s="10">
        <v>37.164999999999999</v>
      </c>
      <c r="AE53" s="10">
        <v>39.99</v>
      </c>
      <c r="AF53" s="10">
        <v>23.344000000000001</v>
      </c>
      <c r="AG53" s="10">
        <v>53.427</v>
      </c>
      <c r="AH53" s="10">
        <v>36.962000000000003</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1">
        <v>46692</v>
      </c>
      <c r="B54" s="281"/>
      <c r="C54" s="271">
        <v>36</v>
      </c>
      <c r="D54" s="285">
        <v>42</v>
      </c>
      <c r="E54" s="11">
        <v>48.070999999999998</v>
      </c>
      <c r="F54" s="10">
        <v>50.131</v>
      </c>
      <c r="G54" s="10">
        <v>56.954999999999998</v>
      </c>
      <c r="H54" s="10">
        <v>44.591000000000001</v>
      </c>
      <c r="I54" s="10">
        <v>45.600999999999999</v>
      </c>
      <c r="J54" s="10">
        <v>35.774000000000001</v>
      </c>
      <c r="K54" s="10">
        <v>31.986000000000001</v>
      </c>
      <c r="L54" s="10">
        <v>30.710999999999999</v>
      </c>
      <c r="M54" s="10">
        <v>29.361999999999998</v>
      </c>
      <c r="N54" s="10">
        <v>48.256</v>
      </c>
      <c r="O54" s="10">
        <v>41.588000000000001</v>
      </c>
      <c r="P54" s="10">
        <v>40.734000000000002</v>
      </c>
      <c r="Q54" s="10">
        <v>36.905000000000001</v>
      </c>
      <c r="R54" s="10">
        <v>41.451000000000001</v>
      </c>
      <c r="S54" s="10">
        <v>48.037999999999997</v>
      </c>
      <c r="T54" s="10">
        <v>34.046999999999997</v>
      </c>
      <c r="U54" s="10">
        <v>56.350999999999999</v>
      </c>
      <c r="V54" s="10">
        <v>38.378999999999998</v>
      </c>
      <c r="W54" s="10">
        <v>30.07</v>
      </c>
      <c r="X54" s="10">
        <v>60.677</v>
      </c>
      <c r="Y54" s="10">
        <v>38.594000000000001</v>
      </c>
      <c r="Z54" s="10">
        <v>72.87</v>
      </c>
      <c r="AA54" s="10">
        <v>66.960999999999999</v>
      </c>
      <c r="AB54" s="10">
        <v>44.781999999999996</v>
      </c>
      <c r="AC54" s="10">
        <v>41.011000000000003</v>
      </c>
      <c r="AD54" s="10">
        <v>40.649000000000001</v>
      </c>
      <c r="AE54" s="10">
        <v>40.323999999999998</v>
      </c>
      <c r="AF54" s="10">
        <v>25.254000000000001</v>
      </c>
      <c r="AG54" s="10">
        <v>44.235999999999997</v>
      </c>
      <c r="AH54" s="10">
        <v>34.302999999999997</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1">
        <v>46722</v>
      </c>
      <c r="B55" s="281"/>
      <c r="C55" s="271">
        <v>32</v>
      </c>
      <c r="D55" s="285">
        <v>32</v>
      </c>
      <c r="E55" s="11">
        <v>46.774999999999999</v>
      </c>
      <c r="F55" s="10">
        <v>46.131999999999998</v>
      </c>
      <c r="G55" s="10">
        <v>46.627000000000002</v>
      </c>
      <c r="H55" s="10">
        <v>39.44</v>
      </c>
      <c r="I55" s="10">
        <v>39.765999999999998</v>
      </c>
      <c r="J55" s="10">
        <v>29.597000000000001</v>
      </c>
      <c r="K55" s="10">
        <v>24.524999999999999</v>
      </c>
      <c r="L55" s="10">
        <v>25.34</v>
      </c>
      <c r="M55" s="10">
        <v>25.08</v>
      </c>
      <c r="N55" s="10">
        <v>34.667000000000002</v>
      </c>
      <c r="O55" s="10">
        <v>36.421999999999997</v>
      </c>
      <c r="P55" s="10">
        <v>35.555</v>
      </c>
      <c r="Q55" s="10">
        <v>27.029</v>
      </c>
      <c r="R55" s="10">
        <v>32.978000000000002</v>
      </c>
      <c r="S55" s="10">
        <v>38.82</v>
      </c>
      <c r="T55" s="10">
        <v>28.699000000000002</v>
      </c>
      <c r="U55" s="10">
        <v>46.15</v>
      </c>
      <c r="V55" s="10">
        <v>32.338000000000001</v>
      </c>
      <c r="W55" s="10">
        <v>23.931999999999999</v>
      </c>
      <c r="X55" s="10">
        <v>46.097000000000001</v>
      </c>
      <c r="Y55" s="10">
        <v>32.073</v>
      </c>
      <c r="Z55" s="10">
        <v>40.929000000000002</v>
      </c>
      <c r="AA55" s="10">
        <v>59.781999999999996</v>
      </c>
      <c r="AB55" s="10">
        <v>37.463999999999999</v>
      </c>
      <c r="AC55" s="10">
        <v>34.439</v>
      </c>
      <c r="AD55" s="10">
        <v>34.267000000000003</v>
      </c>
      <c r="AE55" s="10">
        <v>34.872999999999998</v>
      </c>
      <c r="AF55" s="10">
        <v>21.744</v>
      </c>
      <c r="AG55" s="10">
        <v>37.329000000000001</v>
      </c>
      <c r="AH55" s="10">
        <v>27.495999999999999</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1">
        <v>46753</v>
      </c>
      <c r="B56" s="281"/>
      <c r="C56" s="271">
        <v>29</v>
      </c>
      <c r="D56" s="285">
        <v>31</v>
      </c>
      <c r="E56" s="11">
        <v>36.950000000000003</v>
      </c>
      <c r="F56" s="10">
        <v>45.457000000000001</v>
      </c>
      <c r="G56" s="10">
        <v>40.225000000000001</v>
      </c>
      <c r="H56" s="10">
        <v>33.588000000000001</v>
      </c>
      <c r="I56" s="10">
        <v>34.917999999999999</v>
      </c>
      <c r="J56" s="10">
        <v>25.8</v>
      </c>
      <c r="K56" s="10">
        <v>20.34</v>
      </c>
      <c r="L56" s="10">
        <v>22.073</v>
      </c>
      <c r="M56" s="10">
        <v>22.317</v>
      </c>
      <c r="N56" s="10">
        <v>29.210999999999999</v>
      </c>
      <c r="O56" s="10">
        <v>35.704000000000001</v>
      </c>
      <c r="P56" s="10">
        <v>32.616999999999997</v>
      </c>
      <c r="Q56" s="10">
        <v>22.42</v>
      </c>
      <c r="R56" s="10">
        <v>30.146000000000001</v>
      </c>
      <c r="S56" s="10">
        <v>33.35</v>
      </c>
      <c r="T56" s="10">
        <v>25.940999999999999</v>
      </c>
      <c r="U56" s="10">
        <v>41.226999999999997</v>
      </c>
      <c r="V56" s="10">
        <v>27.390999999999998</v>
      </c>
      <c r="W56" s="10">
        <v>21.166</v>
      </c>
      <c r="X56" s="10">
        <v>41.667000000000002</v>
      </c>
      <c r="Y56" s="10">
        <v>28.375</v>
      </c>
      <c r="Z56" s="10">
        <v>33.000999999999998</v>
      </c>
      <c r="AA56" s="10">
        <v>50.86</v>
      </c>
      <c r="AB56" s="10">
        <v>32.768999999999998</v>
      </c>
      <c r="AC56" s="10">
        <v>29.827999999999999</v>
      </c>
      <c r="AD56" s="10">
        <v>29.291</v>
      </c>
      <c r="AE56" s="10">
        <v>29.960999999999999</v>
      </c>
      <c r="AF56" s="10">
        <v>19.59</v>
      </c>
      <c r="AG56" s="10">
        <v>32.511000000000003</v>
      </c>
      <c r="AH56" s="10">
        <v>23.949000000000002</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1">
        <v>46784</v>
      </c>
      <c r="B57" s="281"/>
      <c r="C57" s="271">
        <v>27</v>
      </c>
      <c r="D57" s="285">
        <v>29</v>
      </c>
      <c r="E57" s="11">
        <v>41.465000000000003</v>
      </c>
      <c r="F57" s="10">
        <v>37.953000000000003</v>
      </c>
      <c r="G57" s="10">
        <v>34.808999999999997</v>
      </c>
      <c r="H57" s="10">
        <v>31.494</v>
      </c>
      <c r="I57" s="10">
        <v>35.006999999999998</v>
      </c>
      <c r="J57" s="10">
        <v>23.46</v>
      </c>
      <c r="K57" s="10">
        <v>18.507000000000001</v>
      </c>
      <c r="L57" s="10">
        <v>28.573</v>
      </c>
      <c r="M57" s="10">
        <v>21.443999999999999</v>
      </c>
      <c r="N57" s="10">
        <v>26.706</v>
      </c>
      <c r="O57" s="10">
        <v>30.978000000000002</v>
      </c>
      <c r="P57" s="10">
        <v>30.963000000000001</v>
      </c>
      <c r="Q57" s="10">
        <v>19.805</v>
      </c>
      <c r="R57" s="10">
        <v>29.495000000000001</v>
      </c>
      <c r="S57" s="10">
        <v>29.056999999999999</v>
      </c>
      <c r="T57" s="10">
        <v>25.228000000000002</v>
      </c>
      <c r="U57" s="10">
        <v>38.249000000000002</v>
      </c>
      <c r="V57" s="10">
        <v>24.838000000000001</v>
      </c>
      <c r="W57" s="10">
        <v>26.59</v>
      </c>
      <c r="X57" s="10">
        <v>45.302999999999997</v>
      </c>
      <c r="Y57" s="10">
        <v>34.49</v>
      </c>
      <c r="Z57" s="10">
        <v>46.003999999999998</v>
      </c>
      <c r="AA57" s="10">
        <v>45.856000000000002</v>
      </c>
      <c r="AB57" s="10">
        <v>32.244999999999997</v>
      </c>
      <c r="AC57" s="10">
        <v>27.257999999999999</v>
      </c>
      <c r="AD57" s="10">
        <v>30.254000000000001</v>
      </c>
      <c r="AE57" s="10">
        <v>26.91</v>
      </c>
      <c r="AF57" s="10">
        <v>19.099</v>
      </c>
      <c r="AG57" s="10">
        <v>28.459</v>
      </c>
      <c r="AH57" s="10">
        <v>33.192</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1">
        <v>46813</v>
      </c>
      <c r="B58" s="281"/>
      <c r="C58" s="271">
        <v>43</v>
      </c>
      <c r="D58" s="285">
        <v>51</v>
      </c>
      <c r="E58" s="11">
        <v>56.42</v>
      </c>
      <c r="F58" s="10">
        <v>62.036000000000001</v>
      </c>
      <c r="G58" s="10">
        <v>54.249000000000002</v>
      </c>
      <c r="H58" s="10">
        <v>48.082000000000001</v>
      </c>
      <c r="I58" s="10">
        <v>43.956000000000003</v>
      </c>
      <c r="J58" s="10">
        <v>36.661999999999999</v>
      </c>
      <c r="K58" s="10">
        <v>26.847000000000001</v>
      </c>
      <c r="L58" s="10">
        <v>36.314</v>
      </c>
      <c r="M58" s="10">
        <v>52.334000000000003</v>
      </c>
      <c r="N58" s="10">
        <v>47.774999999999999</v>
      </c>
      <c r="O58" s="10">
        <v>38.917999999999999</v>
      </c>
      <c r="P58" s="10">
        <v>66.516999999999996</v>
      </c>
      <c r="Q58" s="10">
        <v>27.478000000000002</v>
      </c>
      <c r="R58" s="10">
        <v>47.695999999999998</v>
      </c>
      <c r="S58" s="10">
        <v>38.475999999999999</v>
      </c>
      <c r="T58" s="10">
        <v>32.302999999999997</v>
      </c>
      <c r="U58" s="10">
        <v>67.072000000000003</v>
      </c>
      <c r="V58" s="10">
        <v>39.024000000000001</v>
      </c>
      <c r="W58" s="10">
        <v>38.847999999999999</v>
      </c>
      <c r="X58" s="10">
        <v>75.376999999999995</v>
      </c>
      <c r="Y58" s="10">
        <v>52.578000000000003</v>
      </c>
      <c r="Z58" s="10">
        <v>130.38999999999999</v>
      </c>
      <c r="AA58" s="10">
        <v>51.84</v>
      </c>
      <c r="AB58" s="10">
        <v>45.923000000000002</v>
      </c>
      <c r="AC58" s="10">
        <v>44.506999999999998</v>
      </c>
      <c r="AD58" s="10">
        <v>36.441000000000003</v>
      </c>
      <c r="AE58" s="10">
        <v>48.215000000000003</v>
      </c>
      <c r="AF58" s="10">
        <v>40.503999999999998</v>
      </c>
      <c r="AG58" s="10">
        <v>49.264000000000003</v>
      </c>
      <c r="AH58" s="10">
        <v>61.298000000000002</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1">
        <v>46844</v>
      </c>
      <c r="B59" s="281"/>
      <c r="C59" s="271">
        <v>65</v>
      </c>
      <c r="D59" s="285">
        <v>77</v>
      </c>
      <c r="E59" s="11">
        <v>111.318</v>
      </c>
      <c r="F59" s="10">
        <v>93.236000000000004</v>
      </c>
      <c r="G59" s="10">
        <v>84.492999999999995</v>
      </c>
      <c r="H59" s="10">
        <v>65.192999999999998</v>
      </c>
      <c r="I59" s="10">
        <v>79.637</v>
      </c>
      <c r="J59" s="10">
        <v>47.997</v>
      </c>
      <c r="K59" s="10">
        <v>56.204999999999998</v>
      </c>
      <c r="L59" s="10">
        <v>59.893000000000001</v>
      </c>
      <c r="M59" s="10">
        <v>104.934</v>
      </c>
      <c r="N59" s="10">
        <v>71.977999999999994</v>
      </c>
      <c r="O59" s="10">
        <v>98.771000000000001</v>
      </c>
      <c r="P59" s="10">
        <v>68.793000000000006</v>
      </c>
      <c r="Q59" s="10">
        <v>31.896000000000001</v>
      </c>
      <c r="R59" s="10">
        <v>78.472999999999999</v>
      </c>
      <c r="S59" s="10">
        <v>52.8</v>
      </c>
      <c r="T59" s="10">
        <v>56.082000000000001</v>
      </c>
      <c r="U59" s="10">
        <v>129.88499999999999</v>
      </c>
      <c r="V59" s="10">
        <v>45.731000000000002</v>
      </c>
      <c r="W59" s="10">
        <v>69.64</v>
      </c>
      <c r="X59" s="10">
        <v>81.152000000000001</v>
      </c>
      <c r="Y59" s="10">
        <v>81.715000000000003</v>
      </c>
      <c r="Z59" s="10">
        <v>246.375</v>
      </c>
      <c r="AA59" s="10">
        <v>86.727000000000004</v>
      </c>
      <c r="AB59" s="10">
        <v>99.41</v>
      </c>
      <c r="AC59" s="10">
        <v>61.877000000000002</v>
      </c>
      <c r="AD59" s="10">
        <v>58.682000000000002</v>
      </c>
      <c r="AE59" s="10">
        <v>64.406999999999996</v>
      </c>
      <c r="AF59" s="10">
        <v>61.548999999999999</v>
      </c>
      <c r="AG59" s="10">
        <v>87.162999999999997</v>
      </c>
      <c r="AH59" s="10">
        <v>60.463999999999999</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1">
        <v>46874</v>
      </c>
      <c r="B60" s="281"/>
      <c r="C60" s="271">
        <v>116</v>
      </c>
      <c r="D60" s="285">
        <v>166</v>
      </c>
      <c r="E60" s="11">
        <v>153.01400000000001</v>
      </c>
      <c r="F60" s="10">
        <v>347.142</v>
      </c>
      <c r="G60" s="10">
        <v>167.71600000000001</v>
      </c>
      <c r="H60" s="10">
        <v>176.50200000000001</v>
      </c>
      <c r="I60" s="10">
        <v>171.20699999999999</v>
      </c>
      <c r="J60" s="10">
        <v>107.673</v>
      </c>
      <c r="K60" s="10">
        <v>53.587000000000003</v>
      </c>
      <c r="L60" s="10">
        <v>68.820999999999998</v>
      </c>
      <c r="M60" s="10">
        <v>99.531000000000006</v>
      </c>
      <c r="N60" s="10">
        <v>143.892</v>
      </c>
      <c r="O60" s="10">
        <v>241.74100000000001</v>
      </c>
      <c r="P60" s="10">
        <v>172.244</v>
      </c>
      <c r="Q60" s="10">
        <v>105.874</v>
      </c>
      <c r="R60" s="10">
        <v>145.52799999999999</v>
      </c>
      <c r="S60" s="10">
        <v>29.041</v>
      </c>
      <c r="T60" s="10">
        <v>143.095</v>
      </c>
      <c r="U60" s="10">
        <v>178.53800000000001</v>
      </c>
      <c r="V60" s="10">
        <v>73.158000000000001</v>
      </c>
      <c r="W60" s="10">
        <v>187.73599999999999</v>
      </c>
      <c r="X60" s="10">
        <v>187.83500000000001</v>
      </c>
      <c r="Y60" s="10">
        <v>125.715</v>
      </c>
      <c r="Z60" s="10">
        <v>374.642</v>
      </c>
      <c r="AA60" s="10">
        <v>285.06200000000001</v>
      </c>
      <c r="AB60" s="10">
        <v>86.091999999999999</v>
      </c>
      <c r="AC60" s="10">
        <v>124.011</v>
      </c>
      <c r="AD60" s="10">
        <v>80.173000000000002</v>
      </c>
      <c r="AE60" s="10">
        <v>150.27500000000001</v>
      </c>
      <c r="AF60" s="10">
        <v>183.589</v>
      </c>
      <c r="AG60" s="10">
        <v>182.745</v>
      </c>
      <c r="AH60" s="10">
        <v>60.674999999999997</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1">
        <v>46905</v>
      </c>
      <c r="B61" s="281"/>
      <c r="C61" s="271">
        <v>201</v>
      </c>
      <c r="D61" s="285">
        <v>301</v>
      </c>
      <c r="E61" s="11">
        <v>582.49</v>
      </c>
      <c r="F61" s="10">
        <v>717.47500000000002</v>
      </c>
      <c r="G61" s="10">
        <v>313.18400000000003</v>
      </c>
      <c r="H61" s="10">
        <v>536.52599999999995</v>
      </c>
      <c r="I61" s="10">
        <v>220.529</v>
      </c>
      <c r="J61" s="10">
        <v>117.83</v>
      </c>
      <c r="K61" s="10">
        <v>190.58500000000001</v>
      </c>
      <c r="L61" s="10">
        <v>212.50899999999999</v>
      </c>
      <c r="M61" s="10">
        <v>244.79400000000001</v>
      </c>
      <c r="N61" s="10">
        <v>369.35700000000003</v>
      </c>
      <c r="O61" s="10">
        <v>274.16300000000001</v>
      </c>
      <c r="P61" s="10">
        <v>66.484999999999999</v>
      </c>
      <c r="Q61" s="10">
        <v>272.25099999999998</v>
      </c>
      <c r="R61" s="10">
        <v>454.44900000000001</v>
      </c>
      <c r="S61" s="10">
        <v>208.86099999999999</v>
      </c>
      <c r="T61" s="10">
        <v>397.62299999999999</v>
      </c>
      <c r="U61" s="10">
        <v>209.489</v>
      </c>
      <c r="V61" s="10">
        <v>96.103999999999999</v>
      </c>
      <c r="W61" s="10">
        <v>439.94799999999998</v>
      </c>
      <c r="X61" s="10">
        <v>298.899</v>
      </c>
      <c r="Y61" s="10">
        <v>278.21699999999998</v>
      </c>
      <c r="Z61" s="10">
        <v>717.94299999999998</v>
      </c>
      <c r="AA61" s="10">
        <v>452.32499999999999</v>
      </c>
      <c r="AB61" s="10">
        <v>268.09100000000001</v>
      </c>
      <c r="AC61" s="10">
        <v>343.411</v>
      </c>
      <c r="AD61" s="10">
        <v>330.84500000000003</v>
      </c>
      <c r="AE61" s="10">
        <v>58.68</v>
      </c>
      <c r="AF61" s="10">
        <v>349.09800000000001</v>
      </c>
      <c r="AG61" s="10">
        <v>160.381</v>
      </c>
      <c r="AH61" s="10">
        <v>416.09699999999998</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1">
        <v>46935</v>
      </c>
      <c r="B62" s="281"/>
      <c r="C62" s="271">
        <v>90</v>
      </c>
      <c r="D62" s="285">
        <v>146</v>
      </c>
      <c r="E62" s="11">
        <v>287.262</v>
      </c>
      <c r="F62" s="10">
        <v>305.363</v>
      </c>
      <c r="G62" s="10">
        <v>354.036</v>
      </c>
      <c r="H62" s="10">
        <v>325.69400000000002</v>
      </c>
      <c r="I62" s="10">
        <v>67.772000000000006</v>
      </c>
      <c r="J62" s="10">
        <v>31.062000000000001</v>
      </c>
      <c r="K62" s="10">
        <v>76.56</v>
      </c>
      <c r="L62" s="10">
        <v>75.364999999999995</v>
      </c>
      <c r="M62" s="10">
        <v>169.53899999999999</v>
      </c>
      <c r="N62" s="10">
        <v>246.36199999999999</v>
      </c>
      <c r="O62" s="10">
        <v>76.488</v>
      </c>
      <c r="P62" s="10">
        <v>13.648</v>
      </c>
      <c r="Q62" s="10">
        <v>195.31399999999999</v>
      </c>
      <c r="R62" s="10">
        <v>336.791</v>
      </c>
      <c r="S62" s="10">
        <v>172.57499999999999</v>
      </c>
      <c r="T62" s="10">
        <v>605.90599999999995</v>
      </c>
      <c r="U62" s="10">
        <v>75.135000000000005</v>
      </c>
      <c r="V62" s="10">
        <v>36.747999999999998</v>
      </c>
      <c r="W62" s="10">
        <v>282.16199999999998</v>
      </c>
      <c r="X62" s="10">
        <v>135.53200000000001</v>
      </c>
      <c r="Y62" s="10">
        <v>92.424999999999997</v>
      </c>
      <c r="Z62" s="10">
        <v>348.733</v>
      </c>
      <c r="AA62" s="10">
        <v>191.57300000000001</v>
      </c>
      <c r="AB62" s="10">
        <v>215.167</v>
      </c>
      <c r="AC62" s="10">
        <v>171.00299999999999</v>
      </c>
      <c r="AD62" s="10">
        <v>164.255</v>
      </c>
      <c r="AE62" s="10">
        <v>33.279000000000003</v>
      </c>
      <c r="AF62" s="10">
        <v>227.316</v>
      </c>
      <c r="AG62" s="10">
        <v>33.085999999999999</v>
      </c>
      <c r="AH62" s="10">
        <v>413.43700000000001</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1">
        <v>46966</v>
      </c>
      <c r="B63" s="281"/>
      <c r="C63" s="271">
        <v>42</v>
      </c>
      <c r="D63" s="285">
        <v>59</v>
      </c>
      <c r="E63" s="11">
        <v>91.641999999999996</v>
      </c>
      <c r="F63" s="10">
        <v>149.81399999999999</v>
      </c>
      <c r="G63" s="10">
        <v>116.258</v>
      </c>
      <c r="H63" s="10">
        <v>113.828</v>
      </c>
      <c r="I63" s="10">
        <v>38.915999999999997</v>
      </c>
      <c r="J63" s="10">
        <v>21.664999999999999</v>
      </c>
      <c r="K63" s="10">
        <v>33.970999999999997</v>
      </c>
      <c r="L63" s="10">
        <v>34.783999999999999</v>
      </c>
      <c r="M63" s="10">
        <v>67.272000000000006</v>
      </c>
      <c r="N63" s="10">
        <v>82.41</v>
      </c>
      <c r="O63" s="10">
        <v>45.783000000000001</v>
      </c>
      <c r="P63" s="10">
        <v>28.745999999999999</v>
      </c>
      <c r="Q63" s="10">
        <v>62.35</v>
      </c>
      <c r="R63" s="10">
        <v>104.876</v>
      </c>
      <c r="S63" s="10">
        <v>59.195999999999998</v>
      </c>
      <c r="T63" s="10">
        <v>177.904</v>
      </c>
      <c r="U63" s="10">
        <v>39.256</v>
      </c>
      <c r="V63" s="10">
        <v>24.283000000000001</v>
      </c>
      <c r="W63" s="10">
        <v>97.688000000000002</v>
      </c>
      <c r="X63" s="10">
        <v>53.213999999999999</v>
      </c>
      <c r="Y63" s="10">
        <v>44.454000000000001</v>
      </c>
      <c r="Z63" s="10">
        <v>114.36799999999999</v>
      </c>
      <c r="AA63" s="10">
        <v>71.155000000000001</v>
      </c>
      <c r="AB63" s="10">
        <v>80.183000000000007</v>
      </c>
      <c r="AC63" s="10">
        <v>60.744999999999997</v>
      </c>
      <c r="AD63" s="10">
        <v>72.537999999999997</v>
      </c>
      <c r="AE63" s="10">
        <v>21.283000000000001</v>
      </c>
      <c r="AF63" s="10">
        <v>178.59800000000001</v>
      </c>
      <c r="AG63" s="10">
        <v>27.794</v>
      </c>
      <c r="AH63" s="10">
        <v>145.63800000000001</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1">
        <v>46997</v>
      </c>
      <c r="B64" s="281"/>
      <c r="C64" s="271">
        <v>32</v>
      </c>
      <c r="D64" s="285">
        <v>39</v>
      </c>
      <c r="E64" s="11">
        <v>55.05</v>
      </c>
      <c r="F64" s="10">
        <v>95.784000000000006</v>
      </c>
      <c r="G64" s="10">
        <v>57.484999999999999</v>
      </c>
      <c r="H64" s="10">
        <v>79.019000000000005</v>
      </c>
      <c r="I64" s="10">
        <v>43.051000000000002</v>
      </c>
      <c r="J64" s="10">
        <v>20.456</v>
      </c>
      <c r="K64" s="10">
        <v>34.683999999999997</v>
      </c>
      <c r="L64" s="10">
        <v>34.545000000000002</v>
      </c>
      <c r="M64" s="10">
        <v>53.984999999999999</v>
      </c>
      <c r="N64" s="10">
        <v>47.284999999999997</v>
      </c>
      <c r="O64" s="10">
        <v>37.246000000000002</v>
      </c>
      <c r="P64" s="10">
        <v>26.757999999999999</v>
      </c>
      <c r="Q64" s="10">
        <v>46.258000000000003</v>
      </c>
      <c r="R64" s="10">
        <v>52.481000000000002</v>
      </c>
      <c r="S64" s="10">
        <v>39.51</v>
      </c>
      <c r="T64" s="10">
        <v>79.843999999999994</v>
      </c>
      <c r="U64" s="10">
        <v>30.72</v>
      </c>
      <c r="V64" s="10">
        <v>30.731999999999999</v>
      </c>
      <c r="W64" s="10">
        <v>66.799000000000007</v>
      </c>
      <c r="X64" s="10">
        <v>40.805</v>
      </c>
      <c r="Y64" s="10">
        <v>39.192999999999998</v>
      </c>
      <c r="Z64" s="10">
        <v>80.271000000000001</v>
      </c>
      <c r="AA64" s="10">
        <v>45.759</v>
      </c>
      <c r="AB64" s="10">
        <v>55.398000000000003</v>
      </c>
      <c r="AC64" s="10">
        <v>39.683</v>
      </c>
      <c r="AD64" s="10">
        <v>59.664000000000001</v>
      </c>
      <c r="AE64" s="10">
        <v>24.49</v>
      </c>
      <c r="AF64" s="10">
        <v>70.167000000000002</v>
      </c>
      <c r="AG64" s="10">
        <v>25.984999999999999</v>
      </c>
      <c r="AH64" s="10">
        <v>25.984999999999999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141"/>
      <c r="B65" s="281"/>
      <c r="C65" s="271"/>
      <c r="D65" s="285"/>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141"/>
      <c r="B66" s="281"/>
      <c r="C66" s="271"/>
      <c r="D66" s="285"/>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141"/>
      <c r="B67" s="281"/>
      <c r="C67" s="271"/>
      <c r="D67" s="285"/>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141"/>
      <c r="B68" s="281"/>
      <c r="C68" s="271"/>
      <c r="D68" s="285"/>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141"/>
      <c r="B69" s="281"/>
      <c r="C69" s="271"/>
      <c r="D69" s="285"/>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141"/>
      <c r="B70" s="281"/>
      <c r="C70" s="271"/>
      <c r="D70" s="285"/>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141"/>
      <c r="B71" s="281"/>
      <c r="C71" s="271"/>
      <c r="D71" s="285"/>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4.5" x14ac:dyDescent="0.3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4.5" x14ac:dyDescent="0.3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4.5" x14ac:dyDescent="0.3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4.5" x14ac:dyDescent="0.3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4.5" x14ac:dyDescent="0.3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4.5" x14ac:dyDescent="0.3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4.5" x14ac:dyDescent="0.3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1"/>
      <c r="B81" s="289"/>
      <c r="C81" s="261"/>
      <c r="D81" s="27"/>
    </row>
    <row r="82" spans="1:4" ht="12.75" customHeight="1" x14ac:dyDescent="0.35">
      <c r="A82" s="141"/>
      <c r="B82" s="289"/>
      <c r="C82" s="261"/>
      <c r="D82" s="27"/>
    </row>
    <row r="83" spans="1:4" ht="12.75" customHeight="1" x14ac:dyDescent="0.35">
      <c r="A83" s="141"/>
      <c r="B83" s="289"/>
      <c r="C83" s="261"/>
      <c r="D83" s="27"/>
    </row>
    <row r="84" spans="1:4" ht="12.75" customHeight="1" x14ac:dyDescent="0.3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topLeftCell="A40" workbookViewId="0">
      <selection activeCell="D4" sqref="D4"/>
    </sheetView>
  </sheetViews>
  <sheetFormatPr defaultColWidth="18.7265625" defaultRowHeight="12.75" customHeight="1" x14ac:dyDescent="0.35"/>
  <cols>
    <col min="1" max="1" width="7.54296875" style="162" customWidth="1"/>
    <col min="2" max="2" width="7.81640625" style="282" customWidth="1"/>
    <col min="3" max="3" width="8.1796875" style="282" customWidth="1"/>
    <col min="4" max="4" width="7.54296875" style="282" customWidth="1"/>
    <col min="5" max="6" width="9" style="2" customWidth="1"/>
    <col min="7" max="30" width="9" style="2" bestFit="1" customWidth="1"/>
    <col min="31" max="31" width="8.453125" style="37" customWidth="1"/>
    <col min="32" max="54" width="8.81640625" style="2" customWidth="1"/>
    <col min="55" max="16384" width="18.7265625" style="2"/>
  </cols>
  <sheetData>
    <row r="1" spans="1:51" s="167" customFormat="1" ht="14.5" x14ac:dyDescent="0.35">
      <c r="A1" s="18"/>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4.5" x14ac:dyDescent="0.3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4.5" x14ac:dyDescent="0.3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4.5" x14ac:dyDescent="0.35">
      <c r="A4" s="142">
        <v>45170</v>
      </c>
      <c r="B4" s="277"/>
      <c r="C4" s="278">
        <v>400</v>
      </c>
      <c r="D4" s="273">
        <v>400</v>
      </c>
      <c r="E4" s="108">
        <v>500.12700000000001</v>
      </c>
      <c r="F4" s="108">
        <v>378.67</v>
      </c>
      <c r="G4" s="108">
        <v>390.30399999999997</v>
      </c>
      <c r="H4" s="109">
        <v>441.774</v>
      </c>
      <c r="I4" s="109">
        <v>372.79599999999999</v>
      </c>
      <c r="J4" s="109">
        <v>444.13</v>
      </c>
      <c r="K4" s="109">
        <v>567.23599999999999</v>
      </c>
      <c r="L4" s="109">
        <v>400.05900000000003</v>
      </c>
      <c r="M4" s="109">
        <v>408.09899999999999</v>
      </c>
      <c r="N4" s="109">
        <v>374.18700000000001</v>
      </c>
      <c r="O4" s="109">
        <v>370.99700000000001</v>
      </c>
      <c r="P4" s="109">
        <v>513.577</v>
      </c>
      <c r="Q4" s="109">
        <v>533.71900000000005</v>
      </c>
      <c r="R4" s="109">
        <v>495.50299999999999</v>
      </c>
      <c r="S4" s="109">
        <v>399.94099999999997</v>
      </c>
      <c r="T4" s="109">
        <v>435.411</v>
      </c>
      <c r="U4" s="109">
        <v>481.553</v>
      </c>
      <c r="V4" s="109">
        <v>388.375</v>
      </c>
      <c r="W4" s="109">
        <v>384.50900000000001</v>
      </c>
      <c r="X4" s="109">
        <v>376.928</v>
      </c>
      <c r="Y4" s="109">
        <v>424.57400000000001</v>
      </c>
      <c r="Z4" s="109">
        <v>370.34100000000001</v>
      </c>
      <c r="AA4" s="109">
        <v>630.48199999999997</v>
      </c>
      <c r="AB4" s="109">
        <v>437.67599999999999</v>
      </c>
      <c r="AC4" s="109">
        <v>390.08100000000002</v>
      </c>
      <c r="AD4" s="109">
        <v>468.983</v>
      </c>
      <c r="AE4" s="109">
        <v>383.786</v>
      </c>
      <c r="AF4" s="109">
        <v>361.31599999999997</v>
      </c>
      <c r="AG4" s="109">
        <v>375.447</v>
      </c>
      <c r="AH4" s="110">
        <v>392.09800000000001</v>
      </c>
      <c r="AI4" s="130"/>
      <c r="AJ4" s="130"/>
      <c r="AK4" s="130"/>
      <c r="AL4" s="130"/>
      <c r="AM4" s="130"/>
      <c r="AN4" s="130"/>
      <c r="AO4" s="130"/>
      <c r="AP4" s="130"/>
      <c r="AQ4" s="130"/>
      <c r="AR4" s="130"/>
      <c r="AS4" s="130"/>
      <c r="AT4" s="130"/>
      <c r="AU4" s="130"/>
      <c r="AV4" s="130"/>
      <c r="AW4" s="130"/>
      <c r="AX4" s="130"/>
      <c r="AY4" s="130"/>
    </row>
    <row r="5" spans="1:51" ht="14.5" x14ac:dyDescent="0.35">
      <c r="A5" s="142">
        <v>45200</v>
      </c>
      <c r="B5" s="279"/>
      <c r="C5" s="269">
        <v>525</v>
      </c>
      <c r="D5" s="274">
        <v>525</v>
      </c>
      <c r="E5" s="108">
        <v>416.53199999999998</v>
      </c>
      <c r="F5" s="108">
        <v>391.99900000000002</v>
      </c>
      <c r="G5" s="108">
        <v>493.59800000000001</v>
      </c>
      <c r="H5" s="109">
        <v>572.755</v>
      </c>
      <c r="I5" s="109">
        <v>495.17200000000003</v>
      </c>
      <c r="J5" s="109">
        <v>593.11800000000005</v>
      </c>
      <c r="K5" s="109">
        <v>776.62099999999998</v>
      </c>
      <c r="L5" s="109">
        <v>512.44500000000005</v>
      </c>
      <c r="M5" s="109">
        <v>393.52600000000001</v>
      </c>
      <c r="N5" s="109">
        <v>529.26199999999994</v>
      </c>
      <c r="O5" s="109">
        <v>386.45800000000003</v>
      </c>
      <c r="P5" s="109">
        <v>586.22</v>
      </c>
      <c r="Q5" s="109">
        <v>437.42200000000003</v>
      </c>
      <c r="R5" s="109">
        <v>644.91</v>
      </c>
      <c r="S5" s="109">
        <v>606.68100000000004</v>
      </c>
      <c r="T5" s="109">
        <v>1148.4780000000001</v>
      </c>
      <c r="U5" s="109">
        <v>659.77099999999996</v>
      </c>
      <c r="V5" s="109">
        <v>427.63099999999997</v>
      </c>
      <c r="W5" s="109">
        <v>444.61200000000002</v>
      </c>
      <c r="X5" s="109">
        <v>520.73800000000006</v>
      </c>
      <c r="Y5" s="109">
        <v>538.25</v>
      </c>
      <c r="Z5" s="109">
        <v>395.35300000000001</v>
      </c>
      <c r="AA5" s="109">
        <v>733.77099999999996</v>
      </c>
      <c r="AB5" s="109">
        <v>703.54700000000003</v>
      </c>
      <c r="AC5" s="109">
        <v>493.428</v>
      </c>
      <c r="AD5" s="109">
        <v>552.90700000000004</v>
      </c>
      <c r="AE5" s="109">
        <v>551.12699999999995</v>
      </c>
      <c r="AF5" s="109">
        <v>533.029</v>
      </c>
      <c r="AG5" s="109">
        <v>413.65300000000002</v>
      </c>
      <c r="AH5" s="110">
        <v>432.92200000000003</v>
      </c>
      <c r="AI5" s="130"/>
      <c r="AJ5" s="130"/>
      <c r="AK5" s="130"/>
      <c r="AL5" s="130"/>
      <c r="AM5" s="130"/>
      <c r="AN5" s="130"/>
      <c r="AO5" s="130"/>
      <c r="AP5" s="130"/>
      <c r="AQ5" s="130"/>
      <c r="AR5" s="130"/>
      <c r="AS5" s="130"/>
      <c r="AT5" s="130"/>
      <c r="AU5" s="130"/>
      <c r="AV5" s="130"/>
      <c r="AW5" s="130"/>
      <c r="AX5" s="130"/>
      <c r="AY5" s="130"/>
    </row>
    <row r="6" spans="1:51" ht="14.5" x14ac:dyDescent="0.35">
      <c r="A6" s="142">
        <v>45231</v>
      </c>
      <c r="B6" s="279"/>
      <c r="C6" s="269">
        <v>515</v>
      </c>
      <c r="D6" s="274">
        <v>515</v>
      </c>
      <c r="E6" s="108">
        <v>504.286</v>
      </c>
      <c r="F6" s="108">
        <v>457.51</v>
      </c>
      <c r="G6" s="108">
        <v>505.584</v>
      </c>
      <c r="H6" s="109">
        <v>563.67999999999995</v>
      </c>
      <c r="I6" s="109">
        <v>482.67700000000002</v>
      </c>
      <c r="J6" s="109">
        <v>589.22299999999996</v>
      </c>
      <c r="K6" s="109">
        <v>567.69399999999996</v>
      </c>
      <c r="L6" s="109">
        <v>610.53</v>
      </c>
      <c r="M6" s="109">
        <v>423.72500000000002</v>
      </c>
      <c r="N6" s="109">
        <v>504.36599999999999</v>
      </c>
      <c r="O6" s="109">
        <v>451.13400000000001</v>
      </c>
      <c r="P6" s="109">
        <v>521.58699999999999</v>
      </c>
      <c r="Q6" s="109">
        <v>467.56299999999999</v>
      </c>
      <c r="R6" s="109">
        <v>721.58</v>
      </c>
      <c r="S6" s="109">
        <v>568.44100000000003</v>
      </c>
      <c r="T6" s="109">
        <v>662.029</v>
      </c>
      <c r="U6" s="109">
        <v>586.154</v>
      </c>
      <c r="V6" s="109">
        <v>461.63299999999998</v>
      </c>
      <c r="W6" s="109">
        <v>496.36599999999999</v>
      </c>
      <c r="X6" s="109">
        <v>533.79600000000005</v>
      </c>
      <c r="Y6" s="109">
        <v>525.82600000000002</v>
      </c>
      <c r="Z6" s="109">
        <v>437.846</v>
      </c>
      <c r="AA6" s="109">
        <v>618.40599999999995</v>
      </c>
      <c r="AB6" s="109">
        <v>531.82799999999997</v>
      </c>
      <c r="AC6" s="109">
        <v>497.92</v>
      </c>
      <c r="AD6" s="109">
        <v>518.80200000000002</v>
      </c>
      <c r="AE6" s="109">
        <v>488.73700000000002</v>
      </c>
      <c r="AF6" s="109">
        <v>511.19799999999998</v>
      </c>
      <c r="AG6" s="109">
        <v>456.17700000000002</v>
      </c>
      <c r="AH6" s="110">
        <v>537.91300000000001</v>
      </c>
      <c r="AI6" s="130"/>
      <c r="AJ6" s="130"/>
      <c r="AK6" s="130"/>
      <c r="AL6" s="130"/>
      <c r="AM6" s="130"/>
      <c r="AN6" s="130"/>
      <c r="AO6" s="130"/>
      <c r="AP6" s="130"/>
      <c r="AQ6" s="130"/>
      <c r="AR6" s="130"/>
      <c r="AS6" s="130"/>
      <c r="AT6" s="130"/>
      <c r="AU6" s="130"/>
      <c r="AV6" s="130"/>
      <c r="AW6" s="130"/>
      <c r="AX6" s="130"/>
      <c r="AY6" s="130"/>
    </row>
    <row r="7" spans="1:51" ht="14.5" x14ac:dyDescent="0.35">
      <c r="A7" s="142">
        <v>45261</v>
      </c>
      <c r="B7" s="279"/>
      <c r="C7" s="269">
        <v>235</v>
      </c>
      <c r="D7" s="274">
        <v>400</v>
      </c>
      <c r="E7" s="108">
        <v>401.834</v>
      </c>
      <c r="F7" s="108">
        <v>367.45699999999999</v>
      </c>
      <c r="G7" s="108">
        <v>370.25</v>
      </c>
      <c r="H7" s="109">
        <v>411.10899999999998</v>
      </c>
      <c r="I7" s="109">
        <v>409.58699999999999</v>
      </c>
      <c r="J7" s="109">
        <v>485.93799999999999</v>
      </c>
      <c r="K7" s="109">
        <v>403.51400000000001</v>
      </c>
      <c r="L7" s="109">
        <v>444.90199999999999</v>
      </c>
      <c r="M7" s="109">
        <v>355.71100000000001</v>
      </c>
      <c r="N7" s="109">
        <v>375.9</v>
      </c>
      <c r="O7" s="109">
        <v>373.25</v>
      </c>
      <c r="P7" s="109">
        <v>393.93</v>
      </c>
      <c r="Q7" s="109">
        <v>393.55599999999998</v>
      </c>
      <c r="R7" s="109">
        <v>439.26100000000002</v>
      </c>
      <c r="S7" s="109">
        <v>396.52100000000002</v>
      </c>
      <c r="T7" s="109">
        <v>440.565</v>
      </c>
      <c r="U7" s="109">
        <v>454.13799999999998</v>
      </c>
      <c r="V7" s="109">
        <v>388.21600000000001</v>
      </c>
      <c r="W7" s="109">
        <v>388.24</v>
      </c>
      <c r="X7" s="109">
        <v>440.74</v>
      </c>
      <c r="Y7" s="109">
        <v>395.476</v>
      </c>
      <c r="Z7" s="109">
        <v>372.74200000000002</v>
      </c>
      <c r="AA7" s="109">
        <v>423.75599999999997</v>
      </c>
      <c r="AB7" s="109">
        <v>408.39</v>
      </c>
      <c r="AC7" s="109">
        <v>389.28399999999999</v>
      </c>
      <c r="AD7" s="109">
        <v>412.23500000000001</v>
      </c>
      <c r="AE7" s="109">
        <v>399.27499999999998</v>
      </c>
      <c r="AF7" s="109">
        <v>379.46199999999999</v>
      </c>
      <c r="AG7" s="109">
        <v>400.72500000000002</v>
      </c>
      <c r="AH7" s="110">
        <v>412.41699999999997</v>
      </c>
      <c r="AI7" s="130"/>
      <c r="AJ7" s="130"/>
      <c r="AK7" s="130"/>
      <c r="AL7" s="130"/>
      <c r="AM7" s="130"/>
      <c r="AN7" s="130"/>
      <c r="AO7" s="130"/>
      <c r="AP7" s="130"/>
      <c r="AQ7" s="130"/>
      <c r="AR7" s="130"/>
      <c r="AS7" s="130"/>
      <c r="AT7" s="130"/>
      <c r="AU7" s="130"/>
      <c r="AV7" s="130"/>
      <c r="AW7" s="130"/>
      <c r="AX7" s="130"/>
      <c r="AY7" s="130"/>
    </row>
    <row r="8" spans="1:51" ht="14.5" x14ac:dyDescent="0.35">
      <c r="A8" s="142">
        <v>45292</v>
      </c>
      <c r="B8" s="279"/>
      <c r="C8" s="269">
        <v>223</v>
      </c>
      <c r="D8" s="274">
        <v>380</v>
      </c>
      <c r="E8" s="108">
        <v>372.75900000000001</v>
      </c>
      <c r="F8" s="108">
        <v>450.67399999999998</v>
      </c>
      <c r="G8" s="108">
        <v>350.68599999999998</v>
      </c>
      <c r="H8" s="109">
        <v>410.517</v>
      </c>
      <c r="I8" s="109">
        <v>372.56099999999998</v>
      </c>
      <c r="J8" s="109">
        <v>461.02</v>
      </c>
      <c r="K8" s="109">
        <v>383.85300000000001</v>
      </c>
      <c r="L8" s="109">
        <v>388.10300000000001</v>
      </c>
      <c r="M8" s="109">
        <v>353.73500000000001</v>
      </c>
      <c r="N8" s="109">
        <v>368.24400000000003</v>
      </c>
      <c r="O8" s="109">
        <v>351.50400000000002</v>
      </c>
      <c r="P8" s="109">
        <v>371.49</v>
      </c>
      <c r="Q8" s="109">
        <v>371.56900000000002</v>
      </c>
      <c r="R8" s="109">
        <v>604.58799999999997</v>
      </c>
      <c r="S8" s="109">
        <v>384.80500000000001</v>
      </c>
      <c r="T8" s="109">
        <v>402.59500000000003</v>
      </c>
      <c r="U8" s="109">
        <v>400.935</v>
      </c>
      <c r="V8" s="109">
        <v>391.20400000000001</v>
      </c>
      <c r="W8" s="109">
        <v>367.13299999999998</v>
      </c>
      <c r="X8" s="109">
        <v>429.76400000000001</v>
      </c>
      <c r="Y8" s="109">
        <v>383.096</v>
      </c>
      <c r="Z8" s="109">
        <v>362.60399999999998</v>
      </c>
      <c r="AA8" s="109">
        <v>382.77300000000002</v>
      </c>
      <c r="AB8" s="109">
        <v>394.428</v>
      </c>
      <c r="AC8" s="109">
        <v>377.22699999999998</v>
      </c>
      <c r="AD8" s="109">
        <v>451.72500000000002</v>
      </c>
      <c r="AE8" s="109">
        <v>370.59800000000001</v>
      </c>
      <c r="AF8" s="109">
        <v>370.834</v>
      </c>
      <c r="AG8" s="109">
        <v>369.92200000000003</v>
      </c>
      <c r="AH8" s="110">
        <v>365.57299999999998</v>
      </c>
      <c r="AI8" s="130"/>
      <c r="AJ8" s="130"/>
      <c r="AK8" s="130"/>
      <c r="AL8" s="130"/>
      <c r="AM8" s="130"/>
      <c r="AN8" s="130"/>
      <c r="AO8" s="130"/>
      <c r="AP8" s="130"/>
      <c r="AQ8" s="130"/>
      <c r="AR8" s="130"/>
      <c r="AS8" s="130"/>
      <c r="AT8" s="130"/>
      <c r="AU8" s="130"/>
      <c r="AV8" s="130"/>
      <c r="AW8" s="130"/>
      <c r="AX8" s="130"/>
      <c r="AY8" s="130"/>
    </row>
    <row r="9" spans="1:51" ht="14.5" x14ac:dyDescent="0.35">
      <c r="A9" s="142">
        <v>45323</v>
      </c>
      <c r="B9" s="279"/>
      <c r="C9" s="269">
        <v>250</v>
      </c>
      <c r="D9" s="274">
        <v>425</v>
      </c>
      <c r="E9" s="108">
        <v>433.31400000000002</v>
      </c>
      <c r="F9" s="108">
        <v>599.64700000000005</v>
      </c>
      <c r="G9" s="108">
        <v>362.56599999999997</v>
      </c>
      <c r="H9" s="109">
        <v>492.37599999999998</v>
      </c>
      <c r="I9" s="109">
        <v>440.88400000000001</v>
      </c>
      <c r="J9" s="109">
        <v>482.20299999999997</v>
      </c>
      <c r="K9" s="109">
        <v>425.61900000000003</v>
      </c>
      <c r="L9" s="109">
        <v>424.38099999999997</v>
      </c>
      <c r="M9" s="109">
        <v>429.27600000000001</v>
      </c>
      <c r="N9" s="109">
        <v>391.02100000000002</v>
      </c>
      <c r="O9" s="109">
        <v>334.10500000000002</v>
      </c>
      <c r="P9" s="109">
        <v>440.48500000000001</v>
      </c>
      <c r="Q9" s="109">
        <v>380.339</v>
      </c>
      <c r="R9" s="109">
        <v>680.71100000000001</v>
      </c>
      <c r="S9" s="109">
        <v>374.005</v>
      </c>
      <c r="T9" s="109">
        <v>458.38600000000002</v>
      </c>
      <c r="U9" s="109">
        <v>422.82600000000002</v>
      </c>
      <c r="V9" s="109">
        <v>434.33800000000002</v>
      </c>
      <c r="W9" s="109">
        <v>438.60899999999998</v>
      </c>
      <c r="X9" s="109">
        <v>417.36399999999998</v>
      </c>
      <c r="Y9" s="109">
        <v>392.83600000000001</v>
      </c>
      <c r="Z9" s="109">
        <v>398.60199999999998</v>
      </c>
      <c r="AA9" s="109">
        <v>421.85700000000003</v>
      </c>
      <c r="AB9" s="109">
        <v>542.12199999999996</v>
      </c>
      <c r="AC9" s="109">
        <v>461.13400000000001</v>
      </c>
      <c r="AD9" s="109">
        <v>647.34699999999998</v>
      </c>
      <c r="AE9" s="109">
        <v>404.71699999999998</v>
      </c>
      <c r="AF9" s="109">
        <v>415.44200000000001</v>
      </c>
      <c r="AG9" s="109">
        <v>377.01100000000002</v>
      </c>
      <c r="AH9" s="110">
        <v>390.15100000000001</v>
      </c>
      <c r="AI9" s="130"/>
      <c r="AJ9" s="130"/>
      <c r="AK9" s="130"/>
      <c r="AL9" s="130"/>
      <c r="AM9" s="130"/>
      <c r="AN9" s="130"/>
      <c r="AO9" s="130"/>
      <c r="AP9" s="130"/>
      <c r="AQ9" s="130"/>
      <c r="AR9" s="130"/>
      <c r="AS9" s="130"/>
      <c r="AT9" s="130"/>
      <c r="AU9" s="130"/>
      <c r="AV9" s="130"/>
      <c r="AW9" s="130"/>
      <c r="AX9" s="130"/>
      <c r="AY9" s="130"/>
    </row>
    <row r="10" spans="1:51" ht="14.5" x14ac:dyDescent="0.35">
      <c r="A10" s="142">
        <v>45352</v>
      </c>
      <c r="B10" s="279"/>
      <c r="C10" s="269">
        <v>346</v>
      </c>
      <c r="D10" s="274">
        <v>590</v>
      </c>
      <c r="E10" s="108">
        <v>653.13099999999997</v>
      </c>
      <c r="F10" s="108">
        <v>708.60599999999999</v>
      </c>
      <c r="G10" s="108">
        <v>589.26599999999996</v>
      </c>
      <c r="H10" s="109">
        <v>1117.6849999999999</v>
      </c>
      <c r="I10" s="109">
        <v>590.13300000000004</v>
      </c>
      <c r="J10" s="109">
        <v>924.04</v>
      </c>
      <c r="K10" s="109">
        <v>550.86699999999996</v>
      </c>
      <c r="L10" s="109">
        <v>549.27300000000002</v>
      </c>
      <c r="M10" s="109">
        <v>523.92499999999995</v>
      </c>
      <c r="N10" s="109">
        <v>606.53300000000002</v>
      </c>
      <c r="O10" s="109">
        <v>377.21199999999999</v>
      </c>
      <c r="P10" s="109">
        <v>617.779</v>
      </c>
      <c r="Q10" s="109">
        <v>770.08100000000002</v>
      </c>
      <c r="R10" s="109">
        <v>845.69799999999998</v>
      </c>
      <c r="S10" s="109">
        <v>477.74900000000002</v>
      </c>
      <c r="T10" s="109">
        <v>917.48199999999997</v>
      </c>
      <c r="U10" s="109">
        <v>520.51099999999997</v>
      </c>
      <c r="V10" s="109">
        <v>668.81799999999998</v>
      </c>
      <c r="W10" s="109">
        <v>580.45000000000005</v>
      </c>
      <c r="X10" s="109">
        <v>580.298</v>
      </c>
      <c r="Y10" s="109">
        <v>554.34100000000001</v>
      </c>
      <c r="Z10" s="109">
        <v>487.15499999999997</v>
      </c>
      <c r="AA10" s="109">
        <v>589.86699999999996</v>
      </c>
      <c r="AB10" s="109">
        <v>752.70299999999997</v>
      </c>
      <c r="AC10" s="109">
        <v>656.47199999999998</v>
      </c>
      <c r="AD10" s="109">
        <v>1345.5540000000001</v>
      </c>
      <c r="AE10" s="109">
        <v>465.80200000000002</v>
      </c>
      <c r="AF10" s="109">
        <v>677.77200000000005</v>
      </c>
      <c r="AG10" s="109">
        <v>541.02499999999998</v>
      </c>
      <c r="AH10" s="110">
        <v>512.20299999999997</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2">
        <v>45383</v>
      </c>
      <c r="B11" s="279"/>
      <c r="C11" s="269">
        <v>558</v>
      </c>
      <c r="D11" s="274">
        <v>950</v>
      </c>
      <c r="E11" s="108">
        <v>1167.0899999999999</v>
      </c>
      <c r="F11" s="108">
        <v>1476.269</v>
      </c>
      <c r="G11" s="108">
        <v>920.29499999999996</v>
      </c>
      <c r="H11" s="109">
        <v>1063.8979999999999</v>
      </c>
      <c r="I11" s="109">
        <v>983.69899999999996</v>
      </c>
      <c r="J11" s="109">
        <v>1571.7470000000001</v>
      </c>
      <c r="K11" s="109">
        <v>1020.778</v>
      </c>
      <c r="L11" s="109">
        <v>748.10699999999997</v>
      </c>
      <c r="M11" s="109">
        <v>803.76599999999996</v>
      </c>
      <c r="N11" s="109">
        <v>977.41300000000001</v>
      </c>
      <c r="O11" s="109">
        <v>620.54200000000003</v>
      </c>
      <c r="P11" s="109">
        <v>884.94</v>
      </c>
      <c r="Q11" s="109">
        <v>1586.9449999999999</v>
      </c>
      <c r="R11" s="109">
        <v>1724.327</v>
      </c>
      <c r="S11" s="109">
        <v>1184.9480000000001</v>
      </c>
      <c r="T11" s="109">
        <v>1267.6659999999999</v>
      </c>
      <c r="U11" s="109">
        <v>783.69899999999996</v>
      </c>
      <c r="V11" s="109">
        <v>862.33399999999995</v>
      </c>
      <c r="W11" s="109">
        <v>849.73299999999995</v>
      </c>
      <c r="X11" s="109">
        <v>1268.7349999999999</v>
      </c>
      <c r="Y11" s="109">
        <v>1109.7919999999999</v>
      </c>
      <c r="Z11" s="109">
        <v>507.98</v>
      </c>
      <c r="AA11" s="109">
        <v>884.79</v>
      </c>
      <c r="AB11" s="109">
        <v>750.54300000000001</v>
      </c>
      <c r="AC11" s="109">
        <v>922.58799999999997</v>
      </c>
      <c r="AD11" s="109">
        <v>2041.873</v>
      </c>
      <c r="AE11" s="109">
        <v>548.48500000000001</v>
      </c>
      <c r="AF11" s="109">
        <v>1495.8330000000001</v>
      </c>
      <c r="AG11" s="109">
        <v>644.16</v>
      </c>
      <c r="AH11" s="110">
        <v>617.125</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2">
        <v>45413</v>
      </c>
      <c r="B12" s="279"/>
      <c r="C12" s="269">
        <v>1292</v>
      </c>
      <c r="D12" s="274">
        <v>2200</v>
      </c>
      <c r="E12" s="108">
        <v>1989.921</v>
      </c>
      <c r="F12" s="108">
        <v>3756.4940000000001</v>
      </c>
      <c r="G12" s="108">
        <v>1952.6089999999999</v>
      </c>
      <c r="H12" s="109">
        <v>2798.8310000000001</v>
      </c>
      <c r="I12" s="109">
        <v>2736.16</v>
      </c>
      <c r="J12" s="109">
        <v>4336.9449999999997</v>
      </c>
      <c r="K12" s="109">
        <v>2490.6260000000002</v>
      </c>
      <c r="L12" s="109">
        <v>2145.1619999999998</v>
      </c>
      <c r="M12" s="109">
        <v>1848.298</v>
      </c>
      <c r="N12" s="109">
        <v>2613.6909999999998</v>
      </c>
      <c r="O12" s="109">
        <v>448.57900000000001</v>
      </c>
      <c r="P12" s="109">
        <v>1976.2660000000001</v>
      </c>
      <c r="Q12" s="109">
        <v>1978.6590000000001</v>
      </c>
      <c r="R12" s="109">
        <v>3507.41</v>
      </c>
      <c r="S12" s="109">
        <v>2517.1329999999998</v>
      </c>
      <c r="T12" s="109">
        <v>2260.3139999999999</v>
      </c>
      <c r="U12" s="109">
        <v>2432.348</v>
      </c>
      <c r="V12" s="109">
        <v>2771.904</v>
      </c>
      <c r="W12" s="109">
        <v>1160.3889999999999</v>
      </c>
      <c r="X12" s="109">
        <v>2515.7289999999998</v>
      </c>
      <c r="Y12" s="109">
        <v>1228.6980000000001</v>
      </c>
      <c r="Z12" s="109">
        <v>1143.42</v>
      </c>
      <c r="AA12" s="109">
        <v>2049.2310000000002</v>
      </c>
      <c r="AB12" s="109">
        <v>1406.403</v>
      </c>
      <c r="AC12" s="109">
        <v>2254.837</v>
      </c>
      <c r="AD12" s="109">
        <v>2754.1370000000002</v>
      </c>
      <c r="AE12" s="109">
        <v>1410.931</v>
      </c>
      <c r="AF12" s="109">
        <v>3017.9780000000001</v>
      </c>
      <c r="AG12" s="109">
        <v>1599.39</v>
      </c>
      <c r="AH12" s="110">
        <v>1268.2919999999999</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2">
        <v>45444</v>
      </c>
      <c r="B13" s="279"/>
      <c r="C13" s="269">
        <v>1438</v>
      </c>
      <c r="D13" s="274">
        <v>2450</v>
      </c>
      <c r="E13" s="108">
        <v>1175.066</v>
      </c>
      <c r="F13" s="108">
        <v>4422.0389999999998</v>
      </c>
      <c r="G13" s="108">
        <v>1497.615</v>
      </c>
      <c r="H13" s="109">
        <v>5154.1319999999996</v>
      </c>
      <c r="I13" s="109">
        <v>2684.2139999999999</v>
      </c>
      <c r="J13" s="109">
        <v>4778.8549999999996</v>
      </c>
      <c r="K13" s="109">
        <v>2368.1680000000001</v>
      </c>
      <c r="L13" s="109">
        <v>3146.498</v>
      </c>
      <c r="M13" s="109">
        <v>1301.806</v>
      </c>
      <c r="N13" s="109">
        <v>1578.0809999999999</v>
      </c>
      <c r="O13" s="109">
        <v>474.709</v>
      </c>
      <c r="P13" s="109">
        <v>2388.9789999999998</v>
      </c>
      <c r="Q13" s="109">
        <v>1089.114</v>
      </c>
      <c r="R13" s="109">
        <v>3527.7759999999998</v>
      </c>
      <c r="S13" s="109">
        <v>1865.655</v>
      </c>
      <c r="T13" s="109">
        <v>1180.3610000000001</v>
      </c>
      <c r="U13" s="109">
        <v>3830.0859999999998</v>
      </c>
      <c r="V13" s="109">
        <v>2511.0230000000001</v>
      </c>
      <c r="W13" s="109">
        <v>2583.5030000000002</v>
      </c>
      <c r="X13" s="109">
        <v>4994.8100000000004</v>
      </c>
      <c r="Y13" s="109">
        <v>372.38799999999998</v>
      </c>
      <c r="Z13" s="109">
        <v>1347.48</v>
      </c>
      <c r="AA13" s="109">
        <v>3050.201</v>
      </c>
      <c r="AB13" s="109">
        <v>2154.5169999999998</v>
      </c>
      <c r="AC13" s="109">
        <v>2554.7040000000002</v>
      </c>
      <c r="AD13" s="109">
        <v>3238.2570000000001</v>
      </c>
      <c r="AE13" s="109">
        <v>908.78800000000001</v>
      </c>
      <c r="AF13" s="109">
        <v>4042.6379999999999</v>
      </c>
      <c r="AG13" s="109">
        <v>1745.806</v>
      </c>
      <c r="AH13" s="110">
        <v>2517.8130000000001</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2">
        <v>45474</v>
      </c>
      <c r="B14" s="279"/>
      <c r="C14" s="269">
        <v>499</v>
      </c>
      <c r="D14" s="274">
        <v>850</v>
      </c>
      <c r="E14" s="108">
        <v>451.70699999999999</v>
      </c>
      <c r="F14" s="108">
        <v>1996.039</v>
      </c>
      <c r="G14" s="108">
        <v>297.68700000000001</v>
      </c>
      <c r="H14" s="109">
        <v>4062.5039999999999</v>
      </c>
      <c r="I14" s="109">
        <v>1166.2329999999999</v>
      </c>
      <c r="J14" s="109">
        <v>1709.79</v>
      </c>
      <c r="K14" s="109">
        <v>1467.249</v>
      </c>
      <c r="L14" s="109">
        <v>1863.173</v>
      </c>
      <c r="M14" s="109">
        <v>263.63799999999998</v>
      </c>
      <c r="N14" s="109">
        <v>374.75799999999998</v>
      </c>
      <c r="O14" s="109">
        <v>58.459000000000003</v>
      </c>
      <c r="P14" s="109">
        <v>621.77599999999995</v>
      </c>
      <c r="Q14" s="109">
        <v>470.10300000000001</v>
      </c>
      <c r="R14" s="109">
        <v>1470.4849999999999</v>
      </c>
      <c r="S14" s="109">
        <v>491.10199999999998</v>
      </c>
      <c r="T14" s="109">
        <v>348.59399999999999</v>
      </c>
      <c r="U14" s="109">
        <v>1972.0260000000001</v>
      </c>
      <c r="V14" s="109">
        <v>1488.1010000000001</v>
      </c>
      <c r="W14" s="109">
        <v>871.98599999999999</v>
      </c>
      <c r="X14" s="109">
        <v>3748.587</v>
      </c>
      <c r="Y14" s="109">
        <v>87.034999999999997</v>
      </c>
      <c r="Z14" s="109">
        <v>338.702</v>
      </c>
      <c r="AA14" s="109">
        <v>1099.713</v>
      </c>
      <c r="AB14" s="109">
        <v>828.01400000000001</v>
      </c>
      <c r="AC14" s="109">
        <v>800.40499999999997</v>
      </c>
      <c r="AD14" s="109">
        <v>1160.338</v>
      </c>
      <c r="AE14" s="109">
        <v>248.983</v>
      </c>
      <c r="AF14" s="109">
        <v>2399.0729999999999</v>
      </c>
      <c r="AG14" s="109">
        <v>484.93400000000003</v>
      </c>
      <c r="AH14" s="110">
        <v>1072.6859999999999</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2">
        <v>45505</v>
      </c>
      <c r="B15" s="279"/>
      <c r="C15" s="269">
        <v>214</v>
      </c>
      <c r="D15" s="274">
        <v>365</v>
      </c>
      <c r="E15" s="108">
        <v>307.39400000000001</v>
      </c>
      <c r="F15" s="108">
        <v>714.86500000000001</v>
      </c>
      <c r="G15" s="108">
        <v>179.107</v>
      </c>
      <c r="H15" s="109">
        <v>1058.0239999999999</v>
      </c>
      <c r="I15" s="109">
        <v>351.666</v>
      </c>
      <c r="J15" s="109">
        <v>833.16700000000003</v>
      </c>
      <c r="K15" s="109">
        <v>516.25800000000004</v>
      </c>
      <c r="L15" s="109">
        <v>747.25199999999995</v>
      </c>
      <c r="M15" s="109">
        <v>166.59800000000001</v>
      </c>
      <c r="N15" s="109">
        <v>288.31599999999997</v>
      </c>
      <c r="O15" s="109">
        <v>90.352999999999994</v>
      </c>
      <c r="P15" s="109">
        <v>279.762</v>
      </c>
      <c r="Q15" s="109">
        <v>243.58600000000001</v>
      </c>
      <c r="R15" s="109">
        <v>517.04499999999996</v>
      </c>
      <c r="S15" s="109">
        <v>308.14699999999999</v>
      </c>
      <c r="T15" s="109">
        <v>305.45999999999998</v>
      </c>
      <c r="U15" s="109">
        <v>600.66200000000003</v>
      </c>
      <c r="V15" s="109">
        <v>444.18900000000002</v>
      </c>
      <c r="W15" s="109">
        <v>421.98099999999999</v>
      </c>
      <c r="X15" s="109">
        <v>855.64599999999996</v>
      </c>
      <c r="Y15" s="109">
        <v>138.12899999999999</v>
      </c>
      <c r="Z15" s="109">
        <v>269.03800000000001</v>
      </c>
      <c r="AA15" s="109">
        <v>473.13799999999998</v>
      </c>
      <c r="AB15" s="109">
        <v>304.25599999999997</v>
      </c>
      <c r="AC15" s="109">
        <v>378.334</v>
      </c>
      <c r="AD15" s="109">
        <v>496.637</v>
      </c>
      <c r="AE15" s="109">
        <v>159.54599999999999</v>
      </c>
      <c r="AF15" s="109">
        <v>622.35799999999995</v>
      </c>
      <c r="AG15" s="109">
        <v>223.47399999999999</v>
      </c>
      <c r="AH15" s="110">
        <v>408.89299999999997</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2">
        <v>45536</v>
      </c>
      <c r="B16" s="279"/>
      <c r="C16" s="269">
        <v>205</v>
      </c>
      <c r="D16" s="274">
        <v>350</v>
      </c>
      <c r="E16" s="108">
        <v>303.97199999999998</v>
      </c>
      <c r="F16" s="108">
        <v>569.00199999999995</v>
      </c>
      <c r="G16" s="108">
        <v>266.72300000000001</v>
      </c>
      <c r="H16" s="109">
        <v>526.90099999999995</v>
      </c>
      <c r="I16" s="109">
        <v>327.995</v>
      </c>
      <c r="J16" s="109">
        <v>706.97400000000005</v>
      </c>
      <c r="K16" s="109">
        <v>365.01400000000001</v>
      </c>
      <c r="L16" s="109">
        <v>476.36200000000002</v>
      </c>
      <c r="M16" s="109">
        <v>229.953</v>
      </c>
      <c r="N16" s="109">
        <v>242.07900000000001</v>
      </c>
      <c r="O16" s="109">
        <v>224.85400000000001</v>
      </c>
      <c r="P16" s="109">
        <v>430.97500000000002</v>
      </c>
      <c r="Q16" s="109">
        <v>338.798</v>
      </c>
      <c r="R16" s="109">
        <v>380.42099999999999</v>
      </c>
      <c r="S16" s="109">
        <v>329.27199999999999</v>
      </c>
      <c r="T16" s="109">
        <v>347.12</v>
      </c>
      <c r="U16" s="109">
        <v>426.23899999999998</v>
      </c>
      <c r="V16" s="109">
        <v>298.51100000000002</v>
      </c>
      <c r="W16" s="109">
        <v>287.85599999999999</v>
      </c>
      <c r="X16" s="109">
        <v>502.08300000000003</v>
      </c>
      <c r="Y16" s="109">
        <v>156.93</v>
      </c>
      <c r="Z16" s="109">
        <v>475.62099999999998</v>
      </c>
      <c r="AA16" s="109">
        <v>443.55200000000002</v>
      </c>
      <c r="AB16" s="109">
        <v>262.52699999999999</v>
      </c>
      <c r="AC16" s="109">
        <v>370.49299999999999</v>
      </c>
      <c r="AD16" s="109">
        <v>352.88</v>
      </c>
      <c r="AE16" s="109">
        <v>164.375</v>
      </c>
      <c r="AF16" s="109">
        <v>379.64699999999999</v>
      </c>
      <c r="AG16" s="109">
        <v>226.31899999999999</v>
      </c>
      <c r="AH16" s="110">
        <v>406.86700000000002</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2">
        <v>45566</v>
      </c>
      <c r="B17" s="279"/>
      <c r="C17" s="269">
        <v>314</v>
      </c>
      <c r="D17" s="274">
        <v>447</v>
      </c>
      <c r="E17" s="108">
        <v>321.10199999999998</v>
      </c>
      <c r="F17" s="108">
        <v>600.06799999999998</v>
      </c>
      <c r="G17" s="108">
        <v>448.827</v>
      </c>
      <c r="H17" s="109">
        <v>630.60599999999999</v>
      </c>
      <c r="I17" s="109">
        <v>531.42399999999998</v>
      </c>
      <c r="J17" s="109">
        <v>903.18</v>
      </c>
      <c r="K17" s="109">
        <v>520.726</v>
      </c>
      <c r="L17" s="109">
        <v>404.75799999999998</v>
      </c>
      <c r="M17" s="109">
        <v>425.38499999999999</v>
      </c>
      <c r="N17" s="109">
        <v>312.91500000000002</v>
      </c>
      <c r="O17" s="109">
        <v>365.41800000000001</v>
      </c>
      <c r="P17" s="109">
        <v>381.46600000000001</v>
      </c>
      <c r="Q17" s="109">
        <v>542.78899999999999</v>
      </c>
      <c r="R17" s="109">
        <v>647.63699999999994</v>
      </c>
      <c r="S17" s="109">
        <v>1092.0070000000001</v>
      </c>
      <c r="T17" s="109">
        <v>555.64499999999998</v>
      </c>
      <c r="U17" s="109">
        <v>460.68200000000002</v>
      </c>
      <c r="V17" s="109">
        <v>406.327</v>
      </c>
      <c r="W17" s="109">
        <v>473.23700000000002</v>
      </c>
      <c r="X17" s="109">
        <v>638.56700000000001</v>
      </c>
      <c r="Y17" s="109">
        <v>251.655</v>
      </c>
      <c r="Z17" s="109">
        <v>612.40099999999995</v>
      </c>
      <c r="AA17" s="109">
        <v>702.72699999999998</v>
      </c>
      <c r="AB17" s="109">
        <v>417.923</v>
      </c>
      <c r="AC17" s="109">
        <v>498.322</v>
      </c>
      <c r="AD17" s="109">
        <v>565.94600000000003</v>
      </c>
      <c r="AE17" s="109">
        <v>384.76799999999997</v>
      </c>
      <c r="AF17" s="109">
        <v>456.48399999999998</v>
      </c>
      <c r="AG17" s="109">
        <v>334.851</v>
      </c>
      <c r="AH17" s="110">
        <v>363.02499999999998</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2">
        <v>45597</v>
      </c>
      <c r="B18" s="279"/>
      <c r="C18" s="269">
        <v>386</v>
      </c>
      <c r="D18" s="274">
        <v>466</v>
      </c>
      <c r="E18" s="108">
        <v>394.63</v>
      </c>
      <c r="F18" s="108">
        <v>583.52800000000002</v>
      </c>
      <c r="G18" s="108">
        <v>472.11700000000002</v>
      </c>
      <c r="H18" s="109">
        <v>575.31200000000001</v>
      </c>
      <c r="I18" s="109">
        <v>560.83900000000006</v>
      </c>
      <c r="J18" s="109">
        <v>651.94000000000005</v>
      </c>
      <c r="K18" s="109">
        <v>600.05600000000004</v>
      </c>
      <c r="L18" s="109">
        <v>422.76600000000002</v>
      </c>
      <c r="M18" s="109">
        <v>424.70699999999999</v>
      </c>
      <c r="N18" s="109">
        <v>396.81400000000002</v>
      </c>
      <c r="O18" s="109">
        <v>369.36</v>
      </c>
      <c r="P18" s="109">
        <v>425.291</v>
      </c>
      <c r="Q18" s="109">
        <v>651.65800000000002</v>
      </c>
      <c r="R18" s="109">
        <v>599.33799999999997</v>
      </c>
      <c r="S18" s="109">
        <v>615.51</v>
      </c>
      <c r="T18" s="109">
        <v>507.57499999999999</v>
      </c>
      <c r="U18" s="109">
        <v>491.209</v>
      </c>
      <c r="V18" s="109">
        <v>467.649</v>
      </c>
      <c r="W18" s="109">
        <v>493.84300000000002</v>
      </c>
      <c r="X18" s="109">
        <v>603.86699999999996</v>
      </c>
      <c r="Y18" s="109">
        <v>321.411</v>
      </c>
      <c r="Z18" s="109">
        <v>528.47400000000005</v>
      </c>
      <c r="AA18" s="109">
        <v>518.19299999999998</v>
      </c>
      <c r="AB18" s="109">
        <v>434.05700000000002</v>
      </c>
      <c r="AC18" s="109">
        <v>483.07299999999998</v>
      </c>
      <c r="AD18" s="109">
        <v>511.19299999999998</v>
      </c>
      <c r="AE18" s="109">
        <v>395.404</v>
      </c>
      <c r="AF18" s="109">
        <v>503.91699999999997</v>
      </c>
      <c r="AG18" s="109">
        <v>456.13799999999998</v>
      </c>
      <c r="AH18" s="110">
        <v>461.50099999999998</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2">
        <v>45627</v>
      </c>
      <c r="B19" s="279"/>
      <c r="C19" s="269">
        <v>347</v>
      </c>
      <c r="D19" s="274">
        <v>361</v>
      </c>
      <c r="E19" s="108">
        <v>333.81299999999999</v>
      </c>
      <c r="F19" s="108">
        <v>448.262</v>
      </c>
      <c r="G19" s="108">
        <v>365.41500000000002</v>
      </c>
      <c r="H19" s="109">
        <v>497.202</v>
      </c>
      <c r="I19" s="109">
        <v>492.41500000000002</v>
      </c>
      <c r="J19" s="109">
        <v>478.89800000000002</v>
      </c>
      <c r="K19" s="109">
        <v>461.6</v>
      </c>
      <c r="L19" s="109">
        <v>367.68299999999999</v>
      </c>
      <c r="M19" s="109">
        <v>329.678</v>
      </c>
      <c r="N19" s="109">
        <v>348.16199999999998</v>
      </c>
      <c r="O19" s="109">
        <v>301.65899999999999</v>
      </c>
      <c r="P19" s="109">
        <v>375.81299999999999</v>
      </c>
      <c r="Q19" s="109">
        <v>411.58499999999998</v>
      </c>
      <c r="R19" s="109">
        <v>443.154</v>
      </c>
      <c r="S19" s="109">
        <v>427.03199999999998</v>
      </c>
      <c r="T19" s="109">
        <v>422.43200000000002</v>
      </c>
      <c r="U19" s="109">
        <v>425.774</v>
      </c>
      <c r="V19" s="109">
        <v>387.57600000000002</v>
      </c>
      <c r="W19" s="109">
        <v>432.40100000000001</v>
      </c>
      <c r="X19" s="109">
        <v>474.71100000000001</v>
      </c>
      <c r="Y19" s="109">
        <v>300.358</v>
      </c>
      <c r="Z19" s="109">
        <v>375.07499999999999</v>
      </c>
      <c r="AA19" s="109">
        <v>410.84199999999998</v>
      </c>
      <c r="AB19" s="109">
        <v>358.73599999999999</v>
      </c>
      <c r="AC19" s="109">
        <v>406.964</v>
      </c>
      <c r="AD19" s="109">
        <v>438.43299999999999</v>
      </c>
      <c r="AE19" s="109">
        <v>316.75700000000001</v>
      </c>
      <c r="AF19" s="109">
        <v>460.12700000000001</v>
      </c>
      <c r="AG19" s="109">
        <v>375.08600000000001</v>
      </c>
      <c r="AH19" s="110">
        <v>384.66699999999997</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2">
        <v>45658</v>
      </c>
      <c r="B20" s="279"/>
      <c r="C20" s="269">
        <v>333</v>
      </c>
      <c r="D20" s="274">
        <v>350</v>
      </c>
      <c r="E20" s="108">
        <v>408.58600000000001</v>
      </c>
      <c r="F20" s="108">
        <v>414.77699999999999</v>
      </c>
      <c r="G20" s="108">
        <v>351.48700000000002</v>
      </c>
      <c r="H20" s="109">
        <v>440.51100000000002</v>
      </c>
      <c r="I20" s="109">
        <v>450.12599999999998</v>
      </c>
      <c r="J20" s="109">
        <v>443.24099999999999</v>
      </c>
      <c r="K20" s="109">
        <v>387.90699999999998</v>
      </c>
      <c r="L20" s="109">
        <v>353.745</v>
      </c>
      <c r="M20" s="109">
        <v>306.90600000000001</v>
      </c>
      <c r="N20" s="109">
        <v>311.27300000000002</v>
      </c>
      <c r="O20" s="109">
        <v>266.06099999999998</v>
      </c>
      <c r="P20" s="109">
        <v>336.07400000000001</v>
      </c>
      <c r="Q20" s="109">
        <v>564.99400000000003</v>
      </c>
      <c r="R20" s="109">
        <v>418.20100000000002</v>
      </c>
      <c r="S20" s="109">
        <v>372.33499999999998</v>
      </c>
      <c r="T20" s="109">
        <v>352.07</v>
      </c>
      <c r="U20" s="109">
        <v>414.11799999999999</v>
      </c>
      <c r="V20" s="109">
        <v>354.40100000000001</v>
      </c>
      <c r="W20" s="109">
        <v>399.91399999999999</v>
      </c>
      <c r="X20" s="109">
        <v>448.13</v>
      </c>
      <c r="Y20" s="109">
        <v>276.12200000000001</v>
      </c>
      <c r="Z20" s="109">
        <v>319.15699999999998</v>
      </c>
      <c r="AA20" s="109">
        <v>379.33499999999998</v>
      </c>
      <c r="AB20" s="109">
        <v>333.089</v>
      </c>
      <c r="AC20" s="109">
        <v>436.59399999999999</v>
      </c>
      <c r="AD20" s="109">
        <v>394.59899999999999</v>
      </c>
      <c r="AE20" s="109">
        <v>293.74200000000002</v>
      </c>
      <c r="AF20" s="109">
        <v>413.197</v>
      </c>
      <c r="AG20" s="109">
        <v>314.36200000000002</v>
      </c>
      <c r="AH20" s="110">
        <v>341.49200000000002</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2">
        <v>45689</v>
      </c>
      <c r="B21" s="279"/>
      <c r="C21" s="269">
        <v>378</v>
      </c>
      <c r="D21" s="274">
        <v>397</v>
      </c>
      <c r="E21" s="108">
        <v>512.31399999999996</v>
      </c>
      <c r="F21" s="108">
        <v>390.08499999999998</v>
      </c>
      <c r="G21" s="108">
        <v>382.738</v>
      </c>
      <c r="H21" s="109">
        <v>475.79599999999999</v>
      </c>
      <c r="I21" s="109">
        <v>423.50700000000001</v>
      </c>
      <c r="J21" s="109">
        <v>447.60899999999998</v>
      </c>
      <c r="K21" s="109">
        <v>385.37400000000002</v>
      </c>
      <c r="L21" s="109">
        <v>385.923</v>
      </c>
      <c r="M21" s="109">
        <v>289.27</v>
      </c>
      <c r="N21" s="109">
        <v>260.68700000000001</v>
      </c>
      <c r="O21" s="109">
        <v>289.976</v>
      </c>
      <c r="P21" s="109">
        <v>310.298</v>
      </c>
      <c r="Q21" s="109">
        <v>571.41099999999994</v>
      </c>
      <c r="R21" s="109">
        <v>368.94400000000002</v>
      </c>
      <c r="S21" s="109">
        <v>385.42500000000001</v>
      </c>
      <c r="T21" s="109">
        <v>336.62400000000002</v>
      </c>
      <c r="U21" s="109">
        <v>416.45</v>
      </c>
      <c r="V21" s="109">
        <v>386.96600000000001</v>
      </c>
      <c r="W21" s="109">
        <v>351.73399999999998</v>
      </c>
      <c r="X21" s="109">
        <v>418.79599999999999</v>
      </c>
      <c r="Y21" s="109">
        <v>275.61</v>
      </c>
      <c r="Z21" s="109">
        <v>318.29000000000002</v>
      </c>
      <c r="AA21" s="109">
        <v>480.95600000000002</v>
      </c>
      <c r="AB21" s="109">
        <v>372.98</v>
      </c>
      <c r="AC21" s="109">
        <v>575.51199999999994</v>
      </c>
      <c r="AD21" s="109">
        <v>390.93400000000003</v>
      </c>
      <c r="AE21" s="109">
        <v>297.89299999999997</v>
      </c>
      <c r="AF21" s="109">
        <v>383.65899999999999</v>
      </c>
      <c r="AG21" s="109">
        <v>298.11599999999999</v>
      </c>
      <c r="AH21" s="110">
        <v>362.59800000000001</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2">
        <v>45717</v>
      </c>
      <c r="B22" s="279"/>
      <c r="C22" s="269">
        <v>564</v>
      </c>
      <c r="D22" s="274">
        <v>614</v>
      </c>
      <c r="E22" s="108">
        <v>615.10599999999999</v>
      </c>
      <c r="F22" s="108">
        <v>648.58699999999999</v>
      </c>
      <c r="G22" s="108">
        <v>963.19500000000005</v>
      </c>
      <c r="H22" s="109">
        <v>637.16</v>
      </c>
      <c r="I22" s="109">
        <v>802.899</v>
      </c>
      <c r="J22" s="109">
        <v>608.09</v>
      </c>
      <c r="K22" s="109">
        <v>524.62400000000002</v>
      </c>
      <c r="L22" s="109">
        <v>499.20499999999998</v>
      </c>
      <c r="M22" s="109">
        <v>494.29300000000001</v>
      </c>
      <c r="N22" s="109">
        <v>315.71899999999999</v>
      </c>
      <c r="O22" s="109">
        <v>455.48099999999999</v>
      </c>
      <c r="P22" s="109">
        <v>681.49</v>
      </c>
      <c r="Q22" s="109">
        <v>742.89099999999996</v>
      </c>
      <c r="R22" s="109">
        <v>487.21600000000001</v>
      </c>
      <c r="S22" s="109">
        <v>834.66</v>
      </c>
      <c r="T22" s="109">
        <v>446.30599999999998</v>
      </c>
      <c r="U22" s="109">
        <v>660.18799999999999</v>
      </c>
      <c r="V22" s="109">
        <v>539.59100000000001</v>
      </c>
      <c r="W22" s="109">
        <v>519.16499999999996</v>
      </c>
      <c r="X22" s="109">
        <v>599.61699999999996</v>
      </c>
      <c r="Y22" s="109">
        <v>364.92099999999999</v>
      </c>
      <c r="Z22" s="109">
        <v>494.63200000000001</v>
      </c>
      <c r="AA22" s="109">
        <v>705.553</v>
      </c>
      <c r="AB22" s="109">
        <v>565.34799999999996</v>
      </c>
      <c r="AC22" s="109">
        <v>1233.5540000000001</v>
      </c>
      <c r="AD22" s="109">
        <v>460.10500000000002</v>
      </c>
      <c r="AE22" s="109">
        <v>552.40700000000004</v>
      </c>
      <c r="AF22" s="109">
        <v>563.51300000000003</v>
      </c>
      <c r="AG22" s="109">
        <v>424.495</v>
      </c>
      <c r="AH22" s="110">
        <v>578.84199999999998</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2">
        <v>45748</v>
      </c>
      <c r="B23" s="279"/>
      <c r="C23" s="269">
        <v>716</v>
      </c>
      <c r="D23" s="274">
        <v>920</v>
      </c>
      <c r="E23" s="108">
        <v>1378.26</v>
      </c>
      <c r="F23" s="108">
        <v>1033.5999999999999</v>
      </c>
      <c r="G23" s="108">
        <v>906.91200000000003</v>
      </c>
      <c r="H23" s="109">
        <v>1091.046</v>
      </c>
      <c r="I23" s="109">
        <v>1413.5619999999999</v>
      </c>
      <c r="J23" s="109">
        <v>1139.481</v>
      </c>
      <c r="K23" s="109">
        <v>732.79300000000001</v>
      </c>
      <c r="L23" s="109">
        <v>828.274</v>
      </c>
      <c r="M23" s="109">
        <v>800.13199999999995</v>
      </c>
      <c r="N23" s="109">
        <v>532.37300000000005</v>
      </c>
      <c r="O23" s="109">
        <v>618.96500000000003</v>
      </c>
      <c r="P23" s="109">
        <v>1465.66</v>
      </c>
      <c r="Q23" s="109">
        <v>1464.4069999999999</v>
      </c>
      <c r="R23" s="109">
        <v>1166.556</v>
      </c>
      <c r="S23" s="109">
        <v>1168.223</v>
      </c>
      <c r="T23" s="109">
        <v>697.64200000000005</v>
      </c>
      <c r="U23" s="109">
        <v>835.09699999999998</v>
      </c>
      <c r="V23" s="109">
        <v>778.04200000000003</v>
      </c>
      <c r="W23" s="109">
        <v>1183.4880000000001</v>
      </c>
      <c r="X23" s="109">
        <v>1216.5930000000001</v>
      </c>
      <c r="Y23" s="109">
        <v>363.35399999999998</v>
      </c>
      <c r="Z23" s="109">
        <v>748.024</v>
      </c>
      <c r="AA23" s="109">
        <v>752.77800000000002</v>
      </c>
      <c r="AB23" s="109">
        <v>804.94399999999996</v>
      </c>
      <c r="AC23" s="109">
        <v>1942.489</v>
      </c>
      <c r="AD23" s="109">
        <v>528.99300000000005</v>
      </c>
      <c r="AE23" s="109">
        <v>1202.183</v>
      </c>
      <c r="AF23" s="109">
        <v>664.88499999999999</v>
      </c>
      <c r="AG23" s="109">
        <v>482.91899999999998</v>
      </c>
      <c r="AH23" s="110">
        <v>1073.2239999999999</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2">
        <v>45778</v>
      </c>
      <c r="B24" s="279"/>
      <c r="C24" s="269">
        <v>1552</v>
      </c>
      <c r="D24" s="274">
        <v>2060</v>
      </c>
      <c r="E24" s="108">
        <v>3409.0279999999998</v>
      </c>
      <c r="F24" s="108">
        <v>2144.6999999999998</v>
      </c>
      <c r="G24" s="108">
        <v>2467.404</v>
      </c>
      <c r="H24" s="109">
        <v>3067.4540000000002</v>
      </c>
      <c r="I24" s="109">
        <v>3998.683</v>
      </c>
      <c r="J24" s="109">
        <v>2733.4059999999999</v>
      </c>
      <c r="K24" s="109">
        <v>2186.3009999999999</v>
      </c>
      <c r="L24" s="109">
        <v>2039.1</v>
      </c>
      <c r="M24" s="109">
        <v>2270.3870000000002</v>
      </c>
      <c r="N24" s="109">
        <v>353.05599999999998</v>
      </c>
      <c r="O24" s="109">
        <v>1476.4110000000001</v>
      </c>
      <c r="P24" s="109">
        <v>1855.702</v>
      </c>
      <c r="Q24" s="109">
        <v>3077.3879999999999</v>
      </c>
      <c r="R24" s="109">
        <v>2529.3229999999999</v>
      </c>
      <c r="S24" s="109">
        <v>2091.1089999999999</v>
      </c>
      <c r="T24" s="109">
        <v>2208.2600000000002</v>
      </c>
      <c r="U24" s="109">
        <v>2833.172</v>
      </c>
      <c r="V24" s="109">
        <v>1065.396</v>
      </c>
      <c r="W24" s="109">
        <v>2445.0169999999998</v>
      </c>
      <c r="X24" s="109">
        <v>1375.319</v>
      </c>
      <c r="Y24" s="109">
        <v>743.36599999999999</v>
      </c>
      <c r="Z24" s="109">
        <v>1821.3389999999999</v>
      </c>
      <c r="AA24" s="109">
        <v>1476.607</v>
      </c>
      <c r="AB24" s="109">
        <v>2071.1439999999998</v>
      </c>
      <c r="AC24" s="109">
        <v>2534.529</v>
      </c>
      <c r="AD24" s="109">
        <v>1356.1949999999999</v>
      </c>
      <c r="AE24" s="109">
        <v>2505.4479999999999</v>
      </c>
      <c r="AF24" s="109">
        <v>1623.442</v>
      </c>
      <c r="AG24" s="109">
        <v>928.40899999999999</v>
      </c>
      <c r="AH24" s="110">
        <v>1952.2180000000001</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2">
        <v>45809</v>
      </c>
      <c r="B25" s="279"/>
      <c r="C25" s="269">
        <v>1570</v>
      </c>
      <c r="D25" s="274">
        <v>2423</v>
      </c>
      <c r="E25" s="108">
        <v>4475.72</v>
      </c>
      <c r="F25" s="108">
        <v>1646.23</v>
      </c>
      <c r="G25" s="108">
        <v>4956.5910000000003</v>
      </c>
      <c r="H25" s="109">
        <v>2901.55</v>
      </c>
      <c r="I25" s="109">
        <v>4842.1970000000001</v>
      </c>
      <c r="J25" s="109">
        <v>2540.681</v>
      </c>
      <c r="K25" s="109">
        <v>3306.741</v>
      </c>
      <c r="L25" s="109">
        <v>1389.885</v>
      </c>
      <c r="M25" s="109">
        <v>1559.21</v>
      </c>
      <c r="N25" s="109">
        <v>405.62299999999999</v>
      </c>
      <c r="O25" s="109">
        <v>2157.7739999999999</v>
      </c>
      <c r="P25" s="109">
        <v>1073.8499999999999</v>
      </c>
      <c r="Q25" s="109">
        <v>3567.2370000000001</v>
      </c>
      <c r="R25" s="109">
        <v>1936.4079999999999</v>
      </c>
      <c r="S25" s="109">
        <v>1163.7460000000001</v>
      </c>
      <c r="T25" s="109">
        <v>3747.9389999999999</v>
      </c>
      <c r="U25" s="109">
        <v>2619.422</v>
      </c>
      <c r="V25" s="109">
        <v>2580.451</v>
      </c>
      <c r="W25" s="109">
        <v>5070.2139999999999</v>
      </c>
      <c r="X25" s="109">
        <v>431.048</v>
      </c>
      <c r="Y25" s="109">
        <v>1218.5730000000001</v>
      </c>
      <c r="Z25" s="109">
        <v>2965.3609999999999</v>
      </c>
      <c r="AA25" s="109">
        <v>2235.6669999999999</v>
      </c>
      <c r="AB25" s="109">
        <v>2524.8809999999999</v>
      </c>
      <c r="AC25" s="109">
        <v>3266.8589999999999</v>
      </c>
      <c r="AD25" s="109">
        <v>932.63800000000003</v>
      </c>
      <c r="AE25" s="109">
        <v>3786.1030000000001</v>
      </c>
      <c r="AF25" s="109">
        <v>1801.925</v>
      </c>
      <c r="AG25" s="109">
        <v>2364.0239999999999</v>
      </c>
      <c r="AH25" s="110">
        <v>1186.5309999999999</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2">
        <v>45839</v>
      </c>
      <c r="B26" s="279"/>
      <c r="C26" s="269">
        <v>298</v>
      </c>
      <c r="D26" s="274">
        <v>711</v>
      </c>
      <c r="E26" s="108">
        <v>2004.241</v>
      </c>
      <c r="F26" s="108">
        <v>322.47500000000002</v>
      </c>
      <c r="G26" s="108">
        <v>3892.558</v>
      </c>
      <c r="H26" s="109">
        <v>1183.1669999999999</v>
      </c>
      <c r="I26" s="109">
        <v>1741.0219999999999</v>
      </c>
      <c r="J26" s="109">
        <v>1476.8689999999999</v>
      </c>
      <c r="K26" s="109">
        <v>1840.3779999999999</v>
      </c>
      <c r="L26" s="109">
        <v>254.04499999999999</v>
      </c>
      <c r="M26" s="109">
        <v>344.25599999999997</v>
      </c>
      <c r="N26" s="109">
        <v>18.12</v>
      </c>
      <c r="O26" s="109">
        <v>522.19200000000001</v>
      </c>
      <c r="P26" s="109">
        <v>429.87900000000002</v>
      </c>
      <c r="Q26" s="109">
        <v>1490.595</v>
      </c>
      <c r="R26" s="109">
        <v>486.99200000000002</v>
      </c>
      <c r="S26" s="109">
        <v>311.17500000000001</v>
      </c>
      <c r="T26" s="109">
        <v>1876.1869999999999</v>
      </c>
      <c r="U26" s="109">
        <v>1546.191</v>
      </c>
      <c r="V26" s="109">
        <v>831.17700000000002</v>
      </c>
      <c r="W26" s="109">
        <v>3670.835</v>
      </c>
      <c r="X26" s="109">
        <v>103.253</v>
      </c>
      <c r="Y26" s="109">
        <v>282.31299999999999</v>
      </c>
      <c r="Z26" s="109">
        <v>1031.3820000000001</v>
      </c>
      <c r="AA26" s="109">
        <v>801.58399999999995</v>
      </c>
      <c r="AB26" s="109">
        <v>747.83100000000002</v>
      </c>
      <c r="AC26" s="109">
        <v>1165.521</v>
      </c>
      <c r="AD26" s="109">
        <v>241.52500000000001</v>
      </c>
      <c r="AE26" s="109">
        <v>2259.288</v>
      </c>
      <c r="AF26" s="109">
        <v>482.12599999999998</v>
      </c>
      <c r="AG26" s="109">
        <v>1032.066</v>
      </c>
      <c r="AH26" s="110">
        <v>417.96100000000001</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2">
        <v>45870</v>
      </c>
      <c r="B27" s="279"/>
      <c r="C27" s="269">
        <v>211</v>
      </c>
      <c r="D27" s="274">
        <v>371</v>
      </c>
      <c r="E27" s="108">
        <v>703.70600000000002</v>
      </c>
      <c r="F27" s="108">
        <v>204.04300000000001</v>
      </c>
      <c r="G27" s="108">
        <v>1038.5309999999999</v>
      </c>
      <c r="H27" s="109">
        <v>377.16199999999998</v>
      </c>
      <c r="I27" s="109">
        <v>846.16700000000003</v>
      </c>
      <c r="J27" s="109">
        <v>541.35299999999995</v>
      </c>
      <c r="K27" s="109">
        <v>753.84</v>
      </c>
      <c r="L27" s="109">
        <v>165.113</v>
      </c>
      <c r="M27" s="109">
        <v>259.084</v>
      </c>
      <c r="N27" s="109">
        <v>67.534000000000006</v>
      </c>
      <c r="O27" s="109">
        <v>225.85499999999999</v>
      </c>
      <c r="P27" s="109">
        <v>222.892</v>
      </c>
      <c r="Q27" s="109">
        <v>514.61599999999999</v>
      </c>
      <c r="R27" s="109">
        <v>318.17899999999997</v>
      </c>
      <c r="S27" s="109">
        <v>285.392</v>
      </c>
      <c r="T27" s="109">
        <v>578.19299999999998</v>
      </c>
      <c r="U27" s="109">
        <v>466.25099999999998</v>
      </c>
      <c r="V27" s="109">
        <v>406.02300000000002</v>
      </c>
      <c r="W27" s="109">
        <v>855.61500000000001</v>
      </c>
      <c r="X27" s="109">
        <v>155.44499999999999</v>
      </c>
      <c r="Y27" s="109">
        <v>227.26900000000001</v>
      </c>
      <c r="Z27" s="109">
        <v>445.58100000000002</v>
      </c>
      <c r="AA27" s="109">
        <v>292.762</v>
      </c>
      <c r="AB27" s="109">
        <v>355.09300000000002</v>
      </c>
      <c r="AC27" s="109">
        <v>503.55500000000001</v>
      </c>
      <c r="AD27" s="109">
        <v>159.68700000000001</v>
      </c>
      <c r="AE27" s="109">
        <v>590.85400000000004</v>
      </c>
      <c r="AF27" s="109">
        <v>234.846</v>
      </c>
      <c r="AG27" s="109">
        <v>388.79399999999998</v>
      </c>
      <c r="AH27" s="110">
        <v>291.47899999999998</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2">
        <v>45901</v>
      </c>
      <c r="B28" s="279"/>
      <c r="C28" s="269">
        <v>226</v>
      </c>
      <c r="D28" s="274">
        <v>316</v>
      </c>
      <c r="E28" s="108">
        <v>633.15599999999995</v>
      </c>
      <c r="F28" s="108">
        <v>319.267</v>
      </c>
      <c r="G28" s="108">
        <v>557.005</v>
      </c>
      <c r="H28" s="109">
        <v>388.32600000000002</v>
      </c>
      <c r="I28" s="109">
        <v>756.50400000000002</v>
      </c>
      <c r="J28" s="109">
        <v>421.13600000000002</v>
      </c>
      <c r="K28" s="109">
        <v>522.11099999999999</v>
      </c>
      <c r="L28" s="109">
        <v>250.416</v>
      </c>
      <c r="M28" s="109">
        <v>237.578</v>
      </c>
      <c r="N28" s="109">
        <v>222.279</v>
      </c>
      <c r="O28" s="109">
        <v>412.541</v>
      </c>
      <c r="P28" s="109">
        <v>352.69900000000001</v>
      </c>
      <c r="Q28" s="109">
        <v>398.60599999999999</v>
      </c>
      <c r="R28" s="109">
        <v>371.36</v>
      </c>
      <c r="S28" s="109">
        <v>360.73500000000001</v>
      </c>
      <c r="T28" s="109">
        <v>445.72500000000002</v>
      </c>
      <c r="U28" s="109">
        <v>333.35500000000002</v>
      </c>
      <c r="V28" s="109">
        <v>296.19</v>
      </c>
      <c r="W28" s="109">
        <v>545.49300000000005</v>
      </c>
      <c r="X28" s="109">
        <v>190.92400000000001</v>
      </c>
      <c r="Y28" s="109">
        <v>468.01900000000001</v>
      </c>
      <c r="Z28" s="109">
        <v>460.18799999999999</v>
      </c>
      <c r="AA28" s="109">
        <v>276.334</v>
      </c>
      <c r="AB28" s="109">
        <v>383.86099999999999</v>
      </c>
      <c r="AC28" s="109">
        <v>376.048</v>
      </c>
      <c r="AD28" s="109">
        <v>181.03899999999999</v>
      </c>
      <c r="AE28" s="109">
        <v>386.786</v>
      </c>
      <c r="AF28" s="109">
        <v>258.52199999999999</v>
      </c>
      <c r="AG28" s="109">
        <v>417.00900000000001</v>
      </c>
      <c r="AH28" s="110">
        <v>316.43400000000003</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2">
        <v>45931</v>
      </c>
      <c r="B29" s="279"/>
      <c r="C29" s="269">
        <v>314</v>
      </c>
      <c r="D29" s="274">
        <v>447</v>
      </c>
      <c r="E29" s="108">
        <v>580.46799999999996</v>
      </c>
      <c r="F29" s="108">
        <v>472.18200000000002</v>
      </c>
      <c r="G29" s="108">
        <v>602.11699999999996</v>
      </c>
      <c r="H29" s="109">
        <v>546.68100000000004</v>
      </c>
      <c r="I29" s="109">
        <v>904.53800000000001</v>
      </c>
      <c r="J29" s="109">
        <v>536.58699999999999</v>
      </c>
      <c r="K29" s="109">
        <v>396.96800000000002</v>
      </c>
      <c r="L29" s="109">
        <v>415.38299999999998</v>
      </c>
      <c r="M29" s="109">
        <v>280.959</v>
      </c>
      <c r="N29" s="109">
        <v>335.86399999999998</v>
      </c>
      <c r="O29" s="109">
        <v>329.91</v>
      </c>
      <c r="P29" s="109">
        <v>519.03099999999995</v>
      </c>
      <c r="Q29" s="109">
        <v>620.31200000000001</v>
      </c>
      <c r="R29" s="109">
        <v>1103.923</v>
      </c>
      <c r="S29" s="109">
        <v>527.85599999999999</v>
      </c>
      <c r="T29" s="109">
        <v>433.79</v>
      </c>
      <c r="U29" s="109">
        <v>403.92099999999999</v>
      </c>
      <c r="V29" s="109">
        <v>454.26</v>
      </c>
      <c r="W29" s="109">
        <v>623.92200000000003</v>
      </c>
      <c r="X29" s="109">
        <v>268.25099999999998</v>
      </c>
      <c r="Y29" s="109">
        <v>569.34299999999996</v>
      </c>
      <c r="Z29" s="109">
        <v>666.04100000000005</v>
      </c>
      <c r="AA29" s="109">
        <v>401.28899999999999</v>
      </c>
      <c r="AB29" s="109">
        <v>469.44200000000001</v>
      </c>
      <c r="AC29" s="109">
        <v>553.26800000000003</v>
      </c>
      <c r="AD29" s="109">
        <v>380.21899999999999</v>
      </c>
      <c r="AE29" s="109">
        <v>422.06599999999997</v>
      </c>
      <c r="AF29" s="109">
        <v>341.15600000000001</v>
      </c>
      <c r="AG29" s="109">
        <v>331.85199999999998</v>
      </c>
      <c r="AH29" s="110">
        <v>298.81900000000002</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2">
        <v>45962</v>
      </c>
      <c r="B30" s="279"/>
      <c r="C30" s="269">
        <v>386</v>
      </c>
      <c r="D30" s="274">
        <v>466</v>
      </c>
      <c r="E30" s="108">
        <v>573.43700000000001</v>
      </c>
      <c r="F30" s="108">
        <v>491.858</v>
      </c>
      <c r="G30" s="108">
        <v>551.197</v>
      </c>
      <c r="H30" s="109">
        <v>576.02599999999995</v>
      </c>
      <c r="I30" s="109">
        <v>647.03300000000002</v>
      </c>
      <c r="J30" s="109">
        <v>617.01</v>
      </c>
      <c r="K30" s="109">
        <v>416.23200000000003</v>
      </c>
      <c r="L30" s="109">
        <v>418.21199999999999</v>
      </c>
      <c r="M30" s="109">
        <v>367.13799999999998</v>
      </c>
      <c r="N30" s="109">
        <v>345.947</v>
      </c>
      <c r="O30" s="109">
        <v>377.79599999999999</v>
      </c>
      <c r="P30" s="109">
        <v>629.30700000000002</v>
      </c>
      <c r="Q30" s="109">
        <v>590.173</v>
      </c>
      <c r="R30" s="109">
        <v>620.46</v>
      </c>
      <c r="S30" s="109">
        <v>484.79399999999998</v>
      </c>
      <c r="T30" s="109">
        <v>466.86900000000003</v>
      </c>
      <c r="U30" s="109">
        <v>470.83300000000003</v>
      </c>
      <c r="V30" s="109">
        <v>476.488</v>
      </c>
      <c r="W30" s="109">
        <v>592.24099999999999</v>
      </c>
      <c r="X30" s="109">
        <v>338.98</v>
      </c>
      <c r="Y30" s="109">
        <v>493.47</v>
      </c>
      <c r="Z30" s="109">
        <v>490.185</v>
      </c>
      <c r="AA30" s="109">
        <v>418.83100000000002</v>
      </c>
      <c r="AB30" s="109">
        <v>458.70600000000002</v>
      </c>
      <c r="AC30" s="109">
        <v>503.10700000000003</v>
      </c>
      <c r="AD30" s="109">
        <v>392.75700000000001</v>
      </c>
      <c r="AE30" s="109">
        <v>473.31200000000001</v>
      </c>
      <c r="AF30" s="109">
        <v>462.887</v>
      </c>
      <c r="AG30" s="109">
        <v>433.66199999999998</v>
      </c>
      <c r="AH30" s="110">
        <v>374.73700000000002</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2">
        <v>45992</v>
      </c>
      <c r="B31" s="279"/>
      <c r="C31" s="269">
        <v>347</v>
      </c>
      <c r="D31" s="274">
        <v>361</v>
      </c>
      <c r="E31" s="108">
        <v>436.80399999999997</v>
      </c>
      <c r="F31" s="108">
        <v>381.77</v>
      </c>
      <c r="G31" s="108">
        <v>477.60500000000002</v>
      </c>
      <c r="H31" s="109">
        <v>504.66800000000001</v>
      </c>
      <c r="I31" s="109">
        <v>471.38799999999998</v>
      </c>
      <c r="J31" s="109">
        <v>474.60199999999998</v>
      </c>
      <c r="K31" s="109">
        <v>363.33499999999998</v>
      </c>
      <c r="L31" s="109">
        <v>323.488</v>
      </c>
      <c r="M31" s="109">
        <v>325.31799999999998</v>
      </c>
      <c r="N31" s="109">
        <v>283.62200000000001</v>
      </c>
      <c r="O31" s="109">
        <v>339.25099999999998</v>
      </c>
      <c r="P31" s="109">
        <v>394.65499999999997</v>
      </c>
      <c r="Q31" s="109">
        <v>430.339</v>
      </c>
      <c r="R31" s="109">
        <v>431.42599999999999</v>
      </c>
      <c r="S31" s="109">
        <v>405.495</v>
      </c>
      <c r="T31" s="109">
        <v>407.34399999999999</v>
      </c>
      <c r="U31" s="109">
        <v>389.12799999999999</v>
      </c>
      <c r="V31" s="109">
        <v>419.36099999999999</v>
      </c>
      <c r="W31" s="109">
        <v>465.536</v>
      </c>
      <c r="X31" s="109">
        <v>315.27699999999999</v>
      </c>
      <c r="Y31" s="109">
        <v>346.86599999999999</v>
      </c>
      <c r="Z31" s="109">
        <v>389.09</v>
      </c>
      <c r="AA31" s="109">
        <v>346.97199999999998</v>
      </c>
      <c r="AB31" s="109">
        <v>388.39400000000001</v>
      </c>
      <c r="AC31" s="109">
        <v>431.30900000000003</v>
      </c>
      <c r="AD31" s="109">
        <v>315.55599999999998</v>
      </c>
      <c r="AE31" s="109">
        <v>435.12700000000001</v>
      </c>
      <c r="AF31" s="109">
        <v>381.50400000000002</v>
      </c>
      <c r="AG31" s="109">
        <v>363.745</v>
      </c>
      <c r="AH31" s="110">
        <v>318.37099999999998</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2">
        <v>46023</v>
      </c>
      <c r="B32" s="279"/>
      <c r="C32" s="269">
        <v>333</v>
      </c>
      <c r="D32" s="274">
        <v>350</v>
      </c>
      <c r="E32" s="108">
        <v>402.161</v>
      </c>
      <c r="F32" s="108">
        <v>368.38600000000002</v>
      </c>
      <c r="G32" s="108">
        <v>421.13299999999998</v>
      </c>
      <c r="H32" s="109">
        <v>462.29300000000001</v>
      </c>
      <c r="I32" s="109">
        <v>433.05099999999999</v>
      </c>
      <c r="J32" s="109">
        <v>400.05399999999997</v>
      </c>
      <c r="K32" s="109">
        <v>349.21300000000002</v>
      </c>
      <c r="L32" s="109">
        <v>300.666</v>
      </c>
      <c r="M32" s="109">
        <v>287.43700000000001</v>
      </c>
      <c r="N32" s="109">
        <v>248.107</v>
      </c>
      <c r="O32" s="109">
        <v>299.791</v>
      </c>
      <c r="P32" s="109">
        <v>544.87199999999996</v>
      </c>
      <c r="Q32" s="109">
        <v>402.80399999999997</v>
      </c>
      <c r="R32" s="109">
        <v>377.22</v>
      </c>
      <c r="S32" s="109">
        <v>335.07299999999998</v>
      </c>
      <c r="T32" s="109">
        <v>395.21800000000002</v>
      </c>
      <c r="U32" s="109">
        <v>353.411</v>
      </c>
      <c r="V32" s="109">
        <v>386.9</v>
      </c>
      <c r="W32" s="109">
        <v>439.14</v>
      </c>
      <c r="X32" s="109">
        <v>289.43700000000001</v>
      </c>
      <c r="Y32" s="109">
        <v>288.03300000000002</v>
      </c>
      <c r="Z32" s="109">
        <v>357.25</v>
      </c>
      <c r="AA32" s="109">
        <v>321.142</v>
      </c>
      <c r="AB32" s="109">
        <v>417.88600000000002</v>
      </c>
      <c r="AC32" s="109">
        <v>386.30099999999999</v>
      </c>
      <c r="AD32" s="109">
        <v>292.85000000000002</v>
      </c>
      <c r="AE32" s="109">
        <v>387.92200000000003</v>
      </c>
      <c r="AF32" s="109">
        <v>320.86099999999999</v>
      </c>
      <c r="AG32" s="109">
        <v>318.596</v>
      </c>
      <c r="AH32" s="110">
        <v>392.55900000000003</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2">
        <v>46054</v>
      </c>
      <c r="B33" s="280"/>
      <c r="C33" s="270">
        <v>378</v>
      </c>
      <c r="D33" s="274">
        <v>397</v>
      </c>
      <c r="E33" s="108">
        <v>378.709</v>
      </c>
      <c r="F33" s="108">
        <v>402.31799999999998</v>
      </c>
      <c r="G33" s="108">
        <v>455.23200000000003</v>
      </c>
      <c r="H33" s="109">
        <v>435.97</v>
      </c>
      <c r="I33" s="109">
        <v>435.36500000000001</v>
      </c>
      <c r="J33" s="109">
        <v>397.13499999999999</v>
      </c>
      <c r="K33" s="109">
        <v>381.01799999999997</v>
      </c>
      <c r="L33" s="109">
        <v>283.03800000000001</v>
      </c>
      <c r="M33" s="109">
        <v>236.785</v>
      </c>
      <c r="N33" s="109">
        <v>271.04899999999998</v>
      </c>
      <c r="O33" s="109">
        <v>273.37200000000001</v>
      </c>
      <c r="P33" s="109">
        <v>553.11900000000003</v>
      </c>
      <c r="Q33" s="109">
        <v>355.24700000000001</v>
      </c>
      <c r="R33" s="109">
        <v>391.42899999999997</v>
      </c>
      <c r="S33" s="109">
        <v>319.39600000000002</v>
      </c>
      <c r="T33" s="109">
        <v>396.279</v>
      </c>
      <c r="U33" s="109">
        <v>387.15699999999998</v>
      </c>
      <c r="V33" s="109">
        <v>338.68299999999999</v>
      </c>
      <c r="W33" s="109">
        <v>410.14</v>
      </c>
      <c r="X33" s="109">
        <v>289.05399999999997</v>
      </c>
      <c r="Y33" s="109">
        <v>281.98599999999999</v>
      </c>
      <c r="Z33" s="109">
        <v>455.44</v>
      </c>
      <c r="AA33" s="109">
        <v>359.62400000000002</v>
      </c>
      <c r="AB33" s="109">
        <v>553.62800000000004</v>
      </c>
      <c r="AC33" s="109">
        <v>380.73399999999998</v>
      </c>
      <c r="AD33" s="109">
        <v>297.06799999999998</v>
      </c>
      <c r="AE33" s="109">
        <v>358.36</v>
      </c>
      <c r="AF33" s="109">
        <v>304.69</v>
      </c>
      <c r="AG33" s="109">
        <v>337.72699999999998</v>
      </c>
      <c r="AH33" s="110">
        <v>495.52800000000002</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2">
        <v>46082</v>
      </c>
      <c r="B34" s="279"/>
      <c r="C34" s="269">
        <v>564</v>
      </c>
      <c r="D34" s="274">
        <v>614</v>
      </c>
      <c r="E34" s="108">
        <v>625.12599999999998</v>
      </c>
      <c r="F34" s="108">
        <v>993.26099999999997</v>
      </c>
      <c r="G34" s="108">
        <v>615.46600000000001</v>
      </c>
      <c r="H34" s="109">
        <v>821.52099999999996</v>
      </c>
      <c r="I34" s="109">
        <v>568.82600000000002</v>
      </c>
      <c r="J34" s="109">
        <v>538.83100000000002</v>
      </c>
      <c r="K34" s="109">
        <v>492.71699999999998</v>
      </c>
      <c r="L34" s="109">
        <v>487.32900000000001</v>
      </c>
      <c r="M34" s="109">
        <v>287.11200000000002</v>
      </c>
      <c r="N34" s="109">
        <v>434.85500000000002</v>
      </c>
      <c r="O34" s="109">
        <v>628.59299999999996</v>
      </c>
      <c r="P34" s="109">
        <v>723.16300000000001</v>
      </c>
      <c r="Q34" s="109">
        <v>462.654</v>
      </c>
      <c r="R34" s="109">
        <v>840.64800000000002</v>
      </c>
      <c r="S34" s="109">
        <v>427.755</v>
      </c>
      <c r="T34" s="109">
        <v>636.23299999999995</v>
      </c>
      <c r="U34" s="109">
        <v>535.65</v>
      </c>
      <c r="V34" s="109">
        <v>504.45499999999998</v>
      </c>
      <c r="W34" s="109">
        <v>588.52099999999996</v>
      </c>
      <c r="X34" s="109">
        <v>378.80700000000002</v>
      </c>
      <c r="Y34" s="109">
        <v>457.11599999999999</v>
      </c>
      <c r="Z34" s="109">
        <v>676.98900000000003</v>
      </c>
      <c r="AA34" s="109">
        <v>548.76800000000003</v>
      </c>
      <c r="AB34" s="109">
        <v>1201.136</v>
      </c>
      <c r="AC34" s="109">
        <v>444.76799999999997</v>
      </c>
      <c r="AD34" s="109">
        <v>555.255</v>
      </c>
      <c r="AE34" s="109">
        <v>534.12900000000002</v>
      </c>
      <c r="AF34" s="109">
        <v>431.96</v>
      </c>
      <c r="AG34" s="109">
        <v>538.94100000000003</v>
      </c>
      <c r="AH34" s="110">
        <v>594.97299999999996</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2">
        <v>46113</v>
      </c>
      <c r="B35" s="279"/>
      <c r="C35" s="269">
        <v>716</v>
      </c>
      <c r="D35" s="274">
        <v>920</v>
      </c>
      <c r="E35" s="108">
        <v>969.36400000000003</v>
      </c>
      <c r="F35" s="108">
        <v>928.99900000000002</v>
      </c>
      <c r="G35" s="108">
        <v>1061.2059999999999</v>
      </c>
      <c r="H35" s="109">
        <v>1435.2860000000001</v>
      </c>
      <c r="I35" s="109">
        <v>1092.6199999999999</v>
      </c>
      <c r="J35" s="109">
        <v>749.03399999999999</v>
      </c>
      <c r="K35" s="109">
        <v>819.99300000000005</v>
      </c>
      <c r="L35" s="109">
        <v>792.072</v>
      </c>
      <c r="M35" s="109">
        <v>486.738</v>
      </c>
      <c r="N35" s="109">
        <v>592.48099999999999</v>
      </c>
      <c r="O35" s="109">
        <v>1400.903</v>
      </c>
      <c r="P35" s="109">
        <v>1435.2760000000001</v>
      </c>
      <c r="Q35" s="109">
        <v>1094.6030000000001</v>
      </c>
      <c r="R35" s="109">
        <v>1172.1759999999999</v>
      </c>
      <c r="S35" s="109">
        <v>673.18499999999995</v>
      </c>
      <c r="T35" s="109">
        <v>808.26300000000003</v>
      </c>
      <c r="U35" s="109">
        <v>751.01</v>
      </c>
      <c r="V35" s="109">
        <v>1163.1400000000001</v>
      </c>
      <c r="W35" s="109">
        <v>1204.6969999999999</v>
      </c>
      <c r="X35" s="109">
        <v>377.964</v>
      </c>
      <c r="Y35" s="109">
        <v>663.91800000000001</v>
      </c>
      <c r="Z35" s="109">
        <v>725.09299999999996</v>
      </c>
      <c r="AA35" s="109">
        <v>788.06</v>
      </c>
      <c r="AB35" s="109">
        <v>1907.307</v>
      </c>
      <c r="AC35" s="109">
        <v>503.19</v>
      </c>
      <c r="AD35" s="109">
        <v>1199.7329999999999</v>
      </c>
      <c r="AE35" s="109">
        <v>632.01700000000005</v>
      </c>
      <c r="AF35" s="109">
        <v>489.97199999999998</v>
      </c>
      <c r="AG35" s="109">
        <v>1010.249</v>
      </c>
      <c r="AH35" s="110">
        <v>1346.1869999999999</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2">
        <v>46143</v>
      </c>
      <c r="B36" s="290"/>
      <c r="C36" s="291">
        <v>1552</v>
      </c>
      <c r="D36" s="276">
        <v>2060</v>
      </c>
      <c r="E36" s="109">
        <v>2097.3989999999999</v>
      </c>
      <c r="F36" s="109">
        <v>2494.625</v>
      </c>
      <c r="G36" s="109">
        <v>3031.6660000000002</v>
      </c>
      <c r="H36" s="109">
        <v>4035.114</v>
      </c>
      <c r="I36" s="109">
        <v>2663.4369999999999</v>
      </c>
      <c r="J36" s="109">
        <v>2208.3629999999998</v>
      </c>
      <c r="K36" s="109">
        <v>2032.7380000000001</v>
      </c>
      <c r="L36" s="109">
        <v>2269.2779999999998</v>
      </c>
      <c r="M36" s="109">
        <v>311.75200000000001</v>
      </c>
      <c r="N36" s="109">
        <v>1441.402</v>
      </c>
      <c r="O36" s="109">
        <v>1795.279</v>
      </c>
      <c r="P36" s="109">
        <v>3038.7</v>
      </c>
      <c r="Q36" s="109">
        <v>2413.3380000000002</v>
      </c>
      <c r="R36" s="109">
        <v>2092.9490000000001</v>
      </c>
      <c r="S36" s="109">
        <v>2172.924</v>
      </c>
      <c r="T36" s="109">
        <v>2793.24</v>
      </c>
      <c r="U36" s="109">
        <v>1010.13</v>
      </c>
      <c r="V36" s="109">
        <v>2418.375</v>
      </c>
      <c r="W36" s="109">
        <v>1366.5450000000001</v>
      </c>
      <c r="X36" s="109">
        <v>766.851</v>
      </c>
      <c r="Y36" s="109">
        <v>1675.7750000000001</v>
      </c>
      <c r="Z36" s="109">
        <v>1443.1849999999999</v>
      </c>
      <c r="AA36" s="109">
        <v>2056.4409999999998</v>
      </c>
      <c r="AB36" s="109">
        <v>2498.6309999999999</v>
      </c>
      <c r="AC36" s="109">
        <v>1293.451</v>
      </c>
      <c r="AD36" s="109">
        <v>2489.8330000000001</v>
      </c>
      <c r="AE36" s="110">
        <v>1582.345</v>
      </c>
      <c r="AF36" s="109">
        <v>935.60799999999995</v>
      </c>
      <c r="AG36" s="109">
        <v>1832.6669999999999</v>
      </c>
      <c r="AH36" s="109">
        <v>3363.5070000000001</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2">
        <v>46174</v>
      </c>
      <c r="B37" s="281"/>
      <c r="C37" s="271">
        <v>1570</v>
      </c>
      <c r="D37" s="276">
        <v>2423</v>
      </c>
      <c r="E37" s="109">
        <v>1666.2139999999999</v>
      </c>
      <c r="F37" s="109">
        <v>4975.8190000000004</v>
      </c>
      <c r="G37" s="109">
        <v>2883.0120000000002</v>
      </c>
      <c r="H37" s="109">
        <v>4861.0360000000001</v>
      </c>
      <c r="I37" s="109">
        <v>2542.6289999999999</v>
      </c>
      <c r="J37" s="109">
        <v>3319.26</v>
      </c>
      <c r="K37" s="109">
        <v>1387.23</v>
      </c>
      <c r="L37" s="109">
        <v>1557.213</v>
      </c>
      <c r="M37" s="109">
        <v>389.42899999999997</v>
      </c>
      <c r="N37" s="109">
        <v>2133.172</v>
      </c>
      <c r="O37" s="109">
        <v>1043.009</v>
      </c>
      <c r="P37" s="109">
        <v>3544.279</v>
      </c>
      <c r="Q37" s="109">
        <v>2006.3050000000001</v>
      </c>
      <c r="R37" s="109">
        <v>1165.319</v>
      </c>
      <c r="S37" s="109">
        <v>3721.8130000000001</v>
      </c>
      <c r="T37" s="109">
        <v>2592.712</v>
      </c>
      <c r="U37" s="109">
        <v>2590.1979999999999</v>
      </c>
      <c r="V37" s="109">
        <v>5045.6509999999998</v>
      </c>
      <c r="W37" s="109">
        <v>426.07400000000001</v>
      </c>
      <c r="X37" s="109">
        <v>1232.3979999999999</v>
      </c>
      <c r="Y37" s="109">
        <v>2947.0720000000001</v>
      </c>
      <c r="Z37" s="109">
        <v>2212.1370000000002</v>
      </c>
      <c r="AA37" s="109">
        <v>2517.866</v>
      </c>
      <c r="AB37" s="109">
        <v>3246.049</v>
      </c>
      <c r="AC37" s="109">
        <v>957.30399999999997</v>
      </c>
      <c r="AD37" s="109">
        <v>3778.096</v>
      </c>
      <c r="AE37" s="110">
        <v>1780.921</v>
      </c>
      <c r="AF37" s="109">
        <v>2369.6959999999999</v>
      </c>
      <c r="AG37" s="109">
        <v>1195.5</v>
      </c>
      <c r="AH37" s="109">
        <v>4452.8419999999996</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2">
        <v>46204</v>
      </c>
      <c r="B38" s="281"/>
      <c r="C38" s="271">
        <v>298</v>
      </c>
      <c r="D38" s="276">
        <v>711</v>
      </c>
      <c r="E38" s="109">
        <v>342.904</v>
      </c>
      <c r="F38" s="109">
        <v>3904.6669999999999</v>
      </c>
      <c r="G38" s="109">
        <v>1172.596</v>
      </c>
      <c r="H38" s="109">
        <v>1746.8150000000001</v>
      </c>
      <c r="I38" s="109">
        <v>1510.89</v>
      </c>
      <c r="J38" s="109">
        <v>1847.59</v>
      </c>
      <c r="K38" s="109">
        <v>251.63900000000001</v>
      </c>
      <c r="L38" s="109">
        <v>339.935</v>
      </c>
      <c r="M38" s="109">
        <v>15.978999999999999</v>
      </c>
      <c r="N38" s="109">
        <v>510.30200000000002</v>
      </c>
      <c r="O38" s="109">
        <v>411.39499999999998</v>
      </c>
      <c r="P38" s="109">
        <v>1478.8679999999999</v>
      </c>
      <c r="Q38" s="109">
        <v>500.22899999999998</v>
      </c>
      <c r="R38" s="109">
        <v>313.35500000000002</v>
      </c>
      <c r="S38" s="109">
        <v>1864.3340000000001</v>
      </c>
      <c r="T38" s="109">
        <v>1534.375</v>
      </c>
      <c r="U38" s="109">
        <v>877.04899999999998</v>
      </c>
      <c r="V38" s="109">
        <v>3661.9540000000002</v>
      </c>
      <c r="W38" s="109">
        <v>99.212999999999994</v>
      </c>
      <c r="X38" s="109">
        <v>287.67399999999998</v>
      </c>
      <c r="Y38" s="109">
        <v>1055.1659999999999</v>
      </c>
      <c r="Z38" s="109">
        <v>788.86400000000003</v>
      </c>
      <c r="AA38" s="109">
        <v>741.41</v>
      </c>
      <c r="AB38" s="109">
        <v>1155.8389999999999</v>
      </c>
      <c r="AC38" s="109">
        <v>256.03399999999999</v>
      </c>
      <c r="AD38" s="109">
        <v>2254.7660000000001</v>
      </c>
      <c r="AE38" s="110">
        <v>468.589</v>
      </c>
      <c r="AF38" s="109">
        <v>1035.3119999999999</v>
      </c>
      <c r="AG38" s="109">
        <v>420.12200000000001</v>
      </c>
      <c r="AH38" s="109">
        <v>1995.6179999999999</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2">
        <v>46235</v>
      </c>
      <c r="B39" s="281"/>
      <c r="C39" s="271">
        <v>211</v>
      </c>
      <c r="D39" s="276">
        <v>371</v>
      </c>
      <c r="E39" s="109">
        <v>201.703</v>
      </c>
      <c r="F39" s="109">
        <v>1046.6849999999999</v>
      </c>
      <c r="G39" s="109">
        <v>369.03899999999999</v>
      </c>
      <c r="H39" s="109">
        <v>851.41</v>
      </c>
      <c r="I39" s="109">
        <v>559.70699999999999</v>
      </c>
      <c r="J39" s="109">
        <v>761.24800000000005</v>
      </c>
      <c r="K39" s="109">
        <v>162.97200000000001</v>
      </c>
      <c r="L39" s="109">
        <v>255.59700000000001</v>
      </c>
      <c r="M39" s="109">
        <v>61.024000000000001</v>
      </c>
      <c r="N39" s="109">
        <v>219.10400000000001</v>
      </c>
      <c r="O39" s="109">
        <v>208.55500000000001</v>
      </c>
      <c r="P39" s="109">
        <v>508.86500000000001</v>
      </c>
      <c r="Q39" s="109">
        <v>312.61900000000003</v>
      </c>
      <c r="R39" s="109">
        <v>287.73099999999999</v>
      </c>
      <c r="S39" s="109">
        <v>570.798</v>
      </c>
      <c r="T39" s="109">
        <v>458.274</v>
      </c>
      <c r="U39" s="109">
        <v>416.363</v>
      </c>
      <c r="V39" s="109">
        <v>851.08900000000006</v>
      </c>
      <c r="W39" s="109">
        <v>151.76499999999999</v>
      </c>
      <c r="X39" s="109">
        <v>231.56399999999999</v>
      </c>
      <c r="Y39" s="109">
        <v>441.18599999999998</v>
      </c>
      <c r="Z39" s="109">
        <v>282.85300000000001</v>
      </c>
      <c r="AA39" s="109">
        <v>349.24</v>
      </c>
      <c r="AB39" s="109">
        <v>496.06400000000002</v>
      </c>
      <c r="AC39" s="109">
        <v>160.32400000000001</v>
      </c>
      <c r="AD39" s="109">
        <v>591.43399999999997</v>
      </c>
      <c r="AE39" s="110">
        <v>223.29599999999999</v>
      </c>
      <c r="AF39" s="109">
        <v>392.49599999999998</v>
      </c>
      <c r="AG39" s="109">
        <v>282.31900000000002</v>
      </c>
      <c r="AH39" s="109">
        <v>697.649</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2">
        <v>46266</v>
      </c>
      <c r="B40" s="281"/>
      <c r="C40" s="271">
        <v>226</v>
      </c>
      <c r="D40" s="276">
        <v>316</v>
      </c>
      <c r="E40" s="109">
        <v>314.11500000000001</v>
      </c>
      <c r="F40" s="109">
        <v>564.46900000000005</v>
      </c>
      <c r="G40" s="109">
        <v>380.22800000000001</v>
      </c>
      <c r="H40" s="109">
        <v>762.18299999999999</v>
      </c>
      <c r="I40" s="109">
        <v>421.20499999999998</v>
      </c>
      <c r="J40" s="109">
        <v>527.99099999999999</v>
      </c>
      <c r="K40" s="109">
        <v>248.27600000000001</v>
      </c>
      <c r="L40" s="109">
        <v>234.322</v>
      </c>
      <c r="M40" s="109">
        <v>208.36099999999999</v>
      </c>
      <c r="N40" s="109">
        <v>404.88799999999998</v>
      </c>
      <c r="O40" s="109">
        <v>337.71199999999999</v>
      </c>
      <c r="P40" s="109">
        <v>393.33199999999999</v>
      </c>
      <c r="Q40" s="109">
        <v>365.68099999999998</v>
      </c>
      <c r="R40" s="109">
        <v>363.48399999999998</v>
      </c>
      <c r="S40" s="109">
        <v>438.86</v>
      </c>
      <c r="T40" s="109">
        <v>325.99900000000002</v>
      </c>
      <c r="U40" s="109">
        <v>298.32600000000002</v>
      </c>
      <c r="V40" s="109">
        <v>541.41099999999994</v>
      </c>
      <c r="W40" s="109">
        <v>186.77699999999999</v>
      </c>
      <c r="X40" s="109">
        <v>473.98899999999998</v>
      </c>
      <c r="Y40" s="109">
        <v>446.71199999999999</v>
      </c>
      <c r="Z40" s="109">
        <v>266.79599999999999</v>
      </c>
      <c r="AA40" s="109">
        <v>378.08199999999999</v>
      </c>
      <c r="AB40" s="109">
        <v>369.4</v>
      </c>
      <c r="AC40" s="109">
        <v>178.35400000000001</v>
      </c>
      <c r="AD40" s="109">
        <v>387.42</v>
      </c>
      <c r="AE40" s="110">
        <v>247.47800000000001</v>
      </c>
      <c r="AF40" s="109">
        <v>420.94499999999999</v>
      </c>
      <c r="AG40" s="109">
        <v>319.59199999999998</v>
      </c>
      <c r="AH40" s="109">
        <v>627.62699999999995</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2">
        <v>46296</v>
      </c>
      <c r="B41" s="281"/>
      <c r="C41" s="271">
        <v>314</v>
      </c>
      <c r="D41" s="276">
        <v>447</v>
      </c>
      <c r="E41" s="109">
        <v>463.94499999999999</v>
      </c>
      <c r="F41" s="109">
        <v>609.50199999999995</v>
      </c>
      <c r="G41" s="109">
        <v>538.71600000000001</v>
      </c>
      <c r="H41" s="109">
        <v>908.93</v>
      </c>
      <c r="I41" s="109">
        <v>520.44500000000005</v>
      </c>
      <c r="J41" s="109">
        <v>401.63499999999999</v>
      </c>
      <c r="K41" s="109">
        <v>413.351</v>
      </c>
      <c r="L41" s="109">
        <v>277.19099999999997</v>
      </c>
      <c r="M41" s="109">
        <v>324.28199999999998</v>
      </c>
      <c r="N41" s="109">
        <v>322.43700000000001</v>
      </c>
      <c r="O41" s="109">
        <v>503.49900000000002</v>
      </c>
      <c r="P41" s="109">
        <v>615.053</v>
      </c>
      <c r="Q41" s="109">
        <v>1095.575</v>
      </c>
      <c r="R41" s="109">
        <v>530.12800000000004</v>
      </c>
      <c r="S41" s="109">
        <v>427.48599999999999</v>
      </c>
      <c r="T41" s="109">
        <v>396.803</v>
      </c>
      <c r="U41" s="109">
        <v>454.24799999999999</v>
      </c>
      <c r="V41" s="109">
        <v>619.39400000000001</v>
      </c>
      <c r="W41" s="109">
        <v>264.56599999999997</v>
      </c>
      <c r="X41" s="109">
        <v>575.10500000000002</v>
      </c>
      <c r="Y41" s="109">
        <v>658.37400000000002</v>
      </c>
      <c r="Z41" s="109">
        <v>391.76</v>
      </c>
      <c r="AA41" s="109">
        <v>463.19099999999997</v>
      </c>
      <c r="AB41" s="109">
        <v>546.41099999999994</v>
      </c>
      <c r="AC41" s="109">
        <v>373.89400000000001</v>
      </c>
      <c r="AD41" s="109">
        <v>422.59399999999999</v>
      </c>
      <c r="AE41" s="110">
        <v>330.30900000000003</v>
      </c>
      <c r="AF41" s="109">
        <v>335.16199999999998</v>
      </c>
      <c r="AG41" s="109">
        <v>290.95100000000002</v>
      </c>
      <c r="AH41" s="109">
        <v>574.96600000000001</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2">
        <v>46327</v>
      </c>
      <c r="B42" s="281"/>
      <c r="C42" s="271">
        <v>386</v>
      </c>
      <c r="D42" s="276">
        <v>466</v>
      </c>
      <c r="E42" s="109">
        <v>491.90100000000001</v>
      </c>
      <c r="F42" s="109">
        <v>557.56100000000004</v>
      </c>
      <c r="G42" s="109">
        <v>568.33600000000001</v>
      </c>
      <c r="H42" s="109">
        <v>650.64599999999996</v>
      </c>
      <c r="I42" s="109">
        <v>627.08699999999999</v>
      </c>
      <c r="J42" s="109">
        <v>420.666</v>
      </c>
      <c r="K42" s="109">
        <v>416.62599999999998</v>
      </c>
      <c r="L42" s="109">
        <v>363.86500000000001</v>
      </c>
      <c r="M42" s="109">
        <v>340.37599999999998</v>
      </c>
      <c r="N42" s="109">
        <v>371.73599999999999</v>
      </c>
      <c r="O42" s="109">
        <v>613.64</v>
      </c>
      <c r="P42" s="109">
        <v>585.60500000000002</v>
      </c>
      <c r="Q42" s="109">
        <v>624.68700000000001</v>
      </c>
      <c r="R42" s="109">
        <v>487.351</v>
      </c>
      <c r="S42" s="109">
        <v>461.02600000000001</v>
      </c>
      <c r="T42" s="109">
        <v>464.31900000000002</v>
      </c>
      <c r="U42" s="109">
        <v>480.38200000000001</v>
      </c>
      <c r="V42" s="109">
        <v>588.35500000000002</v>
      </c>
      <c r="W42" s="109">
        <v>335.58199999999999</v>
      </c>
      <c r="X42" s="109">
        <v>498.88600000000002</v>
      </c>
      <c r="Y42" s="109">
        <v>487.23099999999999</v>
      </c>
      <c r="Z42" s="109">
        <v>410.02300000000002</v>
      </c>
      <c r="AA42" s="109">
        <v>453.60599999999999</v>
      </c>
      <c r="AB42" s="109">
        <v>497.10399999999998</v>
      </c>
      <c r="AC42" s="109">
        <v>393.14</v>
      </c>
      <c r="AD42" s="109">
        <v>473.92500000000001</v>
      </c>
      <c r="AE42" s="110">
        <v>452.512</v>
      </c>
      <c r="AF42" s="109">
        <v>437.12</v>
      </c>
      <c r="AG42" s="109">
        <v>367.45</v>
      </c>
      <c r="AH42" s="109">
        <v>568.53899999999999</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2">
        <v>46357</v>
      </c>
      <c r="B43" s="281"/>
      <c r="C43" s="271">
        <v>347</v>
      </c>
      <c r="D43" s="276">
        <v>361</v>
      </c>
      <c r="E43" s="109">
        <v>380.13099999999997</v>
      </c>
      <c r="F43" s="109">
        <v>482.97</v>
      </c>
      <c r="G43" s="109">
        <v>498.33</v>
      </c>
      <c r="H43" s="109">
        <v>474.34899999999999</v>
      </c>
      <c r="I43" s="109">
        <v>474.82900000000001</v>
      </c>
      <c r="J43" s="109">
        <v>367.202</v>
      </c>
      <c r="K43" s="109">
        <v>322.43599999999998</v>
      </c>
      <c r="L43" s="109">
        <v>322.77199999999999</v>
      </c>
      <c r="M43" s="109">
        <v>276.55</v>
      </c>
      <c r="N43" s="109">
        <v>334.33699999999999</v>
      </c>
      <c r="O43" s="109">
        <v>382.49099999999999</v>
      </c>
      <c r="P43" s="109">
        <v>426.60700000000003</v>
      </c>
      <c r="Q43" s="109">
        <v>430.48</v>
      </c>
      <c r="R43" s="109">
        <v>408.202</v>
      </c>
      <c r="S43" s="109">
        <v>402.57499999999999</v>
      </c>
      <c r="T43" s="109">
        <v>383.93099999999998</v>
      </c>
      <c r="U43" s="109">
        <v>418.19499999999999</v>
      </c>
      <c r="V43" s="109">
        <v>462.404</v>
      </c>
      <c r="W43" s="109">
        <v>312.30799999999999</v>
      </c>
      <c r="X43" s="109">
        <v>351.64</v>
      </c>
      <c r="Y43" s="109">
        <v>382.25099999999998</v>
      </c>
      <c r="Z43" s="109">
        <v>339.70699999999999</v>
      </c>
      <c r="AA43" s="109">
        <v>384.08300000000003</v>
      </c>
      <c r="AB43" s="109">
        <v>426.39699999999999</v>
      </c>
      <c r="AC43" s="109">
        <v>313.78800000000001</v>
      </c>
      <c r="AD43" s="109">
        <v>435.86599999999999</v>
      </c>
      <c r="AE43" s="110">
        <v>373.11799999999999</v>
      </c>
      <c r="AF43" s="109">
        <v>366.78</v>
      </c>
      <c r="AG43" s="109">
        <v>311.85899999999998</v>
      </c>
      <c r="AH43" s="109">
        <v>432.887</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2">
        <v>46388</v>
      </c>
      <c r="B44" s="281"/>
      <c r="C44" s="271">
        <v>333</v>
      </c>
      <c r="D44" s="276">
        <v>350</v>
      </c>
      <c r="E44" s="109">
        <v>364.76299999999998</v>
      </c>
      <c r="F44" s="109">
        <v>426.65899999999999</v>
      </c>
      <c r="G44" s="109">
        <v>455.93900000000002</v>
      </c>
      <c r="H44" s="109">
        <v>436.142</v>
      </c>
      <c r="I44" s="109">
        <v>398.036</v>
      </c>
      <c r="J44" s="109">
        <v>353.33100000000002</v>
      </c>
      <c r="K44" s="109">
        <v>299.577</v>
      </c>
      <c r="L44" s="109">
        <v>284.91300000000001</v>
      </c>
      <c r="M44" s="109">
        <v>239.727</v>
      </c>
      <c r="N44" s="109">
        <v>294.85700000000003</v>
      </c>
      <c r="O44" s="109">
        <v>531.84299999999996</v>
      </c>
      <c r="P44" s="109">
        <v>398.904</v>
      </c>
      <c r="Q44" s="109">
        <v>374.79300000000001</v>
      </c>
      <c r="R44" s="109">
        <v>337.81299999999999</v>
      </c>
      <c r="S44" s="109">
        <v>390.23200000000003</v>
      </c>
      <c r="T44" s="109">
        <v>348.07100000000003</v>
      </c>
      <c r="U44" s="109">
        <v>391.37099999999998</v>
      </c>
      <c r="V44" s="109">
        <v>435.90199999999999</v>
      </c>
      <c r="W44" s="109">
        <v>286.71699999999998</v>
      </c>
      <c r="X44" s="109">
        <v>292.99</v>
      </c>
      <c r="Y44" s="109">
        <v>348.86799999999999</v>
      </c>
      <c r="Z44" s="109">
        <v>313.59399999999999</v>
      </c>
      <c r="AA44" s="109">
        <v>413.27199999999999</v>
      </c>
      <c r="AB44" s="109">
        <v>381.32499999999999</v>
      </c>
      <c r="AC44" s="109">
        <v>290.31200000000001</v>
      </c>
      <c r="AD44" s="109">
        <v>388.72699999999998</v>
      </c>
      <c r="AE44" s="110">
        <v>312.33600000000001</v>
      </c>
      <c r="AF44" s="109">
        <v>321.64800000000002</v>
      </c>
      <c r="AG44" s="109">
        <v>383.589</v>
      </c>
      <c r="AH44" s="109">
        <v>398.16800000000001</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2">
        <v>46419</v>
      </c>
      <c r="B45" s="281"/>
      <c r="C45" s="271">
        <v>378</v>
      </c>
      <c r="D45" s="276">
        <v>397</v>
      </c>
      <c r="E45" s="109">
        <v>394.089</v>
      </c>
      <c r="F45" s="109">
        <v>461.505</v>
      </c>
      <c r="G45" s="109">
        <v>429.47399999999999</v>
      </c>
      <c r="H45" s="109">
        <v>438.56200000000001</v>
      </c>
      <c r="I45" s="109">
        <v>395.07400000000001</v>
      </c>
      <c r="J45" s="109">
        <v>385.54300000000001</v>
      </c>
      <c r="K45" s="109">
        <v>281.887</v>
      </c>
      <c r="L45" s="109">
        <v>234.262</v>
      </c>
      <c r="M45" s="109">
        <v>257.44299999999998</v>
      </c>
      <c r="N45" s="109">
        <v>268.40899999999999</v>
      </c>
      <c r="O45" s="109">
        <v>539.28099999999995</v>
      </c>
      <c r="P45" s="109">
        <v>351.40199999999999</v>
      </c>
      <c r="Q45" s="109">
        <v>384.47899999999998</v>
      </c>
      <c r="R45" s="109">
        <v>322.32900000000001</v>
      </c>
      <c r="S45" s="109">
        <v>390.83699999999999</v>
      </c>
      <c r="T45" s="109">
        <v>381.803</v>
      </c>
      <c r="U45" s="109">
        <v>338.04399999999998</v>
      </c>
      <c r="V45" s="109">
        <v>406.92899999999997</v>
      </c>
      <c r="W45" s="109">
        <v>286.35500000000002</v>
      </c>
      <c r="X45" s="109">
        <v>287.029</v>
      </c>
      <c r="Y45" s="109">
        <v>440.69600000000003</v>
      </c>
      <c r="Z45" s="109">
        <v>351.55200000000002</v>
      </c>
      <c r="AA45" s="109">
        <v>547.88900000000001</v>
      </c>
      <c r="AB45" s="109">
        <v>375.49</v>
      </c>
      <c r="AC45" s="109">
        <v>293.21199999999999</v>
      </c>
      <c r="AD45" s="109">
        <v>359.22300000000001</v>
      </c>
      <c r="AE45" s="110">
        <v>295.57100000000003</v>
      </c>
      <c r="AF45" s="109">
        <v>340.94900000000001</v>
      </c>
      <c r="AG45" s="109">
        <v>485.28800000000001</v>
      </c>
      <c r="AH45" s="109">
        <v>374.702</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2">
        <v>46447</v>
      </c>
      <c r="B46" s="281"/>
      <c r="C46" s="271">
        <v>564</v>
      </c>
      <c r="D46" s="276">
        <v>614</v>
      </c>
      <c r="E46" s="109">
        <v>985.41800000000001</v>
      </c>
      <c r="F46" s="109">
        <v>622.09900000000005</v>
      </c>
      <c r="G46" s="109">
        <v>812.65800000000002</v>
      </c>
      <c r="H46" s="109">
        <v>572.74599999999998</v>
      </c>
      <c r="I46" s="109">
        <v>523.90499999999997</v>
      </c>
      <c r="J46" s="109">
        <v>497.92700000000002</v>
      </c>
      <c r="K46" s="109">
        <v>485.96</v>
      </c>
      <c r="L46" s="109">
        <v>284.42200000000003</v>
      </c>
      <c r="M46" s="109">
        <v>419.072</v>
      </c>
      <c r="N46" s="109">
        <v>621.88099999999997</v>
      </c>
      <c r="O46" s="109">
        <v>708.55399999999997</v>
      </c>
      <c r="P46" s="109">
        <v>458.541</v>
      </c>
      <c r="Q46" s="109">
        <v>810.90899999999999</v>
      </c>
      <c r="R46" s="109">
        <v>432.31700000000001</v>
      </c>
      <c r="S46" s="109">
        <v>629.66</v>
      </c>
      <c r="T46" s="109">
        <v>530.096</v>
      </c>
      <c r="U46" s="109">
        <v>498.89</v>
      </c>
      <c r="V46" s="109">
        <v>584.38800000000003</v>
      </c>
      <c r="W46" s="109">
        <v>375.76900000000001</v>
      </c>
      <c r="X46" s="109">
        <v>462.62099999999998</v>
      </c>
      <c r="Y46" s="109">
        <v>660.399</v>
      </c>
      <c r="Z46" s="109">
        <v>538.84100000000001</v>
      </c>
      <c r="AA46" s="109">
        <v>1192.366</v>
      </c>
      <c r="AB46" s="109">
        <v>439.18200000000002</v>
      </c>
      <c r="AC46" s="109">
        <v>538.75900000000001</v>
      </c>
      <c r="AD46" s="109">
        <v>535.346</v>
      </c>
      <c r="AE46" s="110">
        <v>422.29399999999998</v>
      </c>
      <c r="AF46" s="109">
        <v>542.86699999999996</v>
      </c>
      <c r="AG46" s="109">
        <v>561.495</v>
      </c>
      <c r="AH46" s="109">
        <v>620.20600000000002</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2">
        <v>46478</v>
      </c>
      <c r="B47" s="281"/>
      <c r="C47" s="271">
        <v>716</v>
      </c>
      <c r="D47" s="276">
        <v>920</v>
      </c>
      <c r="E47" s="109">
        <v>911.99800000000005</v>
      </c>
      <c r="F47" s="109">
        <v>1068.066</v>
      </c>
      <c r="G47" s="109">
        <v>1425.452</v>
      </c>
      <c r="H47" s="109">
        <v>1097.3240000000001</v>
      </c>
      <c r="I47" s="109">
        <v>715.97699999999998</v>
      </c>
      <c r="J47" s="109">
        <v>826.57500000000005</v>
      </c>
      <c r="K47" s="109">
        <v>790.20399999999995</v>
      </c>
      <c r="L47" s="109">
        <v>483.36700000000002</v>
      </c>
      <c r="M47" s="109">
        <v>563.28200000000004</v>
      </c>
      <c r="N47" s="109">
        <v>1392.2280000000001</v>
      </c>
      <c r="O47" s="109">
        <v>1414.57</v>
      </c>
      <c r="P47" s="109">
        <v>1087.6310000000001</v>
      </c>
      <c r="Q47" s="109">
        <v>1175.9490000000001</v>
      </c>
      <c r="R47" s="109">
        <v>678.39800000000002</v>
      </c>
      <c r="S47" s="109">
        <v>801.13800000000003</v>
      </c>
      <c r="T47" s="109">
        <v>742.82100000000003</v>
      </c>
      <c r="U47" s="109">
        <v>1115.412</v>
      </c>
      <c r="V47" s="109">
        <v>1200.489</v>
      </c>
      <c r="W47" s="109">
        <v>374.25900000000001</v>
      </c>
      <c r="X47" s="109">
        <v>670.952</v>
      </c>
      <c r="Y47" s="109">
        <v>715.697</v>
      </c>
      <c r="Z47" s="109">
        <v>776.28899999999999</v>
      </c>
      <c r="AA47" s="109">
        <v>1900.2170000000001</v>
      </c>
      <c r="AB47" s="109">
        <v>497.26299999999998</v>
      </c>
      <c r="AC47" s="109">
        <v>1128.1210000000001</v>
      </c>
      <c r="AD47" s="109">
        <v>631.96600000000001</v>
      </c>
      <c r="AE47" s="110">
        <v>479.12599999999998</v>
      </c>
      <c r="AF47" s="109">
        <v>1014.61</v>
      </c>
      <c r="AG47" s="109">
        <v>1306.241</v>
      </c>
      <c r="AH47" s="109">
        <v>963.76300000000003</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2">
        <v>46508</v>
      </c>
      <c r="B48" s="281"/>
      <c r="C48" s="271">
        <v>1552</v>
      </c>
      <c r="D48" s="276">
        <v>2060</v>
      </c>
      <c r="E48" s="109">
        <v>2377.7979999999998</v>
      </c>
      <c r="F48" s="109">
        <v>3037.723</v>
      </c>
      <c r="G48" s="109">
        <v>4022.9110000000001</v>
      </c>
      <c r="H48" s="109">
        <v>2669.6120000000001</v>
      </c>
      <c r="I48" s="109">
        <v>2098.3130000000001</v>
      </c>
      <c r="J48" s="109">
        <v>2037.2339999999999</v>
      </c>
      <c r="K48" s="109">
        <v>2268.165</v>
      </c>
      <c r="L48" s="109">
        <v>309.00900000000001</v>
      </c>
      <c r="M48" s="109">
        <v>1320.039</v>
      </c>
      <c r="N48" s="109">
        <v>1787.8989999999999</v>
      </c>
      <c r="O48" s="109">
        <v>3010.7240000000002</v>
      </c>
      <c r="P48" s="109">
        <v>2407.8240000000001</v>
      </c>
      <c r="Q48" s="109">
        <v>2040.0060000000001</v>
      </c>
      <c r="R48" s="109">
        <v>2172.6770000000001</v>
      </c>
      <c r="S48" s="109">
        <v>2785.4140000000002</v>
      </c>
      <c r="T48" s="109">
        <v>1002.961</v>
      </c>
      <c r="U48" s="109">
        <v>2315.942</v>
      </c>
      <c r="V48" s="109">
        <v>1363.5139999999999</v>
      </c>
      <c r="W48" s="109">
        <v>763.13199999999995</v>
      </c>
      <c r="X48" s="109">
        <v>1683.8779999999999</v>
      </c>
      <c r="Y48" s="109">
        <v>1364.4090000000001</v>
      </c>
      <c r="Z48" s="109">
        <v>2043.367</v>
      </c>
      <c r="AA48" s="109">
        <v>2492.92</v>
      </c>
      <c r="AB48" s="109">
        <v>1287.7370000000001</v>
      </c>
      <c r="AC48" s="109">
        <v>2443.4110000000001</v>
      </c>
      <c r="AD48" s="109">
        <v>1581.2840000000001</v>
      </c>
      <c r="AE48" s="110">
        <v>924.86199999999997</v>
      </c>
      <c r="AF48" s="109">
        <v>1834.048</v>
      </c>
      <c r="AG48" s="109">
        <v>3167.2710000000002</v>
      </c>
      <c r="AH48" s="109">
        <v>2092.098</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2">
        <v>46539</v>
      </c>
      <c r="B49" s="281"/>
      <c r="C49" s="271">
        <v>1570</v>
      </c>
      <c r="D49" s="276">
        <v>2423</v>
      </c>
      <c r="E49" s="109">
        <v>4898.9229999999998</v>
      </c>
      <c r="F49" s="109">
        <v>2887.1120000000001</v>
      </c>
      <c r="G49" s="109">
        <v>4854.9459999999999</v>
      </c>
      <c r="H49" s="109">
        <v>2545.7539999999999</v>
      </c>
      <c r="I49" s="109">
        <v>3319.7579999999998</v>
      </c>
      <c r="J49" s="109">
        <v>1389.704</v>
      </c>
      <c r="K49" s="109">
        <v>1556.4849999999999</v>
      </c>
      <c r="L49" s="109">
        <v>387.59699999999998</v>
      </c>
      <c r="M49" s="109">
        <v>2192.8440000000001</v>
      </c>
      <c r="N49" s="109">
        <v>1038.412</v>
      </c>
      <c r="O49" s="109">
        <v>3528.7220000000002</v>
      </c>
      <c r="P49" s="109">
        <v>2003.3309999999999</v>
      </c>
      <c r="Q49" s="109">
        <v>1181.99</v>
      </c>
      <c r="R49" s="109">
        <v>3722.5970000000002</v>
      </c>
      <c r="S49" s="109">
        <v>2586.971</v>
      </c>
      <c r="T49" s="109">
        <v>2584.2629999999999</v>
      </c>
      <c r="U49" s="109">
        <v>4990.674</v>
      </c>
      <c r="V49" s="109">
        <v>424.21800000000002</v>
      </c>
      <c r="W49" s="109">
        <v>1230.277</v>
      </c>
      <c r="X49" s="109">
        <v>2952.415</v>
      </c>
      <c r="Y49" s="109">
        <v>2191.703</v>
      </c>
      <c r="Z49" s="109">
        <v>2511.1060000000002</v>
      </c>
      <c r="AA49" s="109">
        <v>3242.6190000000001</v>
      </c>
      <c r="AB49" s="109">
        <v>953.81299999999999</v>
      </c>
      <c r="AC49" s="109">
        <v>3722.5929999999998</v>
      </c>
      <c r="AD49" s="109">
        <v>1780.8920000000001</v>
      </c>
      <c r="AE49" s="110">
        <v>2361.5</v>
      </c>
      <c r="AF49" s="109">
        <v>1197.3720000000001</v>
      </c>
      <c r="AG49" s="109">
        <v>4498.6090000000004</v>
      </c>
      <c r="AH49" s="109">
        <v>1663.355</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2">
        <v>46569</v>
      </c>
      <c r="B50" s="281"/>
      <c r="C50" s="271">
        <v>298</v>
      </c>
      <c r="D50" s="276">
        <v>711</v>
      </c>
      <c r="E50" s="109">
        <v>4000.28</v>
      </c>
      <c r="F50" s="109">
        <v>1176.058</v>
      </c>
      <c r="G50" s="109">
        <v>1743.616</v>
      </c>
      <c r="H50" s="109">
        <v>1512.616</v>
      </c>
      <c r="I50" s="109">
        <v>1930.7329999999999</v>
      </c>
      <c r="J50" s="109">
        <v>253.55600000000001</v>
      </c>
      <c r="K50" s="109">
        <v>339.21</v>
      </c>
      <c r="L50" s="109">
        <v>14.422000000000001</v>
      </c>
      <c r="M50" s="109">
        <v>533.56399999999996</v>
      </c>
      <c r="N50" s="109">
        <v>408.35399999999998</v>
      </c>
      <c r="O50" s="109">
        <v>1471.9059999999999</v>
      </c>
      <c r="P50" s="109">
        <v>497.99400000000003</v>
      </c>
      <c r="Q50" s="109">
        <v>335.22800000000001</v>
      </c>
      <c r="R50" s="109">
        <v>1865.5709999999999</v>
      </c>
      <c r="S50" s="109">
        <v>1531.0419999999999</v>
      </c>
      <c r="T50" s="109">
        <v>873.625</v>
      </c>
      <c r="U50" s="109">
        <v>3781.7649999999999</v>
      </c>
      <c r="V50" s="109">
        <v>97.448999999999998</v>
      </c>
      <c r="W50" s="109">
        <v>286.18900000000002</v>
      </c>
      <c r="X50" s="109">
        <v>1057.2139999999999</v>
      </c>
      <c r="Y50" s="109">
        <v>826.75099999999998</v>
      </c>
      <c r="Z50" s="109">
        <v>737.26300000000003</v>
      </c>
      <c r="AA50" s="109">
        <v>1153.5540000000001</v>
      </c>
      <c r="AB50" s="109">
        <v>253.345</v>
      </c>
      <c r="AC50" s="109">
        <v>2340.377</v>
      </c>
      <c r="AD50" s="109">
        <v>468.81200000000001</v>
      </c>
      <c r="AE50" s="110">
        <v>1030.079</v>
      </c>
      <c r="AF50" s="109">
        <v>421.72</v>
      </c>
      <c r="AG50" s="109">
        <v>2071.7719999999999</v>
      </c>
      <c r="AH50" s="109">
        <v>340.55</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2">
        <v>46600</v>
      </c>
      <c r="B51" s="281"/>
      <c r="C51" s="271">
        <v>211</v>
      </c>
      <c r="D51" s="276">
        <v>371</v>
      </c>
      <c r="E51" s="109">
        <v>1081.742</v>
      </c>
      <c r="F51" s="109">
        <v>372.06099999999998</v>
      </c>
      <c r="G51" s="109">
        <v>848.56600000000003</v>
      </c>
      <c r="H51" s="109">
        <v>560.89400000000001</v>
      </c>
      <c r="I51" s="109">
        <v>778.36699999999996</v>
      </c>
      <c r="J51" s="109">
        <v>164.68100000000001</v>
      </c>
      <c r="K51" s="109">
        <v>254.89099999999999</v>
      </c>
      <c r="L51" s="109">
        <v>59.637999999999998</v>
      </c>
      <c r="M51" s="109">
        <v>218.87799999999999</v>
      </c>
      <c r="N51" s="109">
        <v>206.26400000000001</v>
      </c>
      <c r="O51" s="109">
        <v>504.27199999999999</v>
      </c>
      <c r="P51" s="109">
        <v>310.67099999999999</v>
      </c>
      <c r="Q51" s="109">
        <v>288.27600000000001</v>
      </c>
      <c r="R51" s="109">
        <v>572.10599999999999</v>
      </c>
      <c r="S51" s="109">
        <v>455.88400000000001</v>
      </c>
      <c r="T51" s="109">
        <v>413.6</v>
      </c>
      <c r="U51" s="109">
        <v>889.83500000000004</v>
      </c>
      <c r="V51" s="109">
        <v>150.18799999999999</v>
      </c>
      <c r="W51" s="109">
        <v>230.286</v>
      </c>
      <c r="X51" s="109">
        <v>442.572</v>
      </c>
      <c r="Y51" s="109">
        <v>283.76100000000002</v>
      </c>
      <c r="Z51" s="109">
        <v>345.81200000000001</v>
      </c>
      <c r="AA51" s="109">
        <v>494.15499999999997</v>
      </c>
      <c r="AB51" s="109">
        <v>157.89400000000001</v>
      </c>
      <c r="AC51" s="109">
        <v>611.31600000000003</v>
      </c>
      <c r="AD51" s="109">
        <v>223.51300000000001</v>
      </c>
      <c r="AE51" s="110">
        <v>388.18799999999999</v>
      </c>
      <c r="AF51" s="109">
        <v>284.02199999999999</v>
      </c>
      <c r="AG51" s="109">
        <v>704.71900000000005</v>
      </c>
      <c r="AH51" s="109">
        <v>199.62100000000001</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2">
        <v>46631</v>
      </c>
      <c r="B52" s="281"/>
      <c r="C52" s="271">
        <v>226</v>
      </c>
      <c r="D52" s="276">
        <v>316</v>
      </c>
      <c r="E52" s="109">
        <v>577.32399999999996</v>
      </c>
      <c r="F52" s="109">
        <v>383.49599999999998</v>
      </c>
      <c r="G52" s="109">
        <v>759.12900000000002</v>
      </c>
      <c r="H52" s="109">
        <v>422.52499999999998</v>
      </c>
      <c r="I52" s="109">
        <v>534.70799999999997</v>
      </c>
      <c r="J52" s="109">
        <v>250.21799999999999</v>
      </c>
      <c r="K52" s="109">
        <v>233.709</v>
      </c>
      <c r="L52" s="109">
        <v>206.988</v>
      </c>
      <c r="M52" s="109">
        <v>400.41500000000002</v>
      </c>
      <c r="N52" s="109">
        <v>335.38799999999998</v>
      </c>
      <c r="O52" s="109">
        <v>388.94799999999998</v>
      </c>
      <c r="P52" s="109">
        <v>363.80500000000001</v>
      </c>
      <c r="Q52" s="109">
        <v>356.767</v>
      </c>
      <c r="R52" s="109">
        <v>440.08199999999999</v>
      </c>
      <c r="S52" s="109">
        <v>323.74299999999999</v>
      </c>
      <c r="T52" s="109">
        <v>295.74900000000002</v>
      </c>
      <c r="U52" s="109">
        <v>546.85299999999995</v>
      </c>
      <c r="V52" s="109">
        <v>185.12799999999999</v>
      </c>
      <c r="W52" s="109">
        <v>472.69600000000003</v>
      </c>
      <c r="X52" s="109">
        <v>448.81400000000002</v>
      </c>
      <c r="Y52" s="109">
        <v>265.95400000000001</v>
      </c>
      <c r="Z52" s="109">
        <v>374.65699999999998</v>
      </c>
      <c r="AA52" s="109">
        <v>367.57799999999997</v>
      </c>
      <c r="AB52" s="109">
        <v>175.898</v>
      </c>
      <c r="AC52" s="109">
        <v>388.86099999999999</v>
      </c>
      <c r="AD52" s="109">
        <v>247.73599999999999</v>
      </c>
      <c r="AE52" s="110">
        <v>416.53399999999999</v>
      </c>
      <c r="AF52" s="109">
        <v>321.08699999999999</v>
      </c>
      <c r="AG52" s="109">
        <v>632.255</v>
      </c>
      <c r="AH52" s="109">
        <v>311.95600000000002</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2">
        <v>46661</v>
      </c>
      <c r="B53" s="281"/>
      <c r="C53" s="271">
        <v>314</v>
      </c>
      <c r="D53" s="276">
        <v>447</v>
      </c>
      <c r="E53" s="109">
        <v>609.84100000000001</v>
      </c>
      <c r="F53" s="109">
        <v>541.904</v>
      </c>
      <c r="G53" s="109">
        <v>906.25900000000001</v>
      </c>
      <c r="H53" s="109">
        <v>521.97199999999998</v>
      </c>
      <c r="I53" s="109">
        <v>405.17399999999998</v>
      </c>
      <c r="J53" s="109">
        <v>415.30900000000003</v>
      </c>
      <c r="K53" s="109">
        <v>276.62900000000002</v>
      </c>
      <c r="L53" s="109">
        <v>322.75900000000001</v>
      </c>
      <c r="M53" s="109">
        <v>322.93</v>
      </c>
      <c r="N53" s="109">
        <v>500.99799999999999</v>
      </c>
      <c r="O53" s="109">
        <v>610.5</v>
      </c>
      <c r="P53" s="109">
        <v>1093.4100000000001</v>
      </c>
      <c r="Q53" s="109">
        <v>532.93399999999997</v>
      </c>
      <c r="R53" s="109">
        <v>428.71</v>
      </c>
      <c r="S53" s="109">
        <v>394.61200000000002</v>
      </c>
      <c r="T53" s="109">
        <v>451.87299999999999</v>
      </c>
      <c r="U53" s="109">
        <v>616.76400000000001</v>
      </c>
      <c r="V53" s="109">
        <v>263.03500000000003</v>
      </c>
      <c r="W53" s="109">
        <v>573.65499999999997</v>
      </c>
      <c r="X53" s="109">
        <v>660.39700000000005</v>
      </c>
      <c r="Y53" s="109">
        <v>385.67200000000003</v>
      </c>
      <c r="Z53" s="109">
        <v>459.33199999999999</v>
      </c>
      <c r="AA53" s="109">
        <v>544.52599999999995</v>
      </c>
      <c r="AB53" s="109">
        <v>371.16899999999998</v>
      </c>
      <c r="AC53" s="109">
        <v>422.59300000000002</v>
      </c>
      <c r="AD53" s="109">
        <v>330.52600000000001</v>
      </c>
      <c r="AE53" s="110">
        <v>331.10199999999998</v>
      </c>
      <c r="AF53" s="109">
        <v>292.339</v>
      </c>
      <c r="AG53" s="109">
        <v>571.57100000000003</v>
      </c>
      <c r="AH53" s="109">
        <v>461.58</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2">
        <v>46692</v>
      </c>
      <c r="B54" s="281"/>
      <c r="C54" s="271">
        <v>386</v>
      </c>
      <c r="D54" s="276">
        <v>466</v>
      </c>
      <c r="E54" s="109">
        <v>559.03700000000003</v>
      </c>
      <c r="F54" s="109">
        <v>571.69500000000005</v>
      </c>
      <c r="G54" s="109">
        <v>648.32500000000005</v>
      </c>
      <c r="H54" s="109">
        <v>628.92200000000003</v>
      </c>
      <c r="I54" s="109">
        <v>420.86700000000002</v>
      </c>
      <c r="J54" s="109">
        <v>419.05399999999997</v>
      </c>
      <c r="K54" s="109">
        <v>363.56700000000001</v>
      </c>
      <c r="L54" s="109">
        <v>339.06700000000001</v>
      </c>
      <c r="M54" s="109">
        <v>368.709</v>
      </c>
      <c r="N54" s="109">
        <v>611.09199999999998</v>
      </c>
      <c r="O54" s="109">
        <v>581.50099999999998</v>
      </c>
      <c r="P54" s="109">
        <v>622.96100000000001</v>
      </c>
      <c r="Q54" s="109">
        <v>495.29</v>
      </c>
      <c r="R54" s="109">
        <v>462.44900000000001</v>
      </c>
      <c r="S54" s="109">
        <v>462.28899999999999</v>
      </c>
      <c r="T54" s="109">
        <v>478.04</v>
      </c>
      <c r="U54" s="109">
        <v>596.572</v>
      </c>
      <c r="V54" s="109">
        <v>334.161</v>
      </c>
      <c r="W54" s="109">
        <v>497.726</v>
      </c>
      <c r="X54" s="109">
        <v>489.16300000000001</v>
      </c>
      <c r="Y54" s="109">
        <v>410.43799999999999</v>
      </c>
      <c r="Z54" s="109">
        <v>450.548</v>
      </c>
      <c r="AA54" s="109">
        <v>495.39100000000002</v>
      </c>
      <c r="AB54" s="109">
        <v>390.76</v>
      </c>
      <c r="AC54" s="109">
        <v>473.77600000000001</v>
      </c>
      <c r="AD54" s="109">
        <v>452.89299999999997</v>
      </c>
      <c r="AE54" s="110">
        <v>433.096</v>
      </c>
      <c r="AF54" s="109">
        <v>368.90100000000001</v>
      </c>
      <c r="AG54" s="109">
        <v>572.51099999999997</v>
      </c>
      <c r="AH54" s="109">
        <v>489.96300000000002</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2">
        <v>46722</v>
      </c>
      <c r="B55" s="281"/>
      <c r="C55" s="271">
        <v>347</v>
      </c>
      <c r="D55" s="276">
        <v>361</v>
      </c>
      <c r="E55" s="109">
        <v>484.47300000000001</v>
      </c>
      <c r="F55" s="109">
        <v>501.16699999999997</v>
      </c>
      <c r="G55" s="109">
        <v>472.45600000000002</v>
      </c>
      <c r="H55" s="109">
        <v>476.16300000000001</v>
      </c>
      <c r="I55" s="109">
        <v>366.52</v>
      </c>
      <c r="J55" s="109">
        <v>324.358</v>
      </c>
      <c r="K55" s="109">
        <v>322.63799999999998</v>
      </c>
      <c r="L55" s="109">
        <v>275.548</v>
      </c>
      <c r="M55" s="109">
        <v>331.05799999999999</v>
      </c>
      <c r="N55" s="109">
        <v>380.88299999999998</v>
      </c>
      <c r="O55" s="109">
        <v>423.18200000000002</v>
      </c>
      <c r="P55" s="109">
        <v>429.10300000000001</v>
      </c>
      <c r="Q55" s="109">
        <v>408.83100000000002</v>
      </c>
      <c r="R55" s="109">
        <v>403.97800000000001</v>
      </c>
      <c r="S55" s="109">
        <v>382.24200000000002</v>
      </c>
      <c r="T55" s="109">
        <v>416.25299999999999</v>
      </c>
      <c r="U55" s="109">
        <v>464.923</v>
      </c>
      <c r="V55" s="109">
        <v>311.10899999999998</v>
      </c>
      <c r="W55" s="109">
        <v>350.762</v>
      </c>
      <c r="X55" s="109">
        <v>384.25099999999998</v>
      </c>
      <c r="Y55" s="109">
        <v>337.55799999999999</v>
      </c>
      <c r="Z55" s="109">
        <v>381.51</v>
      </c>
      <c r="AA55" s="109">
        <v>424.96899999999999</v>
      </c>
      <c r="AB55" s="109">
        <v>311.90100000000001</v>
      </c>
      <c r="AC55" s="109">
        <v>436.01400000000001</v>
      </c>
      <c r="AD55" s="109">
        <v>373.49900000000002</v>
      </c>
      <c r="AE55" s="110">
        <v>363.40800000000002</v>
      </c>
      <c r="AF55" s="109">
        <v>313.23700000000002</v>
      </c>
      <c r="AG55" s="109">
        <v>431.95699999999999</v>
      </c>
      <c r="AH55" s="109">
        <v>378.59699999999998</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2">
        <v>46753</v>
      </c>
      <c r="B56" s="281"/>
      <c r="C56" s="271">
        <v>333</v>
      </c>
      <c r="D56" s="276">
        <v>350</v>
      </c>
      <c r="E56" s="109">
        <v>427.02199999999999</v>
      </c>
      <c r="F56" s="109">
        <v>458.81900000000002</v>
      </c>
      <c r="G56" s="109">
        <v>434.178</v>
      </c>
      <c r="H56" s="109">
        <v>399.33499999999998</v>
      </c>
      <c r="I56" s="109">
        <v>349.51100000000002</v>
      </c>
      <c r="J56" s="109">
        <v>301.65499999999997</v>
      </c>
      <c r="K56" s="109">
        <v>284.75400000000002</v>
      </c>
      <c r="L56" s="109">
        <v>238.73599999999999</v>
      </c>
      <c r="M56" s="109">
        <v>293.22199999999998</v>
      </c>
      <c r="N56" s="109">
        <v>530.03</v>
      </c>
      <c r="O56" s="109">
        <v>395.31400000000002</v>
      </c>
      <c r="P56" s="109">
        <v>373.41</v>
      </c>
      <c r="Q56" s="109">
        <v>336.983</v>
      </c>
      <c r="R56" s="109">
        <v>391.76299999999998</v>
      </c>
      <c r="S56" s="109">
        <v>346.31400000000002</v>
      </c>
      <c r="T56" s="109">
        <v>389.39600000000002</v>
      </c>
      <c r="U56" s="109">
        <v>436.99700000000001</v>
      </c>
      <c r="V56" s="109">
        <v>285.53300000000002</v>
      </c>
      <c r="W56" s="109">
        <v>292.10399999999998</v>
      </c>
      <c r="X56" s="109">
        <v>350.91199999999998</v>
      </c>
      <c r="Y56" s="109">
        <v>310.05</v>
      </c>
      <c r="Z56" s="109">
        <v>410.57900000000001</v>
      </c>
      <c r="AA56" s="109">
        <v>379.846</v>
      </c>
      <c r="AB56" s="109">
        <v>288.39299999999997</v>
      </c>
      <c r="AC56" s="109">
        <v>388.63</v>
      </c>
      <c r="AD56" s="109">
        <v>312.77600000000001</v>
      </c>
      <c r="AE56" s="110">
        <v>318.23</v>
      </c>
      <c r="AF56" s="109">
        <v>385.11099999999999</v>
      </c>
      <c r="AG56" s="109">
        <v>395.61700000000002</v>
      </c>
      <c r="AH56" s="109">
        <v>363.16699999999997</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2">
        <v>46784</v>
      </c>
      <c r="B57" s="281"/>
      <c r="C57" s="271">
        <v>378</v>
      </c>
      <c r="D57" s="276">
        <v>397</v>
      </c>
      <c r="E57" s="109">
        <v>475.59300000000002</v>
      </c>
      <c r="F57" s="109">
        <v>447.541</v>
      </c>
      <c r="G57" s="109">
        <v>452.47199999999998</v>
      </c>
      <c r="H57" s="109">
        <v>410.60899999999998</v>
      </c>
      <c r="I57" s="109">
        <v>398.78699999999998</v>
      </c>
      <c r="J57" s="109">
        <v>296.90899999999999</v>
      </c>
      <c r="K57" s="109">
        <v>242.834</v>
      </c>
      <c r="L57" s="109">
        <v>269.24900000000002</v>
      </c>
      <c r="M57" s="109">
        <v>274.11399999999998</v>
      </c>
      <c r="N57" s="109">
        <v>560.77499999999998</v>
      </c>
      <c r="O57" s="109">
        <v>359.81099999999998</v>
      </c>
      <c r="P57" s="109">
        <v>398.65699999999998</v>
      </c>
      <c r="Q57" s="109">
        <v>332.04500000000002</v>
      </c>
      <c r="R57" s="109">
        <v>407.89299999999997</v>
      </c>
      <c r="S57" s="109">
        <v>393.56</v>
      </c>
      <c r="T57" s="109">
        <v>349.00900000000001</v>
      </c>
      <c r="U57" s="109">
        <v>422.19600000000003</v>
      </c>
      <c r="V57" s="109">
        <v>294.37299999999999</v>
      </c>
      <c r="W57" s="109">
        <v>298.86</v>
      </c>
      <c r="X57" s="109">
        <v>461.52100000000002</v>
      </c>
      <c r="Y57" s="109">
        <v>359.57600000000002</v>
      </c>
      <c r="Z57" s="109">
        <v>569.26</v>
      </c>
      <c r="AA57" s="109">
        <v>387.69099999999997</v>
      </c>
      <c r="AB57" s="109">
        <v>302.02499999999998</v>
      </c>
      <c r="AC57" s="109">
        <v>371.78500000000003</v>
      </c>
      <c r="AD57" s="109">
        <v>308.73399999999998</v>
      </c>
      <c r="AE57" s="110">
        <v>349.178</v>
      </c>
      <c r="AF57" s="109">
        <v>502.83699999999999</v>
      </c>
      <c r="AG57" s="109">
        <v>387.05700000000002</v>
      </c>
      <c r="AH57" s="109">
        <v>411.42500000000001</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2">
        <v>46813</v>
      </c>
      <c r="B58" s="281"/>
      <c r="C58" s="271">
        <v>564</v>
      </c>
      <c r="D58" s="276">
        <v>614</v>
      </c>
      <c r="E58" s="109">
        <v>620.71299999999997</v>
      </c>
      <c r="F58" s="109">
        <v>846.11599999999999</v>
      </c>
      <c r="G58" s="109">
        <v>596.22799999999995</v>
      </c>
      <c r="H58" s="109">
        <v>537.62599999999998</v>
      </c>
      <c r="I58" s="109">
        <v>496.976</v>
      </c>
      <c r="J58" s="109">
        <v>500.11099999999999</v>
      </c>
      <c r="K58" s="109">
        <v>287.86700000000002</v>
      </c>
      <c r="L58" s="109">
        <v>423.39400000000001</v>
      </c>
      <c r="M58" s="109">
        <v>618.12099999999998</v>
      </c>
      <c r="N58" s="109">
        <v>708.77599999999995</v>
      </c>
      <c r="O58" s="109">
        <v>462.98</v>
      </c>
      <c r="P58" s="109">
        <v>837.72400000000005</v>
      </c>
      <c r="Q58" s="109">
        <v>430.928</v>
      </c>
      <c r="R58" s="109">
        <v>640.41700000000003</v>
      </c>
      <c r="S58" s="109">
        <v>532.46600000000001</v>
      </c>
      <c r="T58" s="109">
        <v>503.08800000000002</v>
      </c>
      <c r="U58" s="109">
        <v>584.87699999999995</v>
      </c>
      <c r="V58" s="109">
        <v>377.827</v>
      </c>
      <c r="W58" s="109">
        <v>463.87099999999998</v>
      </c>
      <c r="X58" s="109">
        <v>669.94200000000001</v>
      </c>
      <c r="Y58" s="109">
        <v>535.41600000000005</v>
      </c>
      <c r="Z58" s="109">
        <v>1226.924</v>
      </c>
      <c r="AA58" s="109">
        <v>442.298</v>
      </c>
      <c r="AB58" s="109">
        <v>549.827</v>
      </c>
      <c r="AC58" s="109">
        <v>533.79300000000001</v>
      </c>
      <c r="AD58" s="109">
        <v>426.59199999999998</v>
      </c>
      <c r="AE58" s="110">
        <v>550.75</v>
      </c>
      <c r="AF58" s="109">
        <v>587.80700000000002</v>
      </c>
      <c r="AG58" s="109">
        <v>618.12400000000002</v>
      </c>
      <c r="AH58" s="109">
        <v>993.23</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2">
        <v>46844</v>
      </c>
      <c r="B59" s="281"/>
      <c r="C59" s="271">
        <v>716</v>
      </c>
      <c r="D59" s="276">
        <v>920</v>
      </c>
      <c r="E59" s="109">
        <v>1068.7650000000001</v>
      </c>
      <c r="F59" s="109">
        <v>1457.16</v>
      </c>
      <c r="G59" s="109">
        <v>1128.7539999999999</v>
      </c>
      <c r="H59" s="109">
        <v>747.346</v>
      </c>
      <c r="I59" s="109">
        <v>824.51599999999996</v>
      </c>
      <c r="J59" s="109">
        <v>822.45</v>
      </c>
      <c r="K59" s="109">
        <v>495.07600000000002</v>
      </c>
      <c r="L59" s="109">
        <v>578.66499999999996</v>
      </c>
      <c r="M59" s="109">
        <v>1390.3879999999999</v>
      </c>
      <c r="N59" s="109">
        <v>1469.3</v>
      </c>
      <c r="O59" s="109">
        <v>1126.3979999999999</v>
      </c>
      <c r="P59" s="109">
        <v>1168.47</v>
      </c>
      <c r="Q59" s="109">
        <v>675.92200000000003</v>
      </c>
      <c r="R59" s="109">
        <v>845.15200000000004</v>
      </c>
      <c r="S59" s="109">
        <v>768.74099999999999</v>
      </c>
      <c r="T59" s="109">
        <v>1163.0899999999999</v>
      </c>
      <c r="U59" s="109">
        <v>1204.529</v>
      </c>
      <c r="V59" s="109">
        <v>375.74</v>
      </c>
      <c r="W59" s="109">
        <v>707.15300000000002</v>
      </c>
      <c r="X59" s="109">
        <v>719.73599999999999</v>
      </c>
      <c r="Y59" s="109">
        <v>770.94899999999996</v>
      </c>
      <c r="Z59" s="109">
        <v>1894.6859999999999</v>
      </c>
      <c r="AA59" s="109">
        <v>508.34899999999999</v>
      </c>
      <c r="AB59" s="109">
        <v>1190.903</v>
      </c>
      <c r="AC59" s="109">
        <v>628.09400000000005</v>
      </c>
      <c r="AD59" s="109">
        <v>487.48700000000002</v>
      </c>
      <c r="AE59" s="110">
        <v>1030.414</v>
      </c>
      <c r="AF59" s="109">
        <v>1336.5340000000001</v>
      </c>
      <c r="AG59" s="109">
        <v>961.83900000000006</v>
      </c>
      <c r="AH59" s="109">
        <v>923.54899999999998</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2">
        <v>46874</v>
      </c>
      <c r="B60" s="281"/>
      <c r="C60" s="271">
        <v>1552</v>
      </c>
      <c r="D60" s="276">
        <v>2060</v>
      </c>
      <c r="E60" s="109">
        <v>3046.6120000000001</v>
      </c>
      <c r="F60" s="109">
        <v>4136.1080000000002</v>
      </c>
      <c r="G60" s="109">
        <v>2727.375</v>
      </c>
      <c r="H60" s="109">
        <v>2215.3690000000001</v>
      </c>
      <c r="I60" s="109">
        <v>2043.1559999999999</v>
      </c>
      <c r="J60" s="109">
        <v>2334.88</v>
      </c>
      <c r="K60" s="109">
        <v>323.86599999999999</v>
      </c>
      <c r="L60" s="109">
        <v>1430.375</v>
      </c>
      <c r="M60" s="109">
        <v>1785.3409999999999</v>
      </c>
      <c r="N60" s="109">
        <v>3155.9290000000001</v>
      </c>
      <c r="O60" s="109">
        <v>2493.6390000000001</v>
      </c>
      <c r="P60" s="109">
        <v>2087.962</v>
      </c>
      <c r="Q60" s="109">
        <v>2178.7979999999998</v>
      </c>
      <c r="R60" s="109">
        <v>2864.4490000000001</v>
      </c>
      <c r="S60" s="109">
        <v>1062.444</v>
      </c>
      <c r="T60" s="109">
        <v>2420.3319999999999</v>
      </c>
      <c r="U60" s="109">
        <v>1366.5930000000001</v>
      </c>
      <c r="V60" s="109">
        <v>834.36900000000003</v>
      </c>
      <c r="W60" s="109">
        <v>1770.89</v>
      </c>
      <c r="X60" s="109">
        <v>1429.021</v>
      </c>
      <c r="Y60" s="109">
        <v>2041.585</v>
      </c>
      <c r="Z60" s="109">
        <v>2562.0720000000001</v>
      </c>
      <c r="AA60" s="109">
        <v>1338.7470000000001</v>
      </c>
      <c r="AB60" s="109">
        <v>2481.9780000000001</v>
      </c>
      <c r="AC60" s="109">
        <v>1583.2249999999999</v>
      </c>
      <c r="AD60" s="109">
        <v>1011.674</v>
      </c>
      <c r="AE60" s="110">
        <v>1899.5329999999999</v>
      </c>
      <c r="AF60" s="109">
        <v>3346.0819999999999</v>
      </c>
      <c r="AG60" s="109">
        <v>2096.9180000000001</v>
      </c>
      <c r="AH60" s="109">
        <v>2488.8180000000002</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2">
        <v>46905</v>
      </c>
      <c r="B61" s="281"/>
      <c r="C61" s="271">
        <v>1570</v>
      </c>
      <c r="D61" s="276">
        <v>2423</v>
      </c>
      <c r="E61" s="109">
        <v>2893.0430000000001</v>
      </c>
      <c r="F61" s="109">
        <v>4866.0540000000001</v>
      </c>
      <c r="G61" s="109">
        <v>2538.2669999999998</v>
      </c>
      <c r="H61" s="109">
        <v>3329.125</v>
      </c>
      <c r="I61" s="109">
        <v>1391.809</v>
      </c>
      <c r="J61" s="109">
        <v>1516.376</v>
      </c>
      <c r="K61" s="109">
        <v>380.80200000000002</v>
      </c>
      <c r="L61" s="109">
        <v>2127.3609999999999</v>
      </c>
      <c r="M61" s="109">
        <v>1036.9659999999999</v>
      </c>
      <c r="N61" s="109">
        <v>3471.098</v>
      </c>
      <c r="O61" s="109">
        <v>1922.5840000000001</v>
      </c>
      <c r="P61" s="109">
        <v>1165.8820000000001</v>
      </c>
      <c r="Q61" s="109">
        <v>3732.027</v>
      </c>
      <c r="R61" s="109">
        <v>2597.857</v>
      </c>
      <c r="S61" s="109">
        <v>2580.9589999999998</v>
      </c>
      <c r="T61" s="109">
        <v>5054.9030000000002</v>
      </c>
      <c r="U61" s="109">
        <v>427.096</v>
      </c>
      <c r="V61" s="109">
        <v>1200.569</v>
      </c>
      <c r="W61" s="109">
        <v>2915.931</v>
      </c>
      <c r="X61" s="109">
        <v>2206.4290000000001</v>
      </c>
      <c r="Y61" s="109">
        <v>2513.422</v>
      </c>
      <c r="Z61" s="109">
        <v>3234.924</v>
      </c>
      <c r="AA61" s="109">
        <v>925.48800000000006</v>
      </c>
      <c r="AB61" s="109">
        <v>3777.99</v>
      </c>
      <c r="AC61" s="109">
        <v>1785.4169999999999</v>
      </c>
      <c r="AD61" s="109">
        <v>2360.38</v>
      </c>
      <c r="AE61" s="110">
        <v>1158.721</v>
      </c>
      <c r="AF61" s="109">
        <v>4446.09</v>
      </c>
      <c r="AG61" s="109">
        <v>1666.85</v>
      </c>
      <c r="AH61" s="109">
        <v>4975.0169999999998</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2">
        <v>46935</v>
      </c>
      <c r="B62" s="281"/>
      <c r="C62" s="271">
        <v>298</v>
      </c>
      <c r="D62" s="276">
        <v>711</v>
      </c>
      <c r="E62" s="109">
        <v>1182.0070000000001</v>
      </c>
      <c r="F62" s="109">
        <v>1671.616</v>
      </c>
      <c r="G62" s="109">
        <v>1479.191</v>
      </c>
      <c r="H62" s="109">
        <v>1854.2180000000001</v>
      </c>
      <c r="I62" s="109">
        <v>256.73700000000002</v>
      </c>
      <c r="J62" s="109">
        <v>321.79000000000002</v>
      </c>
      <c r="K62" s="109">
        <v>9.2810000000000006</v>
      </c>
      <c r="L62" s="109">
        <v>508.36399999999998</v>
      </c>
      <c r="M62" s="109">
        <v>410.94</v>
      </c>
      <c r="N62" s="109">
        <v>1397.704</v>
      </c>
      <c r="O62" s="109">
        <v>480.04399999999998</v>
      </c>
      <c r="P62" s="109">
        <v>315.77699999999999</v>
      </c>
      <c r="Q62" s="109">
        <v>1872.4380000000001</v>
      </c>
      <c r="R62" s="109">
        <v>1461.211</v>
      </c>
      <c r="S62" s="109">
        <v>834</v>
      </c>
      <c r="T62" s="109">
        <v>3670.7130000000002</v>
      </c>
      <c r="U62" s="109">
        <v>101.82299999999999</v>
      </c>
      <c r="V62" s="109">
        <v>270.61599999999999</v>
      </c>
      <c r="W62" s="109">
        <v>1021.59</v>
      </c>
      <c r="X62" s="109">
        <v>789.447</v>
      </c>
      <c r="Y62" s="109">
        <v>740.37900000000002</v>
      </c>
      <c r="Z62" s="109">
        <v>1110.395</v>
      </c>
      <c r="AA62" s="109">
        <v>238.18600000000001</v>
      </c>
      <c r="AB62" s="109">
        <v>2259.8510000000001</v>
      </c>
      <c r="AC62" s="109">
        <v>473.48700000000002</v>
      </c>
      <c r="AD62" s="109">
        <v>985.79700000000003</v>
      </c>
      <c r="AE62" s="110">
        <v>410.94600000000003</v>
      </c>
      <c r="AF62" s="109">
        <v>1996.7919999999999</v>
      </c>
      <c r="AG62" s="109">
        <v>344.13600000000002</v>
      </c>
      <c r="AH62" s="109">
        <v>3908.982</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2">
        <v>46966</v>
      </c>
      <c r="B63" s="281"/>
      <c r="C63" s="271">
        <v>211</v>
      </c>
      <c r="D63" s="276">
        <v>371</v>
      </c>
      <c r="E63" s="109">
        <v>374.56799999999998</v>
      </c>
      <c r="F63" s="109">
        <v>837.33100000000002</v>
      </c>
      <c r="G63" s="109">
        <v>540.46400000000006</v>
      </c>
      <c r="H63" s="109">
        <v>763.68</v>
      </c>
      <c r="I63" s="109">
        <v>166.34100000000001</v>
      </c>
      <c r="J63" s="109">
        <v>255.12799999999999</v>
      </c>
      <c r="K63" s="109">
        <v>58.923000000000002</v>
      </c>
      <c r="L63" s="109">
        <v>217.32300000000001</v>
      </c>
      <c r="M63" s="109">
        <v>207.26300000000001</v>
      </c>
      <c r="N63" s="109">
        <v>492.39499999999998</v>
      </c>
      <c r="O63" s="109">
        <v>310.52300000000002</v>
      </c>
      <c r="P63" s="109">
        <v>287.94499999999999</v>
      </c>
      <c r="Q63" s="109">
        <v>574.81299999999999</v>
      </c>
      <c r="R63" s="109">
        <v>444.38</v>
      </c>
      <c r="S63" s="109">
        <v>405.93400000000003</v>
      </c>
      <c r="T63" s="109">
        <v>855.10500000000002</v>
      </c>
      <c r="U63" s="109">
        <v>152.89599999999999</v>
      </c>
      <c r="V63" s="109">
        <v>230.00299999999999</v>
      </c>
      <c r="W63" s="109">
        <v>436.83199999999999</v>
      </c>
      <c r="X63" s="109">
        <v>281.815</v>
      </c>
      <c r="Y63" s="109">
        <v>346.98700000000002</v>
      </c>
      <c r="Z63" s="109">
        <v>481.69099999999997</v>
      </c>
      <c r="AA63" s="109">
        <v>155.37200000000001</v>
      </c>
      <c r="AB63" s="109">
        <v>593.10799999999995</v>
      </c>
      <c r="AC63" s="109">
        <v>225.958</v>
      </c>
      <c r="AD63" s="109">
        <v>379.56900000000002</v>
      </c>
      <c r="AE63" s="110">
        <v>285.12400000000002</v>
      </c>
      <c r="AF63" s="109">
        <v>698.74</v>
      </c>
      <c r="AG63" s="109">
        <v>201.357</v>
      </c>
      <c r="AH63" s="109">
        <v>1049.193</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2">
        <v>46997</v>
      </c>
      <c r="B64" s="281"/>
      <c r="C64" s="271">
        <v>226</v>
      </c>
      <c r="D64" s="276">
        <v>316</v>
      </c>
      <c r="E64" s="109">
        <v>383.49599999999998</v>
      </c>
      <c r="F64" s="109">
        <v>759.12900000000002</v>
      </c>
      <c r="G64" s="109">
        <v>422.52499999999998</v>
      </c>
      <c r="H64" s="109">
        <v>534.70799999999997</v>
      </c>
      <c r="I64" s="109">
        <v>250.21799999999999</v>
      </c>
      <c r="J64" s="109">
        <v>233.709</v>
      </c>
      <c r="K64" s="109">
        <v>206.988</v>
      </c>
      <c r="L64" s="109">
        <v>400.41500000000002</v>
      </c>
      <c r="M64" s="109">
        <v>335.38799999999998</v>
      </c>
      <c r="N64" s="109">
        <v>388.94799999999998</v>
      </c>
      <c r="O64" s="109">
        <v>363.80500000000001</v>
      </c>
      <c r="P64" s="109">
        <v>356.767</v>
      </c>
      <c r="Q64" s="109">
        <v>440.08199999999999</v>
      </c>
      <c r="R64" s="109">
        <v>323.74299999999999</v>
      </c>
      <c r="S64" s="109">
        <v>295.74900000000002</v>
      </c>
      <c r="T64" s="109">
        <v>546.85299999999995</v>
      </c>
      <c r="U64" s="109">
        <v>185.12799999999999</v>
      </c>
      <c r="V64" s="109">
        <v>472.69600000000003</v>
      </c>
      <c r="W64" s="109">
        <v>448.81400000000002</v>
      </c>
      <c r="X64" s="109">
        <v>265.95400000000001</v>
      </c>
      <c r="Y64" s="109">
        <v>374.65699999999998</v>
      </c>
      <c r="Z64" s="109">
        <v>367.57799999999997</v>
      </c>
      <c r="AA64" s="109">
        <v>175.898</v>
      </c>
      <c r="AB64" s="109">
        <v>388.86099999999999</v>
      </c>
      <c r="AC64" s="109">
        <v>247.73599999999999</v>
      </c>
      <c r="AD64" s="109">
        <v>416.53399999999999</v>
      </c>
      <c r="AE64" s="110">
        <v>321.08699999999999</v>
      </c>
      <c r="AF64" s="109">
        <v>632.255</v>
      </c>
      <c r="AG64" s="109">
        <v>311.95600000000002</v>
      </c>
      <c r="AH64" s="109">
        <v>311.95600000000002</v>
      </c>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5" x14ac:dyDescent="0.3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5" x14ac:dyDescent="0.3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5" x14ac:dyDescent="0.3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5" x14ac:dyDescent="0.3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5" x14ac:dyDescent="0.3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5" x14ac:dyDescent="0.3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5" x14ac:dyDescent="0.3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2"/>
      <c r="B81" s="289"/>
      <c r="C81" s="261"/>
      <c r="D81" s="27"/>
    </row>
    <row r="82" spans="1:4" ht="12.75" customHeight="1" x14ac:dyDescent="0.35">
      <c r="A82" s="142"/>
      <c r="B82" s="289"/>
      <c r="C82" s="261"/>
      <c r="D82" s="27"/>
    </row>
    <row r="83" spans="1:4" ht="12.75" customHeight="1" x14ac:dyDescent="0.35">
      <c r="A83" s="142"/>
      <c r="B83" s="289"/>
      <c r="C83" s="261"/>
      <c r="D83" s="27"/>
    </row>
    <row r="84" spans="1:4" ht="12.75" customHeight="1" x14ac:dyDescent="0.3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A40" workbookViewId="0">
      <selection activeCell="D4" sqref="D4"/>
    </sheetView>
  </sheetViews>
  <sheetFormatPr defaultColWidth="18.7265625" defaultRowHeight="12.75" customHeight="1" x14ac:dyDescent="0.35"/>
  <cols>
    <col min="1" max="4" width="7.54296875" style="162" customWidth="1"/>
    <col min="5" max="12" width="8" style="2" customWidth="1"/>
    <col min="13" max="14" width="9" style="2" bestFit="1" customWidth="1"/>
    <col min="15" max="15" width="9" style="2" customWidth="1"/>
    <col min="16" max="30" width="8" style="2" customWidth="1"/>
    <col min="31" max="31" width="8.26953125" style="37" customWidth="1"/>
    <col min="32" max="54" width="8.81640625" style="2" customWidth="1"/>
    <col min="55" max="16384" width="18.7265625" style="2"/>
  </cols>
  <sheetData>
    <row r="1" spans="1:51" s="167" customFormat="1" ht="14.5" x14ac:dyDescent="0.35">
      <c r="A1" s="21"/>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51" s="162" customFormat="1" ht="14.5" x14ac:dyDescent="0.3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4.5" x14ac:dyDescent="0.3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4.5" x14ac:dyDescent="0.35">
      <c r="A4" s="143">
        <v>45170</v>
      </c>
      <c r="B4" s="264"/>
      <c r="C4" s="264">
        <v>55</v>
      </c>
      <c r="D4" s="283">
        <v>55</v>
      </c>
      <c r="E4" s="11">
        <v>67.825000000000003</v>
      </c>
      <c r="F4" s="11">
        <v>56.52</v>
      </c>
      <c r="G4" s="11">
        <v>53.167000000000002</v>
      </c>
      <c r="H4" s="10">
        <v>52.917999999999999</v>
      </c>
      <c r="I4" s="10">
        <v>51.183</v>
      </c>
      <c r="J4" s="10">
        <v>54.972000000000001</v>
      </c>
      <c r="K4" s="10">
        <v>73.197000000000003</v>
      </c>
      <c r="L4" s="10">
        <v>51.774999999999999</v>
      </c>
      <c r="M4" s="10">
        <v>63.064999999999998</v>
      </c>
      <c r="N4" s="10">
        <v>55.820999999999998</v>
      </c>
      <c r="O4" s="10">
        <v>52.036000000000001</v>
      </c>
      <c r="P4" s="10">
        <v>66.349999999999994</v>
      </c>
      <c r="Q4" s="10">
        <v>55.027999999999999</v>
      </c>
      <c r="R4" s="10">
        <v>55.33</v>
      </c>
      <c r="S4" s="10">
        <v>53.847999999999999</v>
      </c>
      <c r="T4" s="10">
        <v>55.408999999999999</v>
      </c>
      <c r="U4" s="10">
        <v>58.414999999999999</v>
      </c>
      <c r="V4" s="10">
        <v>55.73</v>
      </c>
      <c r="W4" s="10">
        <v>50.783000000000001</v>
      </c>
      <c r="X4" s="10">
        <v>50.872</v>
      </c>
      <c r="Y4" s="10">
        <v>51.942999999999998</v>
      </c>
      <c r="Z4" s="10">
        <v>50.091999999999999</v>
      </c>
      <c r="AA4" s="10">
        <v>65.741</v>
      </c>
      <c r="AB4" s="10">
        <v>51.637</v>
      </c>
      <c r="AC4" s="10">
        <v>54.877000000000002</v>
      </c>
      <c r="AD4" s="10">
        <v>68.683000000000007</v>
      </c>
      <c r="AE4" s="10">
        <v>63.231999999999999</v>
      </c>
      <c r="AF4" s="10">
        <v>50.021999999999998</v>
      </c>
      <c r="AG4" s="10">
        <v>66.921000000000006</v>
      </c>
      <c r="AH4" s="111">
        <v>54.829000000000001</v>
      </c>
      <c r="AI4" s="130"/>
      <c r="AJ4" s="130"/>
      <c r="AK4" s="130"/>
      <c r="AL4" s="130"/>
      <c r="AM4" s="130"/>
      <c r="AN4" s="130"/>
      <c r="AO4" s="130"/>
      <c r="AP4" s="130"/>
      <c r="AQ4" s="130"/>
      <c r="AR4" s="130"/>
      <c r="AS4" s="130"/>
      <c r="AT4" s="130"/>
      <c r="AU4" s="130"/>
      <c r="AV4" s="130"/>
      <c r="AW4" s="130"/>
      <c r="AX4" s="130"/>
      <c r="AY4" s="130"/>
    </row>
    <row r="5" spans="1:51" ht="14.5" x14ac:dyDescent="0.35">
      <c r="A5" s="143">
        <v>45200</v>
      </c>
      <c r="B5" s="264"/>
      <c r="C5" s="264">
        <v>60</v>
      </c>
      <c r="D5" s="284">
        <v>60</v>
      </c>
      <c r="E5" s="11">
        <v>53.41</v>
      </c>
      <c r="F5" s="11">
        <v>50.253999999999998</v>
      </c>
      <c r="G5" s="11">
        <v>58.457999999999998</v>
      </c>
      <c r="H5" s="10">
        <v>79.989999999999995</v>
      </c>
      <c r="I5" s="10">
        <v>56.58</v>
      </c>
      <c r="J5" s="10">
        <v>56.164000000000001</v>
      </c>
      <c r="K5" s="10">
        <v>79.022000000000006</v>
      </c>
      <c r="L5" s="10">
        <v>60.756999999999998</v>
      </c>
      <c r="M5" s="10">
        <v>52.076999999999998</v>
      </c>
      <c r="N5" s="10">
        <v>64.075999999999993</v>
      </c>
      <c r="O5" s="10">
        <v>50.587000000000003</v>
      </c>
      <c r="P5" s="10">
        <v>65.534999999999997</v>
      </c>
      <c r="Q5" s="10">
        <v>49.732999999999997</v>
      </c>
      <c r="R5" s="10">
        <v>66.325999999999993</v>
      </c>
      <c r="S5" s="10">
        <v>55.88</v>
      </c>
      <c r="T5" s="10">
        <v>77.694999999999993</v>
      </c>
      <c r="U5" s="10">
        <v>87.147000000000006</v>
      </c>
      <c r="V5" s="10">
        <v>54.993000000000002</v>
      </c>
      <c r="W5" s="10">
        <v>58.968000000000004</v>
      </c>
      <c r="X5" s="10">
        <v>50.280999999999999</v>
      </c>
      <c r="Y5" s="10">
        <v>61.884</v>
      </c>
      <c r="Z5" s="10">
        <v>50.216000000000001</v>
      </c>
      <c r="AA5" s="10">
        <v>83.497</v>
      </c>
      <c r="AB5" s="10">
        <v>120.08199999999999</v>
      </c>
      <c r="AC5" s="10">
        <v>63.29</v>
      </c>
      <c r="AD5" s="10">
        <v>106.636</v>
      </c>
      <c r="AE5" s="10">
        <v>80.963999999999999</v>
      </c>
      <c r="AF5" s="10">
        <v>59.243000000000002</v>
      </c>
      <c r="AG5" s="10">
        <v>64.799000000000007</v>
      </c>
      <c r="AH5" s="111">
        <v>51.731999999999999</v>
      </c>
      <c r="AI5" s="130"/>
      <c r="AJ5" s="130"/>
      <c r="AK5" s="130"/>
      <c r="AL5" s="130"/>
      <c r="AM5" s="130"/>
      <c r="AN5" s="130"/>
      <c r="AO5" s="130"/>
      <c r="AP5" s="130"/>
      <c r="AQ5" s="130"/>
      <c r="AR5" s="130"/>
      <c r="AS5" s="130"/>
      <c r="AT5" s="130"/>
      <c r="AU5" s="130"/>
      <c r="AV5" s="130"/>
      <c r="AW5" s="130"/>
      <c r="AX5" s="130"/>
      <c r="AY5" s="130"/>
    </row>
    <row r="6" spans="1:51" ht="14.5" x14ac:dyDescent="0.35">
      <c r="A6" s="143">
        <v>45231</v>
      </c>
      <c r="B6" s="264"/>
      <c r="C6" s="264">
        <v>56</v>
      </c>
      <c r="D6" s="284">
        <v>56</v>
      </c>
      <c r="E6" s="11">
        <v>59.459000000000003</v>
      </c>
      <c r="F6" s="11">
        <v>50.881</v>
      </c>
      <c r="G6" s="11">
        <v>53.258000000000003</v>
      </c>
      <c r="H6" s="10">
        <v>60.396999999999998</v>
      </c>
      <c r="I6" s="10">
        <v>54.161999999999999</v>
      </c>
      <c r="J6" s="10">
        <v>58.921999999999997</v>
      </c>
      <c r="K6" s="10">
        <v>57.066000000000003</v>
      </c>
      <c r="L6" s="10">
        <v>53.860999999999997</v>
      </c>
      <c r="M6" s="10">
        <v>49.646000000000001</v>
      </c>
      <c r="N6" s="10">
        <v>54.588000000000001</v>
      </c>
      <c r="O6" s="10">
        <v>56.9</v>
      </c>
      <c r="P6" s="10">
        <v>53.793999999999997</v>
      </c>
      <c r="Q6" s="10">
        <v>50.41</v>
      </c>
      <c r="R6" s="10">
        <v>83.343999999999994</v>
      </c>
      <c r="S6" s="10">
        <v>51.953000000000003</v>
      </c>
      <c r="T6" s="10">
        <v>57.732999999999997</v>
      </c>
      <c r="U6" s="10">
        <v>65.811999999999998</v>
      </c>
      <c r="V6" s="10">
        <v>56.091000000000001</v>
      </c>
      <c r="W6" s="10">
        <v>57.067</v>
      </c>
      <c r="X6" s="10">
        <v>51.947000000000003</v>
      </c>
      <c r="Y6" s="10">
        <v>56.414000000000001</v>
      </c>
      <c r="Z6" s="10">
        <v>55.908999999999999</v>
      </c>
      <c r="AA6" s="10">
        <v>60.307000000000002</v>
      </c>
      <c r="AB6" s="10">
        <v>66.495000000000005</v>
      </c>
      <c r="AC6" s="10">
        <v>53.085999999999999</v>
      </c>
      <c r="AD6" s="10">
        <v>99.801000000000002</v>
      </c>
      <c r="AE6" s="10">
        <v>62.558999999999997</v>
      </c>
      <c r="AF6" s="10">
        <v>55.497</v>
      </c>
      <c r="AG6" s="10">
        <v>53.484000000000002</v>
      </c>
      <c r="AH6" s="111">
        <v>54.642000000000003</v>
      </c>
      <c r="AI6" s="130"/>
      <c r="AJ6" s="130"/>
      <c r="AK6" s="130"/>
      <c r="AL6" s="130"/>
      <c r="AM6" s="130"/>
      <c r="AN6" s="130"/>
      <c r="AO6" s="130"/>
      <c r="AP6" s="130"/>
      <c r="AQ6" s="130"/>
      <c r="AR6" s="130"/>
      <c r="AS6" s="130"/>
      <c r="AT6" s="130"/>
      <c r="AU6" s="130"/>
      <c r="AV6" s="130"/>
      <c r="AW6" s="130"/>
      <c r="AX6" s="130"/>
      <c r="AY6" s="130"/>
    </row>
    <row r="7" spans="1:51" ht="14.5" x14ac:dyDescent="0.35">
      <c r="A7" s="143">
        <v>45261</v>
      </c>
      <c r="B7" s="264"/>
      <c r="C7" s="264">
        <v>25</v>
      </c>
      <c r="D7" s="284">
        <v>39</v>
      </c>
      <c r="E7" s="11">
        <v>41.387999999999998</v>
      </c>
      <c r="F7" s="11">
        <v>36.999000000000002</v>
      </c>
      <c r="G7" s="11">
        <v>37.35</v>
      </c>
      <c r="H7" s="10">
        <v>40.006</v>
      </c>
      <c r="I7" s="10">
        <v>44.317</v>
      </c>
      <c r="J7" s="10">
        <v>45.536000000000001</v>
      </c>
      <c r="K7" s="10">
        <v>38.843000000000004</v>
      </c>
      <c r="L7" s="10">
        <v>39.747</v>
      </c>
      <c r="M7" s="10">
        <v>36.761000000000003</v>
      </c>
      <c r="N7" s="10">
        <v>37.668999999999997</v>
      </c>
      <c r="O7" s="10">
        <v>39.341000000000001</v>
      </c>
      <c r="P7" s="10">
        <v>38.017000000000003</v>
      </c>
      <c r="Q7" s="10">
        <v>36.656999999999996</v>
      </c>
      <c r="R7" s="10">
        <v>44.807000000000002</v>
      </c>
      <c r="S7" s="10">
        <v>38.347000000000001</v>
      </c>
      <c r="T7" s="10">
        <v>40.286999999999999</v>
      </c>
      <c r="U7" s="10">
        <v>41.435000000000002</v>
      </c>
      <c r="V7" s="10">
        <v>38.725999999999999</v>
      </c>
      <c r="W7" s="10">
        <v>38.738</v>
      </c>
      <c r="X7" s="10">
        <v>37.497999999999998</v>
      </c>
      <c r="Y7" s="10">
        <v>38.313000000000002</v>
      </c>
      <c r="Z7" s="10">
        <v>39.348999999999997</v>
      </c>
      <c r="AA7" s="10">
        <v>40.738999999999997</v>
      </c>
      <c r="AB7" s="10">
        <v>43.939</v>
      </c>
      <c r="AC7" s="10">
        <v>37.753</v>
      </c>
      <c r="AD7" s="10">
        <v>50.039000000000001</v>
      </c>
      <c r="AE7" s="10">
        <v>46.475999999999999</v>
      </c>
      <c r="AF7" s="10">
        <v>37.637999999999998</v>
      </c>
      <c r="AG7" s="10">
        <v>38.024000000000001</v>
      </c>
      <c r="AH7" s="111">
        <v>39.156999999999996</v>
      </c>
      <c r="AI7" s="130"/>
      <c r="AJ7" s="130"/>
      <c r="AK7" s="130"/>
      <c r="AL7" s="130"/>
      <c r="AM7" s="130"/>
      <c r="AN7" s="130"/>
      <c r="AO7" s="130"/>
      <c r="AP7" s="130"/>
      <c r="AQ7" s="130"/>
      <c r="AR7" s="130"/>
      <c r="AS7" s="130"/>
      <c r="AT7" s="130"/>
      <c r="AU7" s="130"/>
      <c r="AV7" s="130"/>
      <c r="AW7" s="130"/>
      <c r="AX7" s="130"/>
      <c r="AY7" s="130"/>
    </row>
    <row r="8" spans="1:51" ht="14.5" x14ac:dyDescent="0.35">
      <c r="A8" s="143">
        <v>45292</v>
      </c>
      <c r="B8" s="264"/>
      <c r="C8" s="264">
        <v>29</v>
      </c>
      <c r="D8" s="284">
        <v>45</v>
      </c>
      <c r="E8" s="11">
        <v>46.423999999999999</v>
      </c>
      <c r="F8" s="11">
        <v>43.445</v>
      </c>
      <c r="G8" s="11">
        <v>43.783000000000001</v>
      </c>
      <c r="H8" s="10">
        <v>47.676000000000002</v>
      </c>
      <c r="I8" s="10">
        <v>46.811</v>
      </c>
      <c r="J8" s="10">
        <v>72.948999999999998</v>
      </c>
      <c r="K8" s="10">
        <v>44.415999999999997</v>
      </c>
      <c r="L8" s="10">
        <v>45.216999999999999</v>
      </c>
      <c r="M8" s="10">
        <v>43.06</v>
      </c>
      <c r="N8" s="10">
        <v>43.604999999999997</v>
      </c>
      <c r="O8" s="10">
        <v>44.783000000000001</v>
      </c>
      <c r="P8" s="10">
        <v>44.451999999999998</v>
      </c>
      <c r="Q8" s="10">
        <v>43.093000000000004</v>
      </c>
      <c r="R8" s="10">
        <v>52.01</v>
      </c>
      <c r="S8" s="10">
        <v>49.887999999999998</v>
      </c>
      <c r="T8" s="10">
        <v>48.207000000000001</v>
      </c>
      <c r="U8" s="10">
        <v>46.19</v>
      </c>
      <c r="V8" s="10">
        <v>46.134</v>
      </c>
      <c r="W8" s="10">
        <v>44.006999999999998</v>
      </c>
      <c r="X8" s="10">
        <v>44.267000000000003</v>
      </c>
      <c r="Y8" s="10">
        <v>46.444000000000003</v>
      </c>
      <c r="Z8" s="10">
        <v>44.253999999999998</v>
      </c>
      <c r="AA8" s="10">
        <v>47.66</v>
      </c>
      <c r="AB8" s="10">
        <v>53.706000000000003</v>
      </c>
      <c r="AC8" s="10">
        <v>44.058999999999997</v>
      </c>
      <c r="AD8" s="10">
        <v>54.283999999999999</v>
      </c>
      <c r="AE8" s="10">
        <v>52.734000000000002</v>
      </c>
      <c r="AF8" s="10">
        <v>43.322000000000003</v>
      </c>
      <c r="AG8" s="10">
        <v>43.863</v>
      </c>
      <c r="AH8" s="111">
        <v>44.377000000000002</v>
      </c>
      <c r="AI8" s="130"/>
      <c r="AJ8" s="130"/>
      <c r="AK8" s="130"/>
      <c r="AL8" s="130"/>
      <c r="AM8" s="130"/>
      <c r="AN8" s="130"/>
      <c r="AO8" s="130"/>
      <c r="AP8" s="130"/>
      <c r="AQ8" s="130"/>
      <c r="AR8" s="130"/>
      <c r="AS8" s="130"/>
      <c r="AT8" s="130"/>
      <c r="AU8" s="130"/>
      <c r="AV8" s="130"/>
      <c r="AW8" s="130"/>
      <c r="AX8" s="130"/>
      <c r="AY8" s="130"/>
    </row>
    <row r="9" spans="1:51" ht="14.5" x14ac:dyDescent="0.35">
      <c r="A9" s="143">
        <v>45323</v>
      </c>
      <c r="B9" s="264"/>
      <c r="C9" s="264">
        <v>32</v>
      </c>
      <c r="D9" s="284">
        <v>49</v>
      </c>
      <c r="E9" s="11">
        <v>49.600999999999999</v>
      </c>
      <c r="F9" s="11">
        <v>43.737000000000002</v>
      </c>
      <c r="G9" s="11">
        <v>43.481999999999999</v>
      </c>
      <c r="H9" s="10">
        <v>67.691000000000003</v>
      </c>
      <c r="I9" s="10">
        <v>61.844999999999999</v>
      </c>
      <c r="J9" s="10">
        <v>58.698</v>
      </c>
      <c r="K9" s="10">
        <v>43.756</v>
      </c>
      <c r="L9" s="10">
        <v>46.194000000000003</v>
      </c>
      <c r="M9" s="10">
        <v>49.951999999999998</v>
      </c>
      <c r="N9" s="10">
        <v>43.283000000000001</v>
      </c>
      <c r="O9" s="10">
        <v>44.146000000000001</v>
      </c>
      <c r="P9" s="10">
        <v>56.591000000000001</v>
      </c>
      <c r="Q9" s="10">
        <v>44.037999999999997</v>
      </c>
      <c r="R9" s="10">
        <v>51.892000000000003</v>
      </c>
      <c r="S9" s="10">
        <v>47.874000000000002</v>
      </c>
      <c r="T9" s="10">
        <v>53.890999999999998</v>
      </c>
      <c r="U9" s="10">
        <v>45.164999999999999</v>
      </c>
      <c r="V9" s="10">
        <v>49.683999999999997</v>
      </c>
      <c r="W9" s="10">
        <v>43.41</v>
      </c>
      <c r="X9" s="10">
        <v>46.817999999999998</v>
      </c>
      <c r="Y9" s="10">
        <v>48.399000000000001</v>
      </c>
      <c r="Z9" s="10">
        <v>44.457000000000001</v>
      </c>
      <c r="AA9" s="10">
        <v>57.895000000000003</v>
      </c>
      <c r="AB9" s="10">
        <v>66.278000000000006</v>
      </c>
      <c r="AC9" s="10">
        <v>59.186</v>
      </c>
      <c r="AD9" s="10">
        <v>96.453000000000003</v>
      </c>
      <c r="AE9" s="10">
        <v>56.723999999999997</v>
      </c>
      <c r="AF9" s="10">
        <v>45.34</v>
      </c>
      <c r="AG9" s="10">
        <v>43.877000000000002</v>
      </c>
      <c r="AH9" s="111">
        <v>50.984999999999999</v>
      </c>
      <c r="AI9" s="130"/>
      <c r="AJ9" s="130"/>
      <c r="AK9" s="130"/>
      <c r="AL9" s="130"/>
      <c r="AM9" s="130"/>
      <c r="AN9" s="130"/>
      <c r="AO9" s="130"/>
      <c r="AP9" s="130"/>
      <c r="AQ9" s="130"/>
      <c r="AR9" s="130"/>
      <c r="AS9" s="130"/>
      <c r="AT9" s="130"/>
      <c r="AU9" s="130"/>
      <c r="AV9" s="130"/>
      <c r="AW9" s="130"/>
      <c r="AX9" s="130"/>
      <c r="AY9" s="130"/>
    </row>
    <row r="10" spans="1:51" ht="14.5" x14ac:dyDescent="0.35">
      <c r="A10" s="143">
        <v>45352</v>
      </c>
      <c r="B10" s="264"/>
      <c r="C10" s="264">
        <v>65</v>
      </c>
      <c r="D10" s="284">
        <v>100</v>
      </c>
      <c r="E10" s="11">
        <v>140.124</v>
      </c>
      <c r="F10" s="11">
        <v>125.861</v>
      </c>
      <c r="G10" s="11">
        <v>114.944</v>
      </c>
      <c r="H10" s="10">
        <v>139.887</v>
      </c>
      <c r="I10" s="10">
        <v>105.29</v>
      </c>
      <c r="J10" s="10">
        <v>129.12799999999999</v>
      </c>
      <c r="K10" s="10">
        <v>101.56699999999999</v>
      </c>
      <c r="L10" s="10">
        <v>94.04</v>
      </c>
      <c r="M10" s="10">
        <v>79.131</v>
      </c>
      <c r="N10" s="10">
        <v>86.492000000000004</v>
      </c>
      <c r="O10" s="10">
        <v>73.730999999999995</v>
      </c>
      <c r="P10" s="10">
        <v>90.263000000000005</v>
      </c>
      <c r="Q10" s="10">
        <v>122.649</v>
      </c>
      <c r="R10" s="10">
        <v>109.82899999999999</v>
      </c>
      <c r="S10" s="10">
        <v>79.992999999999995</v>
      </c>
      <c r="T10" s="10">
        <v>127.312</v>
      </c>
      <c r="U10" s="10">
        <v>71.995000000000005</v>
      </c>
      <c r="V10" s="10">
        <v>98.433000000000007</v>
      </c>
      <c r="W10" s="10">
        <v>74.385000000000005</v>
      </c>
      <c r="X10" s="10">
        <v>81.831000000000003</v>
      </c>
      <c r="Y10" s="10">
        <v>111.14400000000001</v>
      </c>
      <c r="Z10" s="10">
        <v>84.292000000000002</v>
      </c>
      <c r="AA10" s="10">
        <v>95.325999999999993</v>
      </c>
      <c r="AB10" s="10">
        <v>120.914</v>
      </c>
      <c r="AC10" s="10">
        <v>112.298</v>
      </c>
      <c r="AD10" s="10">
        <v>399.84100000000001</v>
      </c>
      <c r="AE10" s="10">
        <v>89.793000000000006</v>
      </c>
      <c r="AF10" s="10">
        <v>89.064999999999998</v>
      </c>
      <c r="AG10" s="10">
        <v>111.547</v>
      </c>
      <c r="AH10" s="111">
        <v>75.177000000000007</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3">
        <v>45383</v>
      </c>
      <c r="B11" s="264"/>
      <c r="C11" s="264">
        <v>81</v>
      </c>
      <c r="D11" s="284">
        <v>125</v>
      </c>
      <c r="E11" s="11">
        <v>122.812</v>
      </c>
      <c r="F11" s="11">
        <v>174.41300000000001</v>
      </c>
      <c r="G11" s="11">
        <v>127.188</v>
      </c>
      <c r="H11" s="10">
        <v>109.369</v>
      </c>
      <c r="I11" s="10">
        <v>148.88999999999999</v>
      </c>
      <c r="J11" s="10">
        <v>143.916</v>
      </c>
      <c r="K11" s="10">
        <v>155.845</v>
      </c>
      <c r="L11" s="10">
        <v>113.336</v>
      </c>
      <c r="M11" s="10">
        <v>107.735</v>
      </c>
      <c r="N11" s="10">
        <v>117.43899999999999</v>
      </c>
      <c r="O11" s="10">
        <v>100.244</v>
      </c>
      <c r="P11" s="10">
        <v>111.289</v>
      </c>
      <c r="Q11" s="10">
        <v>165.12899999999999</v>
      </c>
      <c r="R11" s="10">
        <v>140.22499999999999</v>
      </c>
      <c r="S11" s="10">
        <v>140.53899999999999</v>
      </c>
      <c r="T11" s="10">
        <v>117.673</v>
      </c>
      <c r="U11" s="10">
        <v>68.403000000000006</v>
      </c>
      <c r="V11" s="10">
        <v>134.541</v>
      </c>
      <c r="W11" s="10">
        <v>89.248000000000005</v>
      </c>
      <c r="X11" s="10">
        <v>211.977</v>
      </c>
      <c r="Y11" s="10">
        <v>166.678</v>
      </c>
      <c r="Z11" s="10">
        <v>83.113</v>
      </c>
      <c r="AA11" s="10">
        <v>113.393</v>
      </c>
      <c r="AB11" s="10">
        <v>109.685</v>
      </c>
      <c r="AC11" s="10">
        <v>154.87200000000001</v>
      </c>
      <c r="AD11" s="10">
        <v>549.79600000000005</v>
      </c>
      <c r="AE11" s="10">
        <v>107.79600000000001</v>
      </c>
      <c r="AF11" s="10">
        <v>281.27600000000001</v>
      </c>
      <c r="AG11" s="10">
        <v>131.32300000000001</v>
      </c>
      <c r="AH11" s="111">
        <v>90.364000000000004</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3">
        <v>45413</v>
      </c>
      <c r="B12" s="264"/>
      <c r="C12" s="264">
        <v>139</v>
      </c>
      <c r="D12" s="284">
        <v>215</v>
      </c>
      <c r="E12" s="11">
        <v>187.77600000000001</v>
      </c>
      <c r="F12" s="11">
        <v>401.03899999999999</v>
      </c>
      <c r="G12" s="11">
        <v>208.59700000000001</v>
      </c>
      <c r="H12" s="10">
        <v>185.13900000000001</v>
      </c>
      <c r="I12" s="10">
        <v>221.40299999999999</v>
      </c>
      <c r="J12" s="10">
        <v>504.267</v>
      </c>
      <c r="K12" s="10">
        <v>261.17500000000001</v>
      </c>
      <c r="L12" s="10">
        <v>330.02600000000001</v>
      </c>
      <c r="M12" s="10">
        <v>168.60599999999999</v>
      </c>
      <c r="N12" s="10">
        <v>233.44200000000001</v>
      </c>
      <c r="O12" s="10">
        <v>86.501000000000005</v>
      </c>
      <c r="P12" s="10">
        <v>144.99600000000001</v>
      </c>
      <c r="Q12" s="10">
        <v>156.31899999999999</v>
      </c>
      <c r="R12" s="10">
        <v>310.38</v>
      </c>
      <c r="S12" s="10">
        <v>308.26100000000002</v>
      </c>
      <c r="T12" s="10">
        <v>289.15199999999999</v>
      </c>
      <c r="U12" s="10">
        <v>181.04900000000001</v>
      </c>
      <c r="V12" s="10">
        <v>222.79400000000001</v>
      </c>
      <c r="W12" s="10">
        <v>70.561999999999998</v>
      </c>
      <c r="X12" s="10">
        <v>362.779</v>
      </c>
      <c r="Y12" s="10">
        <v>189.50299999999999</v>
      </c>
      <c r="Z12" s="10">
        <v>132.75399999999999</v>
      </c>
      <c r="AA12" s="10">
        <v>296.67099999999999</v>
      </c>
      <c r="AB12" s="10">
        <v>207.96199999999999</v>
      </c>
      <c r="AC12" s="10">
        <v>426.61200000000002</v>
      </c>
      <c r="AD12" s="10">
        <v>621.86500000000001</v>
      </c>
      <c r="AE12" s="10">
        <v>325.94799999999998</v>
      </c>
      <c r="AF12" s="10">
        <v>202.70099999999999</v>
      </c>
      <c r="AG12" s="10">
        <v>191.21700000000001</v>
      </c>
      <c r="AH12" s="111">
        <v>132.614</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3">
        <v>45444</v>
      </c>
      <c r="B13" s="264"/>
      <c r="C13" s="264">
        <v>259</v>
      </c>
      <c r="D13" s="284">
        <v>400</v>
      </c>
      <c r="E13" s="11">
        <v>69.960999999999999</v>
      </c>
      <c r="F13" s="11">
        <v>516.92600000000004</v>
      </c>
      <c r="G13" s="11">
        <v>159.99100000000001</v>
      </c>
      <c r="H13" s="10">
        <v>682.32299999999998</v>
      </c>
      <c r="I13" s="10">
        <v>631.20399999999995</v>
      </c>
      <c r="J13" s="10">
        <v>834.10799999999995</v>
      </c>
      <c r="K13" s="10">
        <v>436.428</v>
      </c>
      <c r="L13" s="10">
        <v>686.39599999999996</v>
      </c>
      <c r="M13" s="10">
        <v>214.52699999999999</v>
      </c>
      <c r="N13" s="10">
        <v>165.98400000000001</v>
      </c>
      <c r="O13" s="10">
        <v>234.61799999999999</v>
      </c>
      <c r="P13" s="10">
        <v>312.904</v>
      </c>
      <c r="Q13" s="10">
        <v>263.75799999999998</v>
      </c>
      <c r="R13" s="10">
        <v>476.298</v>
      </c>
      <c r="S13" s="10">
        <v>306.29500000000002</v>
      </c>
      <c r="T13" s="10">
        <v>90.311999999999998</v>
      </c>
      <c r="U13" s="10">
        <v>400.93</v>
      </c>
      <c r="V13" s="10">
        <v>547.69899999999996</v>
      </c>
      <c r="W13" s="10">
        <v>296.37299999999999</v>
      </c>
      <c r="X13" s="10">
        <v>662.56299999999999</v>
      </c>
      <c r="Y13" s="10">
        <v>189.928</v>
      </c>
      <c r="Z13" s="10">
        <v>134.864</v>
      </c>
      <c r="AA13" s="10">
        <v>541.24699999999996</v>
      </c>
      <c r="AB13" s="10">
        <v>325.98</v>
      </c>
      <c r="AC13" s="10">
        <v>446.63600000000002</v>
      </c>
      <c r="AD13" s="10">
        <v>857.99</v>
      </c>
      <c r="AE13" s="10">
        <v>460.05399999999997</v>
      </c>
      <c r="AF13" s="10">
        <v>398.63499999999999</v>
      </c>
      <c r="AG13" s="10">
        <v>399.07</v>
      </c>
      <c r="AH13" s="111">
        <v>472.1</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3">
        <v>45474</v>
      </c>
      <c r="B14" s="264"/>
      <c r="C14" s="264">
        <v>129</v>
      </c>
      <c r="D14" s="284">
        <v>200</v>
      </c>
      <c r="E14" s="11">
        <v>40.915999999999997</v>
      </c>
      <c r="F14" s="11">
        <v>273.97000000000003</v>
      </c>
      <c r="G14" s="11">
        <v>30.565000000000001</v>
      </c>
      <c r="H14" s="10">
        <v>590.64700000000005</v>
      </c>
      <c r="I14" s="10">
        <v>306.608</v>
      </c>
      <c r="J14" s="10">
        <v>335.48899999999998</v>
      </c>
      <c r="K14" s="10">
        <v>424.66300000000001</v>
      </c>
      <c r="L14" s="10">
        <v>380.91699999999997</v>
      </c>
      <c r="M14" s="10">
        <v>69.203000000000003</v>
      </c>
      <c r="N14" s="10">
        <v>44.959000000000003</v>
      </c>
      <c r="O14" s="10">
        <v>96.126999999999995</v>
      </c>
      <c r="P14" s="10">
        <v>115.833</v>
      </c>
      <c r="Q14" s="10">
        <v>189.50399999999999</v>
      </c>
      <c r="R14" s="10">
        <v>289.988</v>
      </c>
      <c r="S14" s="10">
        <v>82.876999999999995</v>
      </c>
      <c r="T14" s="10">
        <v>18.326000000000001</v>
      </c>
      <c r="U14" s="10">
        <v>248.36799999999999</v>
      </c>
      <c r="V14" s="10">
        <v>387.05799999999999</v>
      </c>
      <c r="W14" s="10">
        <v>206.98400000000001</v>
      </c>
      <c r="X14" s="10">
        <v>799.34199999999998</v>
      </c>
      <c r="Y14" s="10">
        <v>75.903999999999996</v>
      </c>
      <c r="Z14" s="10">
        <v>47.972000000000001</v>
      </c>
      <c r="AA14" s="10">
        <v>309.19099999999997</v>
      </c>
      <c r="AB14" s="10">
        <v>151.27099999999999</v>
      </c>
      <c r="AC14" s="10">
        <v>131.85400000000001</v>
      </c>
      <c r="AD14" s="10">
        <v>399.46100000000001</v>
      </c>
      <c r="AE14" s="10">
        <v>199.27799999999999</v>
      </c>
      <c r="AF14" s="10">
        <v>260.94600000000003</v>
      </c>
      <c r="AG14" s="10">
        <v>188.84299999999999</v>
      </c>
      <c r="AH14" s="111">
        <v>200.721</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3">
        <v>45505</v>
      </c>
      <c r="B15" s="264"/>
      <c r="C15" s="264">
        <v>45</v>
      </c>
      <c r="D15" s="284">
        <v>70</v>
      </c>
      <c r="E15" s="11">
        <v>25.895</v>
      </c>
      <c r="F15" s="11">
        <v>184.99700000000001</v>
      </c>
      <c r="G15" s="11">
        <v>28.265000000000001</v>
      </c>
      <c r="H15" s="10">
        <v>169.96799999999999</v>
      </c>
      <c r="I15" s="10">
        <v>92.44</v>
      </c>
      <c r="J15" s="10">
        <v>157.63800000000001</v>
      </c>
      <c r="K15" s="10">
        <v>126.062</v>
      </c>
      <c r="L15" s="10">
        <v>122.036</v>
      </c>
      <c r="M15" s="10">
        <v>37.006999999999998</v>
      </c>
      <c r="N15" s="10">
        <v>28.553999999999998</v>
      </c>
      <c r="O15" s="10">
        <v>41.12</v>
      </c>
      <c r="P15" s="10">
        <v>45.447000000000003</v>
      </c>
      <c r="Q15" s="10">
        <v>70.849000000000004</v>
      </c>
      <c r="R15" s="10">
        <v>90.567999999999998</v>
      </c>
      <c r="S15" s="10">
        <v>47.116999999999997</v>
      </c>
      <c r="T15" s="10">
        <v>32.987000000000002</v>
      </c>
      <c r="U15" s="10">
        <v>71.715999999999994</v>
      </c>
      <c r="V15" s="10">
        <v>111.43300000000001</v>
      </c>
      <c r="W15" s="10">
        <v>64.653999999999996</v>
      </c>
      <c r="X15" s="10">
        <v>196.649</v>
      </c>
      <c r="Y15" s="10">
        <v>35.847000000000001</v>
      </c>
      <c r="Z15" s="10">
        <v>28.957999999999998</v>
      </c>
      <c r="AA15" s="10">
        <v>107.247</v>
      </c>
      <c r="AB15" s="10">
        <v>54.613999999999997</v>
      </c>
      <c r="AC15" s="10">
        <v>62.488</v>
      </c>
      <c r="AD15" s="10">
        <v>132.804</v>
      </c>
      <c r="AE15" s="10">
        <v>69.150999999999996</v>
      </c>
      <c r="AF15" s="10">
        <v>90.441000000000003</v>
      </c>
      <c r="AG15" s="10">
        <v>65.064999999999998</v>
      </c>
      <c r="AH15" s="111">
        <v>83.831000000000003</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3">
        <v>45536</v>
      </c>
      <c r="B16" s="264"/>
      <c r="C16" s="264">
        <v>30</v>
      </c>
      <c r="D16" s="284">
        <v>46</v>
      </c>
      <c r="E16" s="11">
        <v>23.294</v>
      </c>
      <c r="F16" s="11">
        <v>65.602000000000004</v>
      </c>
      <c r="G16" s="11">
        <v>20.512</v>
      </c>
      <c r="H16" s="10">
        <v>62.533999999999999</v>
      </c>
      <c r="I16" s="10">
        <v>49.13</v>
      </c>
      <c r="J16" s="10">
        <v>88.468000000000004</v>
      </c>
      <c r="K16" s="10">
        <v>51.357999999999997</v>
      </c>
      <c r="L16" s="10">
        <v>75.183999999999997</v>
      </c>
      <c r="M16" s="10">
        <v>37.258000000000003</v>
      </c>
      <c r="N16" s="10">
        <v>20.766999999999999</v>
      </c>
      <c r="O16" s="10">
        <v>34.357999999999997</v>
      </c>
      <c r="P16" s="10">
        <v>36.264000000000003</v>
      </c>
      <c r="Q16" s="10">
        <v>49.152000000000001</v>
      </c>
      <c r="R16" s="10">
        <v>45.201000000000001</v>
      </c>
      <c r="S16" s="10">
        <v>33.417000000000002</v>
      </c>
      <c r="T16" s="10">
        <v>27.378</v>
      </c>
      <c r="U16" s="10">
        <v>49.363</v>
      </c>
      <c r="V16" s="10">
        <v>46.798999999999999</v>
      </c>
      <c r="W16" s="10">
        <v>35.994</v>
      </c>
      <c r="X16" s="10">
        <v>75.018000000000001</v>
      </c>
      <c r="Y16" s="10">
        <v>21.829000000000001</v>
      </c>
      <c r="Z16" s="10">
        <v>29.98</v>
      </c>
      <c r="AA16" s="10">
        <v>63.994</v>
      </c>
      <c r="AB16" s="10">
        <v>33.485999999999997</v>
      </c>
      <c r="AC16" s="10">
        <v>52.820999999999998</v>
      </c>
      <c r="AD16" s="10">
        <v>79.953000000000003</v>
      </c>
      <c r="AE16" s="10">
        <v>36.500999999999998</v>
      </c>
      <c r="AF16" s="10">
        <v>55.65</v>
      </c>
      <c r="AG16" s="10">
        <v>39.279000000000003</v>
      </c>
      <c r="AH16" s="111">
        <v>58.512999999999998</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3">
        <v>45566</v>
      </c>
      <c r="B17" s="264"/>
      <c r="C17" s="264">
        <v>41</v>
      </c>
      <c r="D17" s="284">
        <v>54</v>
      </c>
      <c r="E17" s="11">
        <v>28.78</v>
      </c>
      <c r="F17" s="11">
        <v>70.009</v>
      </c>
      <c r="G17" s="11">
        <v>56.029000000000003</v>
      </c>
      <c r="H17" s="10">
        <v>69.507000000000005</v>
      </c>
      <c r="I17" s="10">
        <v>59.334000000000003</v>
      </c>
      <c r="J17" s="10">
        <v>97.92</v>
      </c>
      <c r="K17" s="10">
        <v>65.370999999999995</v>
      </c>
      <c r="L17" s="10">
        <v>63.645000000000003</v>
      </c>
      <c r="M17" s="10">
        <v>47.289000000000001</v>
      </c>
      <c r="N17" s="10">
        <v>30.204000000000001</v>
      </c>
      <c r="O17" s="10">
        <v>44.713999999999999</v>
      </c>
      <c r="P17" s="10">
        <v>38.304000000000002</v>
      </c>
      <c r="Q17" s="10">
        <v>62.295000000000002</v>
      </c>
      <c r="R17" s="10">
        <v>55.468000000000004</v>
      </c>
      <c r="S17" s="10">
        <v>62.927999999999997</v>
      </c>
      <c r="T17" s="10">
        <v>60.863999999999997</v>
      </c>
      <c r="U17" s="10">
        <v>51.759</v>
      </c>
      <c r="V17" s="10">
        <v>60.965000000000003</v>
      </c>
      <c r="W17" s="10">
        <v>39.304000000000002</v>
      </c>
      <c r="X17" s="10">
        <v>86.745999999999995</v>
      </c>
      <c r="Y17" s="10">
        <v>32.555999999999997</v>
      </c>
      <c r="Z17" s="10">
        <v>55.673999999999999</v>
      </c>
      <c r="AA17" s="10">
        <v>132.72399999999999</v>
      </c>
      <c r="AB17" s="10">
        <v>51.831000000000003</v>
      </c>
      <c r="AC17" s="10">
        <v>103.03</v>
      </c>
      <c r="AD17" s="10">
        <v>109.08499999999999</v>
      </c>
      <c r="AE17" s="10">
        <v>54.311</v>
      </c>
      <c r="AF17" s="10">
        <v>64.590999999999994</v>
      </c>
      <c r="AG17" s="10">
        <v>46.747999999999998</v>
      </c>
      <c r="AH17" s="111">
        <v>49.765000000000001</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3">
        <v>45597</v>
      </c>
      <c r="B18" s="264"/>
      <c r="C18" s="264">
        <v>44</v>
      </c>
      <c r="D18" s="284">
        <v>51</v>
      </c>
      <c r="E18" s="11">
        <v>35.207000000000001</v>
      </c>
      <c r="F18" s="11">
        <v>63.393000000000001</v>
      </c>
      <c r="G18" s="11">
        <v>46.509</v>
      </c>
      <c r="H18" s="10">
        <v>66.826999999999998</v>
      </c>
      <c r="I18" s="10">
        <v>66.120999999999995</v>
      </c>
      <c r="J18" s="10">
        <v>73.872</v>
      </c>
      <c r="K18" s="10">
        <v>59.578000000000003</v>
      </c>
      <c r="L18" s="10">
        <v>61.26</v>
      </c>
      <c r="M18" s="10">
        <v>43.344000000000001</v>
      </c>
      <c r="N18" s="10">
        <v>43.097000000000001</v>
      </c>
      <c r="O18" s="10">
        <v>40.811</v>
      </c>
      <c r="P18" s="10">
        <v>44.67</v>
      </c>
      <c r="Q18" s="10">
        <v>83.05</v>
      </c>
      <c r="R18" s="10">
        <v>55.32</v>
      </c>
      <c r="S18" s="10">
        <v>53.476999999999997</v>
      </c>
      <c r="T18" s="10">
        <v>49.314</v>
      </c>
      <c r="U18" s="10">
        <v>56.189</v>
      </c>
      <c r="V18" s="10">
        <v>61.89</v>
      </c>
      <c r="W18" s="10">
        <v>45.927</v>
      </c>
      <c r="X18" s="10">
        <v>76.707999999999998</v>
      </c>
      <c r="Y18" s="10">
        <v>44.53</v>
      </c>
      <c r="Z18" s="10">
        <v>43.131</v>
      </c>
      <c r="AA18" s="10">
        <v>75.117999999999995</v>
      </c>
      <c r="AB18" s="10">
        <v>48.393999999999998</v>
      </c>
      <c r="AC18" s="10">
        <v>100.693</v>
      </c>
      <c r="AD18" s="10">
        <v>90.052000000000007</v>
      </c>
      <c r="AE18" s="10">
        <v>55.948999999999998</v>
      </c>
      <c r="AF18" s="10">
        <v>57.844000000000001</v>
      </c>
      <c r="AG18" s="10">
        <v>54.773000000000003</v>
      </c>
      <c r="AH18" s="111">
        <v>59.874000000000002</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3">
        <v>45627</v>
      </c>
      <c r="B19" s="264"/>
      <c r="C19" s="264">
        <v>33</v>
      </c>
      <c r="D19" s="284">
        <v>34</v>
      </c>
      <c r="E19" s="11">
        <v>30.512</v>
      </c>
      <c r="F19" s="11">
        <v>54.189</v>
      </c>
      <c r="G19" s="11">
        <v>36.241</v>
      </c>
      <c r="H19" s="10">
        <v>66.251999999999995</v>
      </c>
      <c r="I19" s="10">
        <v>62.338999999999999</v>
      </c>
      <c r="J19" s="10">
        <v>61.534999999999997</v>
      </c>
      <c r="K19" s="10">
        <v>53.505000000000003</v>
      </c>
      <c r="L19" s="10">
        <v>54.991</v>
      </c>
      <c r="M19" s="10">
        <v>35.167000000000002</v>
      </c>
      <c r="N19" s="10">
        <v>34.869999999999997</v>
      </c>
      <c r="O19" s="10">
        <v>34.216000000000001</v>
      </c>
      <c r="P19" s="10">
        <v>36.58</v>
      </c>
      <c r="Q19" s="10">
        <v>52.390999999999998</v>
      </c>
      <c r="R19" s="10">
        <v>49.936999999999998</v>
      </c>
      <c r="S19" s="10">
        <v>45.784999999999997</v>
      </c>
      <c r="T19" s="10">
        <v>36.268000000000001</v>
      </c>
      <c r="U19" s="10">
        <v>46.73</v>
      </c>
      <c r="V19" s="10">
        <v>51.177999999999997</v>
      </c>
      <c r="W19" s="10">
        <v>40.100999999999999</v>
      </c>
      <c r="X19" s="10">
        <v>66.224999999999994</v>
      </c>
      <c r="Y19" s="10">
        <v>37.503999999999998</v>
      </c>
      <c r="Z19" s="10">
        <v>34.058</v>
      </c>
      <c r="AA19" s="10">
        <v>59.537999999999997</v>
      </c>
      <c r="AB19" s="10">
        <v>41.811999999999998</v>
      </c>
      <c r="AC19" s="10">
        <v>64.537999999999997</v>
      </c>
      <c r="AD19" s="10">
        <v>81.442999999999998</v>
      </c>
      <c r="AE19" s="10">
        <v>46.389000000000003</v>
      </c>
      <c r="AF19" s="10">
        <v>50.488</v>
      </c>
      <c r="AG19" s="10">
        <v>47.793999999999997</v>
      </c>
      <c r="AH19" s="111">
        <v>50.305999999999997</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3">
        <v>45658</v>
      </c>
      <c r="B20" s="264"/>
      <c r="C20" s="264">
        <v>40</v>
      </c>
      <c r="D20" s="284">
        <v>42</v>
      </c>
      <c r="E20" s="11">
        <v>27.867999999999999</v>
      </c>
      <c r="F20" s="11">
        <v>49.103000000000002</v>
      </c>
      <c r="G20" s="11">
        <v>33.756</v>
      </c>
      <c r="H20" s="10">
        <v>55.68</v>
      </c>
      <c r="I20" s="10">
        <v>76.7</v>
      </c>
      <c r="J20" s="10">
        <v>54.457000000000001</v>
      </c>
      <c r="K20" s="10">
        <v>47.378999999999998</v>
      </c>
      <c r="L20" s="10">
        <v>49.823</v>
      </c>
      <c r="M20" s="10">
        <v>31.262</v>
      </c>
      <c r="N20" s="10">
        <v>29.965</v>
      </c>
      <c r="O20" s="10">
        <v>30.902000000000001</v>
      </c>
      <c r="P20" s="10">
        <v>33.304000000000002</v>
      </c>
      <c r="Q20" s="10">
        <v>45.725999999999999</v>
      </c>
      <c r="R20" s="10">
        <v>50.33</v>
      </c>
      <c r="S20" s="10">
        <v>42.646999999999998</v>
      </c>
      <c r="T20" s="10">
        <v>30.786000000000001</v>
      </c>
      <c r="U20" s="10">
        <v>43.271000000000001</v>
      </c>
      <c r="V20" s="10">
        <v>45.12</v>
      </c>
      <c r="W20" s="10">
        <v>37.051000000000002</v>
      </c>
      <c r="X20" s="10">
        <v>61.552</v>
      </c>
      <c r="Y20" s="10">
        <v>32.121000000000002</v>
      </c>
      <c r="Z20" s="10">
        <v>30.843</v>
      </c>
      <c r="AA20" s="10">
        <v>55.67</v>
      </c>
      <c r="AB20" s="10">
        <v>36.076000000000001</v>
      </c>
      <c r="AC20" s="10">
        <v>54.511000000000003</v>
      </c>
      <c r="AD20" s="10">
        <v>71.587000000000003</v>
      </c>
      <c r="AE20" s="10">
        <v>39.448999999999998</v>
      </c>
      <c r="AF20" s="10">
        <v>45.295000000000002</v>
      </c>
      <c r="AG20" s="10">
        <v>41.999000000000002</v>
      </c>
      <c r="AH20" s="111">
        <v>44.036999999999999</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3">
        <v>45689</v>
      </c>
      <c r="B21" s="264"/>
      <c r="C21" s="264">
        <v>42</v>
      </c>
      <c r="D21" s="284">
        <v>43</v>
      </c>
      <c r="E21" s="11">
        <v>29.631</v>
      </c>
      <c r="F21" s="11">
        <v>46.57</v>
      </c>
      <c r="G21" s="11">
        <v>52.478000000000002</v>
      </c>
      <c r="H21" s="10">
        <v>67.209000000000003</v>
      </c>
      <c r="I21" s="10">
        <v>59.031999999999996</v>
      </c>
      <c r="J21" s="10">
        <v>50.6</v>
      </c>
      <c r="K21" s="10">
        <v>47.741999999999997</v>
      </c>
      <c r="L21" s="10">
        <v>54.412999999999997</v>
      </c>
      <c r="M21" s="10">
        <v>31.63</v>
      </c>
      <c r="N21" s="10">
        <v>30.436</v>
      </c>
      <c r="O21" s="10">
        <v>42.424999999999997</v>
      </c>
      <c r="P21" s="10">
        <v>34.598999999999997</v>
      </c>
      <c r="Q21" s="10">
        <v>42.713000000000001</v>
      </c>
      <c r="R21" s="10">
        <v>47.09</v>
      </c>
      <c r="S21" s="10">
        <v>46.015999999999998</v>
      </c>
      <c r="T21" s="10">
        <v>30.175999999999998</v>
      </c>
      <c r="U21" s="10">
        <v>44.886000000000003</v>
      </c>
      <c r="V21" s="10">
        <v>42.37</v>
      </c>
      <c r="W21" s="10">
        <v>38.311</v>
      </c>
      <c r="X21" s="10">
        <v>58.244</v>
      </c>
      <c r="Y21" s="10">
        <v>32.710999999999999</v>
      </c>
      <c r="Z21" s="10">
        <v>41.415999999999997</v>
      </c>
      <c r="AA21" s="10">
        <v>64.346000000000004</v>
      </c>
      <c r="AB21" s="10">
        <v>49.790999999999997</v>
      </c>
      <c r="AC21" s="10">
        <v>94.75</v>
      </c>
      <c r="AD21" s="10">
        <v>69.893000000000001</v>
      </c>
      <c r="AE21" s="10">
        <v>39.856000000000002</v>
      </c>
      <c r="AF21" s="10">
        <v>43.898000000000003</v>
      </c>
      <c r="AG21" s="10">
        <v>44.667999999999999</v>
      </c>
      <c r="AH21" s="111">
        <v>44.875999999999998</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3">
        <v>45717</v>
      </c>
      <c r="B22" s="264"/>
      <c r="C22" s="264">
        <v>68</v>
      </c>
      <c r="D22" s="284">
        <v>85</v>
      </c>
      <c r="E22" s="11">
        <v>93.31</v>
      </c>
      <c r="F22" s="11">
        <v>110.736</v>
      </c>
      <c r="G22" s="11">
        <v>111.273</v>
      </c>
      <c r="H22" s="10">
        <v>102.569</v>
      </c>
      <c r="I22" s="10">
        <v>116.184</v>
      </c>
      <c r="J22" s="10">
        <v>102.569</v>
      </c>
      <c r="K22" s="10">
        <v>87.509</v>
      </c>
      <c r="L22" s="10">
        <v>80.206999999999994</v>
      </c>
      <c r="M22" s="10">
        <v>67.388999999999996</v>
      </c>
      <c r="N22" s="10">
        <v>55.734000000000002</v>
      </c>
      <c r="O22" s="10">
        <v>69.066999999999993</v>
      </c>
      <c r="P22" s="10">
        <v>102.63</v>
      </c>
      <c r="Q22" s="10">
        <v>90.037999999999997</v>
      </c>
      <c r="R22" s="10">
        <v>75.799000000000007</v>
      </c>
      <c r="S22" s="10">
        <v>104.526</v>
      </c>
      <c r="T22" s="10">
        <v>52.689</v>
      </c>
      <c r="U22" s="10">
        <v>83.22</v>
      </c>
      <c r="V22" s="10">
        <v>68.504999999999995</v>
      </c>
      <c r="W22" s="10">
        <v>66.072999999999993</v>
      </c>
      <c r="X22" s="10">
        <v>115.974</v>
      </c>
      <c r="Y22" s="10">
        <v>65.596000000000004</v>
      </c>
      <c r="Z22" s="10">
        <v>72.093000000000004</v>
      </c>
      <c r="AA22" s="10">
        <v>110.024</v>
      </c>
      <c r="AB22" s="10">
        <v>92.688999999999993</v>
      </c>
      <c r="AC22" s="10">
        <v>342.065</v>
      </c>
      <c r="AD22" s="10">
        <v>94.864999999999995</v>
      </c>
      <c r="AE22" s="10">
        <v>77.210999999999999</v>
      </c>
      <c r="AF22" s="10">
        <v>103.747</v>
      </c>
      <c r="AG22" s="10">
        <v>64.831999999999994</v>
      </c>
      <c r="AH22" s="111">
        <v>121.97499999999999</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3">
        <v>45748</v>
      </c>
      <c r="B23" s="264"/>
      <c r="C23" s="264">
        <v>91</v>
      </c>
      <c r="D23" s="284">
        <v>111</v>
      </c>
      <c r="E23" s="11">
        <v>162.44800000000001</v>
      </c>
      <c r="F23" s="11">
        <v>145.52799999999999</v>
      </c>
      <c r="G23" s="11">
        <v>96.284999999999997</v>
      </c>
      <c r="H23" s="10">
        <v>161.22900000000001</v>
      </c>
      <c r="I23" s="10">
        <v>140.059</v>
      </c>
      <c r="J23" s="10">
        <v>167.03700000000001</v>
      </c>
      <c r="K23" s="10">
        <v>117.49299999999999</v>
      </c>
      <c r="L23" s="10">
        <v>116.89</v>
      </c>
      <c r="M23" s="10">
        <v>102.83499999999999</v>
      </c>
      <c r="N23" s="10">
        <v>88.129000000000005</v>
      </c>
      <c r="O23" s="10">
        <v>95.600999999999999</v>
      </c>
      <c r="P23" s="10">
        <v>154.798</v>
      </c>
      <c r="Q23" s="10">
        <v>128.21100000000001</v>
      </c>
      <c r="R23" s="10">
        <v>141.078</v>
      </c>
      <c r="S23" s="10">
        <v>102.55</v>
      </c>
      <c r="T23" s="10">
        <v>57.334000000000003</v>
      </c>
      <c r="U23" s="10">
        <v>125.181</v>
      </c>
      <c r="V23" s="10">
        <v>91.585999999999999</v>
      </c>
      <c r="W23" s="10">
        <v>202.65299999999999</v>
      </c>
      <c r="X23" s="10">
        <v>193.51499999999999</v>
      </c>
      <c r="Y23" s="10">
        <v>70.012</v>
      </c>
      <c r="Z23" s="10">
        <v>96.567999999999998</v>
      </c>
      <c r="AA23" s="10">
        <v>113.845</v>
      </c>
      <c r="AB23" s="10">
        <v>145.18700000000001</v>
      </c>
      <c r="AC23" s="10">
        <v>544.15700000000004</v>
      </c>
      <c r="AD23" s="10">
        <v>122.515</v>
      </c>
      <c r="AE23" s="10">
        <v>275.029</v>
      </c>
      <c r="AF23" s="10">
        <v>131.40299999999999</v>
      </c>
      <c r="AG23" s="10">
        <v>85.525999999999996</v>
      </c>
      <c r="AH23" s="111">
        <v>119.78100000000001</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3">
        <v>45778</v>
      </c>
      <c r="B24" s="264"/>
      <c r="C24" s="264">
        <v>165</v>
      </c>
      <c r="D24" s="284">
        <v>239</v>
      </c>
      <c r="E24" s="11">
        <v>312.70999999999998</v>
      </c>
      <c r="F24" s="11">
        <v>248.39</v>
      </c>
      <c r="G24" s="11">
        <v>159.59800000000001</v>
      </c>
      <c r="H24" s="10">
        <v>254.922</v>
      </c>
      <c r="I24" s="10">
        <v>468.87200000000001</v>
      </c>
      <c r="J24" s="10">
        <v>267.95999999999998</v>
      </c>
      <c r="K24" s="10">
        <v>355.66199999999998</v>
      </c>
      <c r="L24" s="10">
        <v>198.262</v>
      </c>
      <c r="M24" s="10">
        <v>165.762</v>
      </c>
      <c r="N24" s="10">
        <v>65.73</v>
      </c>
      <c r="O24" s="10">
        <v>88.376000000000005</v>
      </c>
      <c r="P24" s="10">
        <v>128.60900000000001</v>
      </c>
      <c r="Q24" s="10">
        <v>271.95600000000002</v>
      </c>
      <c r="R24" s="10">
        <v>308.86799999999999</v>
      </c>
      <c r="S24" s="10">
        <v>214.108</v>
      </c>
      <c r="T24" s="10">
        <v>136.232</v>
      </c>
      <c r="U24" s="10">
        <v>200.92500000000001</v>
      </c>
      <c r="V24" s="10">
        <v>66.983000000000004</v>
      </c>
      <c r="W24" s="10">
        <v>351.11700000000002</v>
      </c>
      <c r="X24" s="10">
        <v>234.65799999999999</v>
      </c>
      <c r="Y24" s="10">
        <v>90.253</v>
      </c>
      <c r="Z24" s="10">
        <v>216.74799999999999</v>
      </c>
      <c r="AA24" s="10">
        <v>255.24299999999999</v>
      </c>
      <c r="AB24" s="10">
        <v>398.57400000000001</v>
      </c>
      <c r="AC24" s="10">
        <v>578.05499999999995</v>
      </c>
      <c r="AD24" s="10">
        <v>340.161</v>
      </c>
      <c r="AE24" s="10">
        <v>180.29499999999999</v>
      </c>
      <c r="AF24" s="10">
        <v>174.15899999999999</v>
      </c>
      <c r="AG24" s="10">
        <v>111.988</v>
      </c>
      <c r="AH24" s="111">
        <v>207.03700000000001</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3">
        <v>45809</v>
      </c>
      <c r="B25" s="264"/>
      <c r="C25" s="264">
        <v>249</v>
      </c>
      <c r="D25" s="284">
        <v>389</v>
      </c>
      <c r="E25" s="11">
        <v>475.74400000000003</v>
      </c>
      <c r="F25" s="11">
        <v>187.786</v>
      </c>
      <c r="G25" s="11">
        <v>597.69100000000003</v>
      </c>
      <c r="H25" s="10">
        <v>692.98299999999995</v>
      </c>
      <c r="I25" s="10">
        <v>852.94799999999998</v>
      </c>
      <c r="J25" s="10">
        <v>472.38400000000001</v>
      </c>
      <c r="K25" s="10">
        <v>755.51599999999996</v>
      </c>
      <c r="L25" s="10">
        <v>241.345</v>
      </c>
      <c r="M25" s="10">
        <v>153.00800000000001</v>
      </c>
      <c r="N25" s="10">
        <v>201.214</v>
      </c>
      <c r="O25" s="10">
        <v>260.02999999999997</v>
      </c>
      <c r="P25" s="10">
        <v>261.26799999999997</v>
      </c>
      <c r="Q25" s="10">
        <v>476.71100000000001</v>
      </c>
      <c r="R25" s="10">
        <v>320.91300000000001</v>
      </c>
      <c r="S25" s="10">
        <v>79.141000000000005</v>
      </c>
      <c r="T25" s="10">
        <v>331.38200000000001</v>
      </c>
      <c r="U25" s="10">
        <v>556.53099999999995</v>
      </c>
      <c r="V25" s="10">
        <v>297.286</v>
      </c>
      <c r="W25" s="10">
        <v>683.04200000000003</v>
      </c>
      <c r="X25" s="10">
        <v>218.114</v>
      </c>
      <c r="Y25" s="10">
        <v>103.824</v>
      </c>
      <c r="Z25" s="10">
        <v>508.82299999999998</v>
      </c>
      <c r="AA25" s="10">
        <v>359.77499999999998</v>
      </c>
      <c r="AB25" s="10">
        <v>425.32600000000002</v>
      </c>
      <c r="AC25" s="10">
        <v>872.98299999999995</v>
      </c>
      <c r="AD25" s="10">
        <v>494.10700000000003</v>
      </c>
      <c r="AE25" s="10">
        <v>352.15</v>
      </c>
      <c r="AF25" s="10">
        <v>398.67099999999999</v>
      </c>
      <c r="AG25" s="10">
        <v>405.30399999999997</v>
      </c>
      <c r="AH25" s="111">
        <v>76.105999999999995</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3">
        <v>45839</v>
      </c>
      <c r="B26" s="264"/>
      <c r="C26" s="264">
        <v>92</v>
      </c>
      <c r="D26" s="284">
        <v>161</v>
      </c>
      <c r="E26" s="11">
        <v>263.41000000000003</v>
      </c>
      <c r="F26" s="11">
        <v>35.889000000000003</v>
      </c>
      <c r="G26" s="11">
        <v>559.995</v>
      </c>
      <c r="H26" s="10">
        <v>312.18799999999999</v>
      </c>
      <c r="I26" s="10">
        <v>344.32799999999997</v>
      </c>
      <c r="J26" s="10">
        <v>431.93400000000003</v>
      </c>
      <c r="K26" s="10">
        <v>387.11399999999998</v>
      </c>
      <c r="L26" s="10">
        <v>72.551000000000002</v>
      </c>
      <c r="M26" s="10">
        <v>39.209000000000003</v>
      </c>
      <c r="N26" s="10">
        <v>82.632999999999996</v>
      </c>
      <c r="O26" s="10">
        <v>101.84</v>
      </c>
      <c r="P26" s="10">
        <v>182.92</v>
      </c>
      <c r="Q26" s="10">
        <v>305.66899999999998</v>
      </c>
      <c r="R26" s="10">
        <v>81.48</v>
      </c>
      <c r="S26" s="10">
        <v>11.141999999999999</v>
      </c>
      <c r="T26" s="10">
        <v>228.63499999999999</v>
      </c>
      <c r="U26" s="10">
        <v>395.79700000000003</v>
      </c>
      <c r="V26" s="10">
        <v>205.869</v>
      </c>
      <c r="W26" s="10">
        <v>798.57500000000005</v>
      </c>
      <c r="X26" s="10">
        <v>81.436000000000007</v>
      </c>
      <c r="Y26" s="10">
        <v>38.395000000000003</v>
      </c>
      <c r="Z26" s="10">
        <v>294.81099999999998</v>
      </c>
      <c r="AA26" s="10">
        <v>153.46</v>
      </c>
      <c r="AB26" s="10">
        <v>125.19199999999999</v>
      </c>
      <c r="AC26" s="10">
        <v>410.30399999999997</v>
      </c>
      <c r="AD26" s="10">
        <v>205.04599999999999</v>
      </c>
      <c r="AE26" s="10">
        <v>249.852</v>
      </c>
      <c r="AF26" s="10">
        <v>185.91499999999999</v>
      </c>
      <c r="AG26" s="10">
        <v>195.369</v>
      </c>
      <c r="AH26" s="111">
        <v>39.296999999999997</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3">
        <v>45870</v>
      </c>
      <c r="B27" s="264"/>
      <c r="C27" s="264">
        <v>45</v>
      </c>
      <c r="D27" s="284">
        <v>66</v>
      </c>
      <c r="E27" s="11">
        <v>198.35</v>
      </c>
      <c r="F27" s="11">
        <v>33.543999999999997</v>
      </c>
      <c r="G27" s="11">
        <v>175.05199999999999</v>
      </c>
      <c r="H27" s="10">
        <v>101.395</v>
      </c>
      <c r="I27" s="10">
        <v>170.649</v>
      </c>
      <c r="J27" s="10">
        <v>138.94</v>
      </c>
      <c r="K27" s="10">
        <v>132.40600000000001</v>
      </c>
      <c r="L27" s="10">
        <v>42.182000000000002</v>
      </c>
      <c r="M27" s="10">
        <v>25.17</v>
      </c>
      <c r="N27" s="10">
        <v>37.451000000000001</v>
      </c>
      <c r="O27" s="10">
        <v>42.052999999999997</v>
      </c>
      <c r="P27" s="10">
        <v>72.831000000000003</v>
      </c>
      <c r="Q27" s="10">
        <v>97.503</v>
      </c>
      <c r="R27" s="10">
        <v>50.037999999999997</v>
      </c>
      <c r="S27" s="10">
        <v>30.52</v>
      </c>
      <c r="T27" s="10">
        <v>70.356999999999999</v>
      </c>
      <c r="U27" s="10">
        <v>123.327</v>
      </c>
      <c r="V27" s="10">
        <v>68.623999999999995</v>
      </c>
      <c r="W27" s="10">
        <v>209.15700000000001</v>
      </c>
      <c r="X27" s="10">
        <v>43.555</v>
      </c>
      <c r="Y27" s="10">
        <v>24.902999999999999</v>
      </c>
      <c r="Z27" s="10">
        <v>108.687</v>
      </c>
      <c r="AA27" s="10">
        <v>59.436999999999998</v>
      </c>
      <c r="AB27" s="10">
        <v>63.762</v>
      </c>
      <c r="AC27" s="10">
        <v>147.32900000000001</v>
      </c>
      <c r="AD27" s="10">
        <v>79.683000000000007</v>
      </c>
      <c r="AE27" s="10">
        <v>94.194999999999993</v>
      </c>
      <c r="AF27" s="10">
        <v>69.53</v>
      </c>
      <c r="AG27" s="10">
        <v>90.448999999999998</v>
      </c>
      <c r="AH27" s="111">
        <v>26.617999999999999</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3">
        <v>45901</v>
      </c>
      <c r="B28" s="264"/>
      <c r="C28" s="264">
        <v>34</v>
      </c>
      <c r="D28" s="284">
        <v>43</v>
      </c>
      <c r="E28" s="11">
        <v>79.308000000000007</v>
      </c>
      <c r="F28" s="11">
        <v>29.93</v>
      </c>
      <c r="G28" s="11">
        <v>73.855999999999995</v>
      </c>
      <c r="H28" s="10">
        <v>62.567</v>
      </c>
      <c r="I28" s="10">
        <v>108.128</v>
      </c>
      <c r="J28" s="10">
        <v>66.332999999999998</v>
      </c>
      <c r="K28" s="10">
        <v>94.334000000000003</v>
      </c>
      <c r="L28" s="10">
        <v>48.761000000000003</v>
      </c>
      <c r="M28" s="10">
        <v>21.824999999999999</v>
      </c>
      <c r="N28" s="10">
        <v>35.137999999999998</v>
      </c>
      <c r="O28" s="10">
        <v>39.697000000000003</v>
      </c>
      <c r="P28" s="10">
        <v>58.527000000000001</v>
      </c>
      <c r="Q28" s="10">
        <v>55.024000000000001</v>
      </c>
      <c r="R28" s="10">
        <v>41.106999999999999</v>
      </c>
      <c r="S28" s="10">
        <v>29.015999999999998</v>
      </c>
      <c r="T28" s="10">
        <v>56.033999999999999</v>
      </c>
      <c r="U28" s="10">
        <v>57.226999999999997</v>
      </c>
      <c r="V28" s="10">
        <v>44.103999999999999</v>
      </c>
      <c r="W28" s="10">
        <v>91.605999999999995</v>
      </c>
      <c r="X28" s="10">
        <v>33.481000000000002</v>
      </c>
      <c r="Y28" s="10">
        <v>29.417999999999999</v>
      </c>
      <c r="Z28" s="10">
        <v>74.563000000000002</v>
      </c>
      <c r="AA28" s="10">
        <v>42.235999999999997</v>
      </c>
      <c r="AB28" s="10">
        <v>62.91</v>
      </c>
      <c r="AC28" s="10">
        <v>99.888000000000005</v>
      </c>
      <c r="AD28" s="10">
        <v>50.268999999999998</v>
      </c>
      <c r="AE28" s="10">
        <v>66.965999999999994</v>
      </c>
      <c r="AF28" s="10">
        <v>48.878999999999998</v>
      </c>
      <c r="AG28" s="10">
        <v>71.055999999999997</v>
      </c>
      <c r="AH28" s="111">
        <v>28.218</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3">
        <v>45931</v>
      </c>
      <c r="B29" s="264"/>
      <c r="C29" s="264">
        <v>41</v>
      </c>
      <c r="D29" s="284">
        <v>54</v>
      </c>
      <c r="E29" s="11">
        <v>66.923000000000002</v>
      </c>
      <c r="F29" s="11">
        <v>59.295000000000002</v>
      </c>
      <c r="G29" s="11">
        <v>65.995999999999995</v>
      </c>
      <c r="H29" s="10">
        <v>60.588999999999999</v>
      </c>
      <c r="I29" s="10">
        <v>98.712999999999994</v>
      </c>
      <c r="J29" s="10">
        <v>67.33</v>
      </c>
      <c r="K29" s="10">
        <v>63.972999999999999</v>
      </c>
      <c r="L29" s="10">
        <v>50.247</v>
      </c>
      <c r="M29" s="10">
        <v>26.196999999999999</v>
      </c>
      <c r="N29" s="10">
        <v>40.021000000000001</v>
      </c>
      <c r="O29" s="10">
        <v>32.369999999999997</v>
      </c>
      <c r="P29" s="10">
        <v>59.768999999999998</v>
      </c>
      <c r="Q29" s="10">
        <v>53.713999999999999</v>
      </c>
      <c r="R29" s="10">
        <v>62.353999999999999</v>
      </c>
      <c r="S29" s="10">
        <v>55.817999999999998</v>
      </c>
      <c r="T29" s="10">
        <v>47.098999999999997</v>
      </c>
      <c r="U29" s="10">
        <v>59.076000000000001</v>
      </c>
      <c r="V29" s="10">
        <v>38.44</v>
      </c>
      <c r="W29" s="10">
        <v>84.91</v>
      </c>
      <c r="X29" s="10">
        <v>37.960999999999999</v>
      </c>
      <c r="Y29" s="10">
        <v>51.115000000000002</v>
      </c>
      <c r="Z29" s="10">
        <v>127.342</v>
      </c>
      <c r="AA29" s="10">
        <v>52.228000000000002</v>
      </c>
      <c r="AB29" s="10">
        <v>99.96</v>
      </c>
      <c r="AC29" s="10">
        <v>111.184</v>
      </c>
      <c r="AD29" s="10">
        <v>58.622999999999998</v>
      </c>
      <c r="AE29" s="10">
        <v>62.581000000000003</v>
      </c>
      <c r="AF29" s="10">
        <v>46.607999999999997</v>
      </c>
      <c r="AG29" s="10">
        <v>48.088000000000001</v>
      </c>
      <c r="AH29" s="111">
        <v>27.484000000000002</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3">
        <v>45962</v>
      </c>
      <c r="B30" s="264"/>
      <c r="C30" s="264">
        <v>44</v>
      </c>
      <c r="D30" s="284">
        <v>51</v>
      </c>
      <c r="E30" s="11">
        <v>60.941000000000003</v>
      </c>
      <c r="F30" s="11">
        <v>48.292999999999999</v>
      </c>
      <c r="G30" s="11">
        <v>63.859000000000002</v>
      </c>
      <c r="H30" s="10">
        <v>67.006</v>
      </c>
      <c r="I30" s="10">
        <v>73.131</v>
      </c>
      <c r="J30" s="10">
        <v>61.197000000000003</v>
      </c>
      <c r="K30" s="10">
        <v>61.393999999999998</v>
      </c>
      <c r="L30" s="10">
        <v>45.466999999999999</v>
      </c>
      <c r="M30" s="10">
        <v>39.037999999999997</v>
      </c>
      <c r="N30" s="10">
        <v>36.863</v>
      </c>
      <c r="O30" s="10">
        <v>37.619</v>
      </c>
      <c r="P30" s="10">
        <v>80.641000000000005</v>
      </c>
      <c r="Q30" s="10">
        <v>53.82</v>
      </c>
      <c r="R30" s="10">
        <v>52.866999999999997</v>
      </c>
      <c r="S30" s="10">
        <v>45.713999999999999</v>
      </c>
      <c r="T30" s="10">
        <v>52.139000000000003</v>
      </c>
      <c r="U30" s="10">
        <v>60.795000000000002</v>
      </c>
      <c r="V30" s="10">
        <v>45.13</v>
      </c>
      <c r="W30" s="10">
        <v>75.081000000000003</v>
      </c>
      <c r="X30" s="10">
        <v>50.710999999999999</v>
      </c>
      <c r="Y30" s="10">
        <v>39.290999999999997</v>
      </c>
      <c r="Z30" s="10">
        <v>71.492999999999995</v>
      </c>
      <c r="AA30" s="10">
        <v>48.5</v>
      </c>
      <c r="AB30" s="10">
        <v>98.138000000000005</v>
      </c>
      <c r="AC30" s="10">
        <v>91.43</v>
      </c>
      <c r="AD30" s="10">
        <v>59.738</v>
      </c>
      <c r="AE30" s="10">
        <v>56.042999999999999</v>
      </c>
      <c r="AF30" s="10">
        <v>54.670999999999999</v>
      </c>
      <c r="AG30" s="10">
        <v>58.179000000000002</v>
      </c>
      <c r="AH30" s="111">
        <v>34.252000000000002</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3">
        <v>45992</v>
      </c>
      <c r="B31" s="264"/>
      <c r="C31" s="264">
        <v>33</v>
      </c>
      <c r="D31" s="284">
        <v>34</v>
      </c>
      <c r="E31" s="11">
        <v>51.780999999999999</v>
      </c>
      <c r="F31" s="11">
        <v>37.979999999999997</v>
      </c>
      <c r="G31" s="11">
        <v>62.828000000000003</v>
      </c>
      <c r="H31" s="10">
        <v>63.326000000000001</v>
      </c>
      <c r="I31" s="10">
        <v>60.787999999999997</v>
      </c>
      <c r="J31" s="10">
        <v>55.131</v>
      </c>
      <c r="K31" s="10">
        <v>55.319000000000003</v>
      </c>
      <c r="L31" s="10">
        <v>36.768999999999998</v>
      </c>
      <c r="M31" s="10">
        <v>31.538</v>
      </c>
      <c r="N31" s="10">
        <v>30.704999999999998</v>
      </c>
      <c r="O31" s="10">
        <v>32.6</v>
      </c>
      <c r="P31" s="10">
        <v>47.857999999999997</v>
      </c>
      <c r="Q31" s="10">
        <v>48.496000000000002</v>
      </c>
      <c r="R31" s="10">
        <v>45.381</v>
      </c>
      <c r="S31" s="10">
        <v>33.32</v>
      </c>
      <c r="T31" s="10">
        <v>43.27</v>
      </c>
      <c r="U31" s="10">
        <v>50.146999999999998</v>
      </c>
      <c r="V31" s="10">
        <v>39.521000000000001</v>
      </c>
      <c r="W31" s="10">
        <v>64.552999999999997</v>
      </c>
      <c r="X31" s="10">
        <v>42.058999999999997</v>
      </c>
      <c r="Y31" s="10">
        <v>30.35</v>
      </c>
      <c r="Z31" s="10">
        <v>56.366999999999997</v>
      </c>
      <c r="AA31" s="10">
        <v>42.015000000000001</v>
      </c>
      <c r="AB31" s="10">
        <v>62.628999999999998</v>
      </c>
      <c r="AC31" s="10">
        <v>83.248999999999995</v>
      </c>
      <c r="AD31" s="10">
        <v>50.012</v>
      </c>
      <c r="AE31" s="10">
        <v>48.939</v>
      </c>
      <c r="AF31" s="10">
        <v>47.889000000000003</v>
      </c>
      <c r="AG31" s="10">
        <v>49.241</v>
      </c>
      <c r="AH31" s="111">
        <v>29.776</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3">
        <v>46023</v>
      </c>
      <c r="B32" s="264"/>
      <c r="C32" s="264">
        <v>40</v>
      </c>
      <c r="D32" s="284">
        <v>42</v>
      </c>
      <c r="E32" s="11">
        <v>46.878999999999998</v>
      </c>
      <c r="F32" s="11">
        <v>35.277000000000001</v>
      </c>
      <c r="G32" s="11">
        <v>53.332999999999998</v>
      </c>
      <c r="H32" s="10">
        <v>77.591999999999999</v>
      </c>
      <c r="I32" s="10">
        <v>53.640999999999998</v>
      </c>
      <c r="J32" s="10">
        <v>48.637</v>
      </c>
      <c r="K32" s="10">
        <v>50.100999999999999</v>
      </c>
      <c r="L32" s="10">
        <v>32.671999999999997</v>
      </c>
      <c r="M32" s="10">
        <v>26.831</v>
      </c>
      <c r="N32" s="10">
        <v>27.722000000000001</v>
      </c>
      <c r="O32" s="10">
        <v>29.655000000000001</v>
      </c>
      <c r="P32" s="10">
        <v>41.996000000000002</v>
      </c>
      <c r="Q32" s="10">
        <v>49.213999999999999</v>
      </c>
      <c r="R32" s="10">
        <v>42.252000000000002</v>
      </c>
      <c r="S32" s="10">
        <v>28.109000000000002</v>
      </c>
      <c r="T32" s="10">
        <v>40.134</v>
      </c>
      <c r="U32" s="10">
        <v>44.082999999999998</v>
      </c>
      <c r="V32" s="10">
        <v>36.485999999999997</v>
      </c>
      <c r="W32" s="10">
        <v>60.341000000000001</v>
      </c>
      <c r="X32" s="10">
        <v>35.037999999999997</v>
      </c>
      <c r="Y32" s="10">
        <v>27.425000000000001</v>
      </c>
      <c r="Z32" s="10">
        <v>52.76</v>
      </c>
      <c r="AA32" s="10">
        <v>36.143000000000001</v>
      </c>
      <c r="AB32" s="10">
        <v>52.771000000000001</v>
      </c>
      <c r="AC32" s="10">
        <v>72.902000000000001</v>
      </c>
      <c r="AD32" s="10">
        <v>42.993000000000002</v>
      </c>
      <c r="AE32" s="10">
        <v>43.843000000000004</v>
      </c>
      <c r="AF32" s="10">
        <v>42.067</v>
      </c>
      <c r="AG32" s="10">
        <v>42.826000000000001</v>
      </c>
      <c r="AH32" s="111">
        <v>27.178000000000001</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3">
        <v>46054</v>
      </c>
      <c r="B33" s="270"/>
      <c r="C33" s="270">
        <v>42</v>
      </c>
      <c r="D33" s="284">
        <v>43</v>
      </c>
      <c r="E33" s="11">
        <v>44.476999999999997</v>
      </c>
      <c r="F33" s="11">
        <v>53.703000000000003</v>
      </c>
      <c r="G33" s="11">
        <v>65.147000000000006</v>
      </c>
      <c r="H33" s="10">
        <v>59.741</v>
      </c>
      <c r="I33" s="10">
        <v>49.911999999999999</v>
      </c>
      <c r="J33" s="10">
        <v>48.006999999999998</v>
      </c>
      <c r="K33" s="10">
        <v>54.62</v>
      </c>
      <c r="L33" s="10">
        <v>32.78</v>
      </c>
      <c r="M33" s="10">
        <v>27.67</v>
      </c>
      <c r="N33" s="10">
        <v>39.75</v>
      </c>
      <c r="O33" s="10">
        <v>31.571999999999999</v>
      </c>
      <c r="P33" s="10">
        <v>41.201000000000001</v>
      </c>
      <c r="Q33" s="10">
        <v>45.847000000000001</v>
      </c>
      <c r="R33" s="10">
        <v>45.671999999999997</v>
      </c>
      <c r="S33" s="10">
        <v>27.972000000000001</v>
      </c>
      <c r="T33" s="10">
        <v>40.573999999999998</v>
      </c>
      <c r="U33" s="10">
        <v>41.527999999999999</v>
      </c>
      <c r="V33" s="10">
        <v>37.597000000000001</v>
      </c>
      <c r="W33" s="10">
        <v>57.265999999999998</v>
      </c>
      <c r="X33" s="10">
        <v>35.100999999999999</v>
      </c>
      <c r="Y33" s="10">
        <v>37.777999999999999</v>
      </c>
      <c r="Z33" s="10">
        <v>61.762</v>
      </c>
      <c r="AA33" s="10">
        <v>49.776000000000003</v>
      </c>
      <c r="AB33" s="10">
        <v>93.024000000000001</v>
      </c>
      <c r="AC33" s="10">
        <v>70.971000000000004</v>
      </c>
      <c r="AD33" s="10">
        <v>42.542000000000002</v>
      </c>
      <c r="AE33" s="10">
        <v>42.686</v>
      </c>
      <c r="AF33" s="10">
        <v>44.454000000000001</v>
      </c>
      <c r="AG33" s="10">
        <v>42.566000000000003</v>
      </c>
      <c r="AH33" s="111">
        <v>29.068000000000001</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3">
        <v>46082</v>
      </c>
      <c r="B34" s="264"/>
      <c r="C34" s="264">
        <v>68</v>
      </c>
      <c r="D34" s="284">
        <v>85</v>
      </c>
      <c r="E34" s="11">
        <v>107.79</v>
      </c>
      <c r="F34" s="11">
        <v>112.465</v>
      </c>
      <c r="G34" s="11">
        <v>100.379</v>
      </c>
      <c r="H34" s="10">
        <v>116.601</v>
      </c>
      <c r="I34" s="10">
        <v>97.555999999999997</v>
      </c>
      <c r="J34" s="10">
        <v>88.977999999999994</v>
      </c>
      <c r="K34" s="10">
        <v>80.42</v>
      </c>
      <c r="L34" s="10">
        <v>68.522000000000006</v>
      </c>
      <c r="M34" s="10">
        <v>52.359000000000002</v>
      </c>
      <c r="N34" s="10">
        <v>66.259</v>
      </c>
      <c r="O34" s="10">
        <v>98.685000000000002</v>
      </c>
      <c r="P34" s="10">
        <v>88.239000000000004</v>
      </c>
      <c r="Q34" s="10">
        <v>73.608000000000004</v>
      </c>
      <c r="R34" s="10">
        <v>104.17400000000001</v>
      </c>
      <c r="S34" s="10">
        <v>50.360999999999997</v>
      </c>
      <c r="T34" s="10">
        <v>80.123999999999995</v>
      </c>
      <c r="U34" s="10">
        <v>66.843999999999994</v>
      </c>
      <c r="V34" s="10">
        <v>65.438000000000002</v>
      </c>
      <c r="W34" s="10">
        <v>114.697</v>
      </c>
      <c r="X34" s="10">
        <v>68.153999999999996</v>
      </c>
      <c r="Y34" s="10">
        <v>68.959999999999994</v>
      </c>
      <c r="Z34" s="10">
        <v>106.98699999999999</v>
      </c>
      <c r="AA34" s="10">
        <v>92.602999999999994</v>
      </c>
      <c r="AB34" s="10">
        <v>338.9</v>
      </c>
      <c r="AC34" s="10">
        <v>95.141000000000005</v>
      </c>
      <c r="AD34" s="10">
        <v>80.248000000000005</v>
      </c>
      <c r="AE34" s="10">
        <v>101.425</v>
      </c>
      <c r="AF34" s="10">
        <v>64.858000000000004</v>
      </c>
      <c r="AG34" s="10">
        <v>118.996</v>
      </c>
      <c r="AH34" s="111">
        <v>92.429000000000002</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3">
        <v>46113</v>
      </c>
      <c r="B35" s="264"/>
      <c r="C35" s="264">
        <v>91</v>
      </c>
      <c r="D35" s="284">
        <v>111</v>
      </c>
      <c r="E35" s="11">
        <v>137.93799999999999</v>
      </c>
      <c r="F35" s="11">
        <v>97.466999999999999</v>
      </c>
      <c r="G35" s="11">
        <v>158.29</v>
      </c>
      <c r="H35" s="10">
        <v>140.65700000000001</v>
      </c>
      <c r="I35" s="10">
        <v>163.221</v>
      </c>
      <c r="J35" s="10">
        <v>118.66200000000001</v>
      </c>
      <c r="K35" s="10">
        <v>117.026</v>
      </c>
      <c r="L35" s="10">
        <v>103.90600000000001</v>
      </c>
      <c r="M35" s="10">
        <v>83.721000000000004</v>
      </c>
      <c r="N35" s="10">
        <v>92.591999999999999</v>
      </c>
      <c r="O35" s="10">
        <v>150.65</v>
      </c>
      <c r="P35" s="10">
        <v>126.313</v>
      </c>
      <c r="Q35" s="10">
        <v>135.29900000000001</v>
      </c>
      <c r="R35" s="10">
        <v>102.19</v>
      </c>
      <c r="S35" s="10">
        <v>54.991999999999997</v>
      </c>
      <c r="T35" s="10">
        <v>121.503</v>
      </c>
      <c r="U35" s="10">
        <v>86.781000000000006</v>
      </c>
      <c r="V35" s="10">
        <v>201.42099999999999</v>
      </c>
      <c r="W35" s="10">
        <v>192.185</v>
      </c>
      <c r="X35" s="10">
        <v>72.603999999999999</v>
      </c>
      <c r="Y35" s="10">
        <v>90.424000000000007</v>
      </c>
      <c r="Z35" s="10">
        <v>107.88</v>
      </c>
      <c r="AA35" s="10">
        <v>145.21199999999999</v>
      </c>
      <c r="AB35" s="10">
        <v>539.12300000000005</v>
      </c>
      <c r="AC35" s="10">
        <v>120.277</v>
      </c>
      <c r="AD35" s="10">
        <v>279.846</v>
      </c>
      <c r="AE35" s="10">
        <v>129.43899999999999</v>
      </c>
      <c r="AF35" s="10">
        <v>85.332999999999998</v>
      </c>
      <c r="AG35" s="10">
        <v>116.744</v>
      </c>
      <c r="AH35" s="111">
        <v>161.34200000000001</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3">
        <v>46143</v>
      </c>
      <c r="B36" s="271"/>
      <c r="C36" s="271">
        <v>165</v>
      </c>
      <c r="D36" s="284">
        <v>239</v>
      </c>
      <c r="E36" s="10">
        <v>236.87100000000001</v>
      </c>
      <c r="F36" s="10">
        <v>161.233</v>
      </c>
      <c r="G36" s="10">
        <v>250.00899999999999</v>
      </c>
      <c r="H36" s="10">
        <v>469.79899999999998</v>
      </c>
      <c r="I36" s="10">
        <v>253.96</v>
      </c>
      <c r="J36" s="10">
        <v>357.36799999999999</v>
      </c>
      <c r="K36" s="10">
        <v>198.39699999999999</v>
      </c>
      <c r="L36" s="10">
        <v>167.84100000000001</v>
      </c>
      <c r="M36" s="10">
        <v>56.503999999999998</v>
      </c>
      <c r="N36" s="10">
        <v>85.03</v>
      </c>
      <c r="O36" s="10">
        <v>123.809</v>
      </c>
      <c r="P36" s="10">
        <v>267.81799999999998</v>
      </c>
      <c r="Q36" s="10">
        <v>290.61099999999999</v>
      </c>
      <c r="R36" s="10">
        <v>211.92500000000001</v>
      </c>
      <c r="S36" s="10">
        <v>132.94800000000001</v>
      </c>
      <c r="T36" s="10">
        <v>191.36600000000001</v>
      </c>
      <c r="U36" s="10">
        <v>63.259</v>
      </c>
      <c r="V36" s="10">
        <v>350.017</v>
      </c>
      <c r="W36" s="10">
        <v>233.62</v>
      </c>
      <c r="X36" s="10">
        <v>93.691999999999993</v>
      </c>
      <c r="Y36" s="10">
        <v>193.42</v>
      </c>
      <c r="Z36" s="10">
        <v>248.363</v>
      </c>
      <c r="AA36" s="10">
        <v>398.43900000000002</v>
      </c>
      <c r="AB36" s="10">
        <v>571.68499999999995</v>
      </c>
      <c r="AC36" s="10">
        <v>321.35899999999998</v>
      </c>
      <c r="AD36" s="10">
        <v>183.33199999999999</v>
      </c>
      <c r="AE36" s="111">
        <v>170.292</v>
      </c>
      <c r="AF36" s="10">
        <v>111.502</v>
      </c>
      <c r="AG36" s="10">
        <v>186.05500000000001</v>
      </c>
      <c r="AH36" s="10">
        <v>311.65100000000001</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3">
        <v>46174</v>
      </c>
      <c r="B37" s="271"/>
      <c r="C37" s="271">
        <v>249</v>
      </c>
      <c r="D37" s="284">
        <v>389</v>
      </c>
      <c r="E37" s="10">
        <v>192.97</v>
      </c>
      <c r="F37" s="10">
        <v>600.55799999999999</v>
      </c>
      <c r="G37" s="10">
        <v>689.39700000000005</v>
      </c>
      <c r="H37" s="10">
        <v>855.08</v>
      </c>
      <c r="I37" s="10">
        <v>467.04500000000002</v>
      </c>
      <c r="J37" s="10">
        <v>757.29</v>
      </c>
      <c r="K37" s="10">
        <v>241.72399999999999</v>
      </c>
      <c r="L37" s="10">
        <v>154.393</v>
      </c>
      <c r="M37" s="10">
        <v>188.29400000000001</v>
      </c>
      <c r="N37" s="10">
        <v>254.13900000000001</v>
      </c>
      <c r="O37" s="10">
        <v>256.346</v>
      </c>
      <c r="P37" s="10">
        <v>468.77</v>
      </c>
      <c r="Q37" s="10">
        <v>331.05399999999997</v>
      </c>
      <c r="R37" s="10">
        <v>78.706999999999994</v>
      </c>
      <c r="S37" s="10">
        <v>324.31299999999999</v>
      </c>
      <c r="T37" s="10">
        <v>547.03399999999999</v>
      </c>
      <c r="U37" s="10">
        <v>284.65499999999997</v>
      </c>
      <c r="V37" s="10">
        <v>679.84500000000003</v>
      </c>
      <c r="W37" s="10">
        <v>217.47800000000001</v>
      </c>
      <c r="X37" s="10">
        <v>105.64</v>
      </c>
      <c r="Y37" s="10">
        <v>490.23200000000003</v>
      </c>
      <c r="Z37" s="10">
        <v>356.483</v>
      </c>
      <c r="AA37" s="10">
        <v>426.07600000000002</v>
      </c>
      <c r="AB37" s="10">
        <v>871.202</v>
      </c>
      <c r="AC37" s="10">
        <v>503.13</v>
      </c>
      <c r="AD37" s="10">
        <v>354.34500000000003</v>
      </c>
      <c r="AE37" s="111">
        <v>396.65899999999999</v>
      </c>
      <c r="AF37" s="10">
        <v>404.74900000000002</v>
      </c>
      <c r="AG37" s="10">
        <v>79.813000000000002</v>
      </c>
      <c r="AH37" s="10">
        <v>474.971</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3">
        <v>46204</v>
      </c>
      <c r="B38" s="271"/>
      <c r="C38" s="271">
        <v>92</v>
      </c>
      <c r="D38" s="284">
        <v>161</v>
      </c>
      <c r="E38" s="10">
        <v>37.923999999999999</v>
      </c>
      <c r="F38" s="10">
        <v>560.98400000000004</v>
      </c>
      <c r="G38" s="10">
        <v>311.00299999999999</v>
      </c>
      <c r="H38" s="10">
        <v>344.84899999999999</v>
      </c>
      <c r="I38" s="10">
        <v>438.55200000000002</v>
      </c>
      <c r="J38" s="10">
        <v>387.79199999999997</v>
      </c>
      <c r="K38" s="10">
        <v>72.561000000000007</v>
      </c>
      <c r="L38" s="10">
        <v>39.927</v>
      </c>
      <c r="M38" s="10">
        <v>86.322000000000003</v>
      </c>
      <c r="N38" s="10">
        <v>99.042000000000002</v>
      </c>
      <c r="O38" s="10">
        <v>181.16800000000001</v>
      </c>
      <c r="P38" s="10">
        <v>304.40100000000001</v>
      </c>
      <c r="Q38" s="10">
        <v>85.813999999999993</v>
      </c>
      <c r="R38" s="10">
        <v>11.04</v>
      </c>
      <c r="S38" s="10">
        <v>225.809</v>
      </c>
      <c r="T38" s="10">
        <v>393.68299999999999</v>
      </c>
      <c r="U38" s="10">
        <v>217.19800000000001</v>
      </c>
      <c r="V38" s="10">
        <v>798.67399999999998</v>
      </c>
      <c r="W38" s="10">
        <v>80.87</v>
      </c>
      <c r="X38" s="10">
        <v>39.369</v>
      </c>
      <c r="Y38" s="10">
        <v>301.26299999999998</v>
      </c>
      <c r="Z38" s="10">
        <v>152.024</v>
      </c>
      <c r="AA38" s="10">
        <v>125.331</v>
      </c>
      <c r="AB38" s="10">
        <v>409.62599999999998</v>
      </c>
      <c r="AC38" s="10">
        <v>213.58099999999999</v>
      </c>
      <c r="AD38" s="10">
        <v>248.845</v>
      </c>
      <c r="AE38" s="111">
        <v>185.173</v>
      </c>
      <c r="AF38" s="10">
        <v>194.63800000000001</v>
      </c>
      <c r="AG38" s="10">
        <v>40.241999999999997</v>
      </c>
      <c r="AH38" s="10">
        <v>263.226</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3">
        <v>46235</v>
      </c>
      <c r="B39" s="271"/>
      <c r="C39" s="271">
        <v>45</v>
      </c>
      <c r="D39" s="284">
        <v>66</v>
      </c>
      <c r="E39" s="10">
        <v>33.012999999999998</v>
      </c>
      <c r="F39" s="10">
        <v>175.50700000000001</v>
      </c>
      <c r="G39" s="10">
        <v>100.64400000000001</v>
      </c>
      <c r="H39" s="10">
        <v>170.923</v>
      </c>
      <c r="I39" s="10">
        <v>144.11600000000001</v>
      </c>
      <c r="J39" s="10">
        <v>132.78399999999999</v>
      </c>
      <c r="K39" s="10">
        <v>42.167999999999999</v>
      </c>
      <c r="L39" s="10">
        <v>25.738</v>
      </c>
      <c r="M39" s="10">
        <v>36.798000000000002</v>
      </c>
      <c r="N39" s="10">
        <v>40.981999999999999</v>
      </c>
      <c r="O39" s="10">
        <v>71.628</v>
      </c>
      <c r="P39" s="10">
        <v>96.983999999999995</v>
      </c>
      <c r="Q39" s="10">
        <v>50.057000000000002</v>
      </c>
      <c r="R39" s="10">
        <v>30.385000000000002</v>
      </c>
      <c r="S39" s="10">
        <v>69.328000000000003</v>
      </c>
      <c r="T39" s="10">
        <v>122.265</v>
      </c>
      <c r="U39" s="10">
        <v>69.602000000000004</v>
      </c>
      <c r="V39" s="10">
        <v>208.911</v>
      </c>
      <c r="W39" s="10">
        <v>43.063000000000002</v>
      </c>
      <c r="X39" s="10">
        <v>26.274999999999999</v>
      </c>
      <c r="Y39" s="10">
        <v>108.283</v>
      </c>
      <c r="Z39" s="10">
        <v>58.354999999999997</v>
      </c>
      <c r="AA39" s="10">
        <v>63.73</v>
      </c>
      <c r="AB39" s="10">
        <v>146.929</v>
      </c>
      <c r="AC39" s="10">
        <v>82.153999999999996</v>
      </c>
      <c r="AD39" s="10">
        <v>95.498000000000005</v>
      </c>
      <c r="AE39" s="111">
        <v>68.900000000000006</v>
      </c>
      <c r="AF39" s="10">
        <v>90.587999999999994</v>
      </c>
      <c r="AG39" s="10">
        <v>26.666</v>
      </c>
      <c r="AH39" s="10">
        <v>198.161</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3">
        <v>46266</v>
      </c>
      <c r="B40" s="271"/>
      <c r="C40" s="271">
        <v>34</v>
      </c>
      <c r="D40" s="284">
        <v>43</v>
      </c>
      <c r="E40" s="10">
        <v>29.257999999999999</v>
      </c>
      <c r="F40" s="10">
        <v>74.165000000000006</v>
      </c>
      <c r="G40" s="10">
        <v>61.945</v>
      </c>
      <c r="H40" s="10">
        <v>108.35299999999999</v>
      </c>
      <c r="I40" s="10">
        <v>66.647000000000006</v>
      </c>
      <c r="J40" s="10">
        <v>94.63</v>
      </c>
      <c r="K40" s="10">
        <v>48.802999999999997</v>
      </c>
      <c r="L40" s="10">
        <v>22.312000000000001</v>
      </c>
      <c r="M40" s="10">
        <v>34.113</v>
      </c>
      <c r="N40" s="10">
        <v>38.594000000000001</v>
      </c>
      <c r="O40" s="10">
        <v>57.439</v>
      </c>
      <c r="P40" s="10">
        <v>54.603000000000002</v>
      </c>
      <c r="Q40" s="10">
        <v>40.360999999999997</v>
      </c>
      <c r="R40" s="10">
        <v>28.933</v>
      </c>
      <c r="S40" s="10">
        <v>55.057000000000002</v>
      </c>
      <c r="T40" s="10">
        <v>56.356999999999999</v>
      </c>
      <c r="U40" s="10">
        <v>44.395000000000003</v>
      </c>
      <c r="V40" s="10">
        <v>91.364999999999995</v>
      </c>
      <c r="W40" s="10">
        <v>33.055</v>
      </c>
      <c r="X40" s="10">
        <v>30.288</v>
      </c>
      <c r="Y40" s="10">
        <v>74.626999999999995</v>
      </c>
      <c r="Z40" s="10">
        <v>41.308999999999997</v>
      </c>
      <c r="AA40" s="10">
        <v>62.86</v>
      </c>
      <c r="AB40" s="10">
        <v>99.56</v>
      </c>
      <c r="AC40" s="10">
        <v>51.359000000000002</v>
      </c>
      <c r="AD40" s="10">
        <v>68.114000000000004</v>
      </c>
      <c r="AE40" s="111">
        <v>48.293999999999997</v>
      </c>
      <c r="AF40" s="10">
        <v>71.162000000000006</v>
      </c>
      <c r="AG40" s="10">
        <v>27.199000000000002</v>
      </c>
      <c r="AH40" s="10">
        <v>79.102999999999994</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3">
        <v>46296</v>
      </c>
      <c r="B41" s="271"/>
      <c r="C41" s="271">
        <v>41</v>
      </c>
      <c r="D41" s="284">
        <v>54</v>
      </c>
      <c r="E41" s="10">
        <v>57.054000000000002</v>
      </c>
      <c r="F41" s="10">
        <v>66.274000000000001</v>
      </c>
      <c r="G41" s="10">
        <v>60.036999999999999</v>
      </c>
      <c r="H41" s="10">
        <v>98.95</v>
      </c>
      <c r="I41" s="10">
        <v>67.105999999999995</v>
      </c>
      <c r="J41" s="10">
        <v>64.247</v>
      </c>
      <c r="K41" s="10">
        <v>50.366999999999997</v>
      </c>
      <c r="L41" s="10">
        <v>26.652000000000001</v>
      </c>
      <c r="M41" s="10">
        <v>38.914000000000001</v>
      </c>
      <c r="N41" s="10">
        <v>31.227</v>
      </c>
      <c r="O41" s="10">
        <v>58.622</v>
      </c>
      <c r="P41" s="10">
        <v>53.325000000000003</v>
      </c>
      <c r="Q41" s="10">
        <v>61.954000000000001</v>
      </c>
      <c r="R41" s="10">
        <v>55.625</v>
      </c>
      <c r="S41" s="10">
        <v>46.307000000000002</v>
      </c>
      <c r="T41" s="10">
        <v>58.256</v>
      </c>
      <c r="U41" s="10">
        <v>38.040999999999997</v>
      </c>
      <c r="V41" s="10">
        <v>84.659000000000006</v>
      </c>
      <c r="W41" s="10">
        <v>37.567999999999998</v>
      </c>
      <c r="X41" s="10">
        <v>52.063000000000002</v>
      </c>
      <c r="Y41" s="10">
        <v>127.014</v>
      </c>
      <c r="Z41" s="10">
        <v>51.402999999999999</v>
      </c>
      <c r="AA41" s="10">
        <v>99.936999999999998</v>
      </c>
      <c r="AB41" s="10">
        <v>110.869</v>
      </c>
      <c r="AC41" s="10">
        <v>58.956000000000003</v>
      </c>
      <c r="AD41" s="10">
        <v>63.654000000000003</v>
      </c>
      <c r="AE41" s="111">
        <v>46.079000000000001</v>
      </c>
      <c r="AF41" s="10">
        <v>48.192999999999998</v>
      </c>
      <c r="AG41" s="10">
        <v>26.890999999999998</v>
      </c>
      <c r="AH41" s="10">
        <v>66.715999999999994</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3">
        <v>46327</v>
      </c>
      <c r="B42" s="271"/>
      <c r="C42" s="271">
        <v>44</v>
      </c>
      <c r="D42" s="284">
        <v>51</v>
      </c>
      <c r="E42" s="10">
        <v>48.378</v>
      </c>
      <c r="F42" s="10">
        <v>64.097999999999999</v>
      </c>
      <c r="G42" s="10">
        <v>66.477000000000004</v>
      </c>
      <c r="H42" s="10">
        <v>73.305999999999997</v>
      </c>
      <c r="I42" s="10">
        <v>61.231000000000002</v>
      </c>
      <c r="J42" s="10">
        <v>61.625</v>
      </c>
      <c r="K42" s="10">
        <v>45.457000000000001</v>
      </c>
      <c r="L42" s="10">
        <v>39.453000000000003</v>
      </c>
      <c r="M42" s="10">
        <v>36.101999999999997</v>
      </c>
      <c r="N42" s="10">
        <v>36.813000000000002</v>
      </c>
      <c r="O42" s="10">
        <v>78.436999999999998</v>
      </c>
      <c r="P42" s="10">
        <v>53.48</v>
      </c>
      <c r="Q42" s="10">
        <v>52.859000000000002</v>
      </c>
      <c r="R42" s="10">
        <v>45.570999999999998</v>
      </c>
      <c r="S42" s="10">
        <v>51.436</v>
      </c>
      <c r="T42" s="10">
        <v>60.076000000000001</v>
      </c>
      <c r="U42" s="10">
        <v>44.792000000000002</v>
      </c>
      <c r="V42" s="10">
        <v>74.873000000000005</v>
      </c>
      <c r="W42" s="10">
        <v>50.356000000000002</v>
      </c>
      <c r="X42" s="10">
        <v>40.17</v>
      </c>
      <c r="Y42" s="10">
        <v>72.085999999999999</v>
      </c>
      <c r="Z42" s="10">
        <v>47.731999999999999</v>
      </c>
      <c r="AA42" s="10">
        <v>98.135000000000005</v>
      </c>
      <c r="AB42" s="10">
        <v>91.173000000000002</v>
      </c>
      <c r="AC42" s="10">
        <v>60.771999999999998</v>
      </c>
      <c r="AD42" s="10">
        <v>56.975999999999999</v>
      </c>
      <c r="AE42" s="111">
        <v>54.195999999999998</v>
      </c>
      <c r="AF42" s="10">
        <v>58.316000000000003</v>
      </c>
      <c r="AG42" s="10">
        <v>33.756</v>
      </c>
      <c r="AH42" s="10">
        <v>60.762</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3">
        <v>46357</v>
      </c>
      <c r="B43" s="271"/>
      <c r="C43" s="271">
        <v>33</v>
      </c>
      <c r="D43" s="284">
        <v>34</v>
      </c>
      <c r="E43" s="10">
        <v>37.588000000000001</v>
      </c>
      <c r="F43" s="10">
        <v>63.054000000000002</v>
      </c>
      <c r="G43" s="10">
        <v>62.84</v>
      </c>
      <c r="H43" s="10">
        <v>60.948</v>
      </c>
      <c r="I43" s="10">
        <v>55.006</v>
      </c>
      <c r="J43" s="10">
        <v>55.530999999999999</v>
      </c>
      <c r="K43" s="10">
        <v>36.844999999999999</v>
      </c>
      <c r="L43" s="10">
        <v>31.911000000000001</v>
      </c>
      <c r="M43" s="10">
        <v>29.821000000000002</v>
      </c>
      <c r="N43" s="10">
        <v>31.847000000000001</v>
      </c>
      <c r="O43" s="10">
        <v>46.542000000000002</v>
      </c>
      <c r="P43" s="10">
        <v>48.179000000000002</v>
      </c>
      <c r="Q43" s="10">
        <v>45.082000000000001</v>
      </c>
      <c r="R43" s="10">
        <v>33.192</v>
      </c>
      <c r="S43" s="10">
        <v>42.628999999999998</v>
      </c>
      <c r="T43" s="10">
        <v>49.494</v>
      </c>
      <c r="U43" s="10">
        <v>39.238999999999997</v>
      </c>
      <c r="V43" s="10">
        <v>64.352000000000004</v>
      </c>
      <c r="W43" s="10">
        <v>41.433</v>
      </c>
      <c r="X43" s="10">
        <v>31.157</v>
      </c>
      <c r="Y43" s="10">
        <v>56.076000000000001</v>
      </c>
      <c r="Z43" s="10">
        <v>41.295000000000002</v>
      </c>
      <c r="AA43" s="10">
        <v>62.573999999999998</v>
      </c>
      <c r="AB43" s="10">
        <v>83.009</v>
      </c>
      <c r="AC43" s="10">
        <v>50.674999999999997</v>
      </c>
      <c r="AD43" s="10">
        <v>49.811</v>
      </c>
      <c r="AE43" s="111">
        <v>47.436999999999998</v>
      </c>
      <c r="AF43" s="10">
        <v>49.351999999999997</v>
      </c>
      <c r="AG43" s="10">
        <v>29.411999999999999</v>
      </c>
      <c r="AH43" s="10">
        <v>51.62</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3">
        <v>46388</v>
      </c>
      <c r="B44" s="271"/>
      <c r="C44" s="271">
        <v>40</v>
      </c>
      <c r="D44" s="284">
        <v>42</v>
      </c>
      <c r="E44" s="10">
        <v>34.9</v>
      </c>
      <c r="F44" s="10">
        <v>53.529000000000003</v>
      </c>
      <c r="G44" s="10">
        <v>77.135000000000005</v>
      </c>
      <c r="H44" s="10">
        <v>53.786999999999999</v>
      </c>
      <c r="I44" s="10">
        <v>48.493000000000002</v>
      </c>
      <c r="J44" s="10">
        <v>50.29</v>
      </c>
      <c r="K44" s="10">
        <v>32.744</v>
      </c>
      <c r="L44" s="10">
        <v>27.167000000000002</v>
      </c>
      <c r="M44" s="10">
        <v>26.736000000000001</v>
      </c>
      <c r="N44" s="10">
        <v>28.971</v>
      </c>
      <c r="O44" s="10">
        <v>41.069000000000003</v>
      </c>
      <c r="P44" s="10">
        <v>48.917999999999999</v>
      </c>
      <c r="Q44" s="10">
        <v>42.113999999999997</v>
      </c>
      <c r="R44" s="10">
        <v>27.994</v>
      </c>
      <c r="S44" s="10">
        <v>39.548000000000002</v>
      </c>
      <c r="T44" s="10">
        <v>43.493000000000002</v>
      </c>
      <c r="U44" s="10">
        <v>36.155000000000001</v>
      </c>
      <c r="V44" s="10">
        <v>60.158000000000001</v>
      </c>
      <c r="W44" s="10">
        <v>34.746000000000002</v>
      </c>
      <c r="X44" s="10">
        <v>28.155999999999999</v>
      </c>
      <c r="Y44" s="10">
        <v>52.255000000000003</v>
      </c>
      <c r="Z44" s="10">
        <v>35.192999999999998</v>
      </c>
      <c r="AA44" s="10">
        <v>52.715000000000003</v>
      </c>
      <c r="AB44" s="10">
        <v>72.686000000000007</v>
      </c>
      <c r="AC44" s="10">
        <v>43.671999999999997</v>
      </c>
      <c r="AD44" s="10">
        <v>44.633000000000003</v>
      </c>
      <c r="AE44" s="111">
        <v>41.655000000000001</v>
      </c>
      <c r="AF44" s="10">
        <v>42.927</v>
      </c>
      <c r="AG44" s="10">
        <v>26.852</v>
      </c>
      <c r="AH44" s="10">
        <v>46.73</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3">
        <v>46419</v>
      </c>
      <c r="B45" s="271"/>
      <c r="C45" s="271">
        <v>42</v>
      </c>
      <c r="D45" s="284">
        <v>43</v>
      </c>
      <c r="E45" s="10">
        <v>51.881</v>
      </c>
      <c r="F45" s="10">
        <v>65.320999999999998</v>
      </c>
      <c r="G45" s="10">
        <v>59.375</v>
      </c>
      <c r="H45" s="10">
        <v>50.033000000000001</v>
      </c>
      <c r="I45" s="10">
        <v>48.195999999999998</v>
      </c>
      <c r="J45" s="10">
        <v>54.762999999999998</v>
      </c>
      <c r="K45" s="10">
        <v>32.841000000000001</v>
      </c>
      <c r="L45" s="10">
        <v>27.946000000000002</v>
      </c>
      <c r="M45" s="10">
        <v>39.030999999999999</v>
      </c>
      <c r="N45" s="10">
        <v>31.004999999999999</v>
      </c>
      <c r="O45" s="10">
        <v>40.436</v>
      </c>
      <c r="P45" s="10">
        <v>45.606000000000002</v>
      </c>
      <c r="Q45" s="10">
        <v>45.247999999999998</v>
      </c>
      <c r="R45" s="10">
        <v>27.876999999999999</v>
      </c>
      <c r="S45" s="10">
        <v>39.924999999999997</v>
      </c>
      <c r="T45" s="10">
        <v>41.040999999999997</v>
      </c>
      <c r="U45" s="10">
        <v>37.274999999999999</v>
      </c>
      <c r="V45" s="10">
        <v>57.118000000000002</v>
      </c>
      <c r="W45" s="10">
        <v>34.860999999999997</v>
      </c>
      <c r="X45" s="10">
        <v>38.405999999999999</v>
      </c>
      <c r="Y45" s="10">
        <v>61.351999999999997</v>
      </c>
      <c r="Z45" s="10">
        <v>49.146999999999998</v>
      </c>
      <c r="AA45" s="10">
        <v>92.908000000000001</v>
      </c>
      <c r="AB45" s="10">
        <v>70.783000000000001</v>
      </c>
      <c r="AC45" s="10">
        <v>42.854999999999997</v>
      </c>
      <c r="AD45" s="10">
        <v>43.335999999999999</v>
      </c>
      <c r="AE45" s="111">
        <v>43.924999999999997</v>
      </c>
      <c r="AF45" s="10">
        <v>42.616</v>
      </c>
      <c r="AG45" s="10">
        <v>28.792999999999999</v>
      </c>
      <c r="AH45" s="10">
        <v>44.353999999999999</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3">
        <v>46447</v>
      </c>
      <c r="B46" s="271"/>
      <c r="C46" s="271">
        <v>68</v>
      </c>
      <c r="D46" s="284">
        <v>85</v>
      </c>
      <c r="E46" s="10">
        <v>112.521</v>
      </c>
      <c r="F46" s="10">
        <v>100.55800000000001</v>
      </c>
      <c r="G46" s="10">
        <v>115.881</v>
      </c>
      <c r="H46" s="10">
        <v>97.652000000000001</v>
      </c>
      <c r="I46" s="10">
        <v>87.576999999999998</v>
      </c>
      <c r="J46" s="10">
        <v>80.566999999999993</v>
      </c>
      <c r="K46" s="10">
        <v>68.570999999999998</v>
      </c>
      <c r="L46" s="10">
        <v>52.625999999999998</v>
      </c>
      <c r="M46" s="10">
        <v>64.745999999999995</v>
      </c>
      <c r="N46" s="10">
        <v>97.995000000000005</v>
      </c>
      <c r="O46" s="10">
        <v>87.355999999999995</v>
      </c>
      <c r="P46" s="10">
        <v>73.176000000000002</v>
      </c>
      <c r="Q46" s="10">
        <v>101.58799999999999</v>
      </c>
      <c r="R46" s="10">
        <v>50.261000000000003</v>
      </c>
      <c r="S46" s="10">
        <v>79.543000000000006</v>
      </c>
      <c r="T46" s="10">
        <v>66.313000000000002</v>
      </c>
      <c r="U46" s="10">
        <v>64.756</v>
      </c>
      <c r="V46" s="10">
        <v>114.496</v>
      </c>
      <c r="W46" s="10">
        <v>67.879000000000005</v>
      </c>
      <c r="X46" s="10">
        <v>69.641999999999996</v>
      </c>
      <c r="Y46" s="10">
        <v>104.431</v>
      </c>
      <c r="Z46" s="10">
        <v>91.869</v>
      </c>
      <c r="AA46" s="10">
        <v>338.596</v>
      </c>
      <c r="AB46" s="10">
        <v>94.938999999999993</v>
      </c>
      <c r="AC46" s="10">
        <v>77.590999999999994</v>
      </c>
      <c r="AD46" s="10">
        <v>102.285</v>
      </c>
      <c r="AE46" s="111">
        <v>64.465000000000003</v>
      </c>
      <c r="AF46" s="10">
        <v>119.134</v>
      </c>
      <c r="AG46" s="10">
        <v>85.867000000000004</v>
      </c>
      <c r="AH46" s="10">
        <v>107.6</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3">
        <v>46478</v>
      </c>
      <c r="B47" s="271"/>
      <c r="C47" s="271">
        <v>91</v>
      </c>
      <c r="D47" s="284">
        <v>111</v>
      </c>
      <c r="E47" s="10">
        <v>95.17</v>
      </c>
      <c r="F47" s="10">
        <v>158.48099999999999</v>
      </c>
      <c r="G47" s="10">
        <v>140.08600000000001</v>
      </c>
      <c r="H47" s="10">
        <v>163.261</v>
      </c>
      <c r="I47" s="10">
        <v>107.288</v>
      </c>
      <c r="J47" s="10">
        <v>117.32899999999999</v>
      </c>
      <c r="K47" s="10">
        <v>103.977</v>
      </c>
      <c r="L47" s="10">
        <v>84.015000000000001</v>
      </c>
      <c r="M47" s="10">
        <v>90.162999999999997</v>
      </c>
      <c r="N47" s="10">
        <v>149.91900000000001</v>
      </c>
      <c r="O47" s="10">
        <v>125.36499999999999</v>
      </c>
      <c r="P47" s="10">
        <v>134.874</v>
      </c>
      <c r="Q47" s="10">
        <v>101.14700000000001</v>
      </c>
      <c r="R47" s="10">
        <v>54.89</v>
      </c>
      <c r="S47" s="10">
        <v>120.79900000000001</v>
      </c>
      <c r="T47" s="10">
        <v>85.759</v>
      </c>
      <c r="U47" s="10">
        <v>197.58099999999999</v>
      </c>
      <c r="V47" s="10">
        <v>191.99700000000001</v>
      </c>
      <c r="W47" s="10">
        <v>72.343000000000004</v>
      </c>
      <c r="X47" s="10">
        <v>91.222999999999999</v>
      </c>
      <c r="Y47" s="10">
        <v>107.482</v>
      </c>
      <c r="Z47" s="10">
        <v>144.334</v>
      </c>
      <c r="AA47" s="10">
        <v>538.98500000000001</v>
      </c>
      <c r="AB47" s="10">
        <v>120.059</v>
      </c>
      <c r="AC47" s="10">
        <v>272.57</v>
      </c>
      <c r="AD47" s="10">
        <v>130.238</v>
      </c>
      <c r="AE47" s="111">
        <v>84.896000000000001</v>
      </c>
      <c r="AF47" s="10">
        <v>116.73099999999999</v>
      </c>
      <c r="AG47" s="10">
        <v>161.96199999999999</v>
      </c>
      <c r="AH47" s="10">
        <v>137.71</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3">
        <v>46508</v>
      </c>
      <c r="B48" s="271"/>
      <c r="C48" s="271">
        <v>165</v>
      </c>
      <c r="D48" s="285">
        <v>239</v>
      </c>
      <c r="E48" s="10">
        <v>150.88499999999999</v>
      </c>
      <c r="F48" s="10">
        <v>250.31299999999999</v>
      </c>
      <c r="G48" s="10">
        <v>468.84300000000002</v>
      </c>
      <c r="H48" s="10">
        <v>254.357</v>
      </c>
      <c r="I48" s="10">
        <v>339.505</v>
      </c>
      <c r="J48" s="10">
        <v>198.608</v>
      </c>
      <c r="K48" s="10">
        <v>168.20699999999999</v>
      </c>
      <c r="L48" s="10">
        <v>56.841999999999999</v>
      </c>
      <c r="M48" s="10">
        <v>73.707999999999998</v>
      </c>
      <c r="N48" s="10">
        <v>123.05200000000001</v>
      </c>
      <c r="O48" s="10">
        <v>266.00900000000001</v>
      </c>
      <c r="P48" s="10">
        <v>289.98099999999999</v>
      </c>
      <c r="Q48" s="10">
        <v>207.79900000000001</v>
      </c>
      <c r="R48" s="10">
        <v>132.887</v>
      </c>
      <c r="S48" s="10">
        <v>190.46700000000001</v>
      </c>
      <c r="T48" s="10">
        <v>62.746000000000002</v>
      </c>
      <c r="U48" s="10">
        <v>331.55099999999999</v>
      </c>
      <c r="V48" s="10">
        <v>233.49100000000001</v>
      </c>
      <c r="W48" s="10">
        <v>93.507000000000005</v>
      </c>
      <c r="X48" s="10">
        <v>194.72300000000001</v>
      </c>
      <c r="Y48" s="10">
        <v>230.393</v>
      </c>
      <c r="Z48" s="10">
        <v>396.89699999999999</v>
      </c>
      <c r="AA48" s="10">
        <v>571.78300000000002</v>
      </c>
      <c r="AB48" s="10">
        <v>321.06400000000002</v>
      </c>
      <c r="AC48" s="10">
        <v>181.036</v>
      </c>
      <c r="AD48" s="10">
        <v>170.92500000000001</v>
      </c>
      <c r="AE48" s="111">
        <v>111.134</v>
      </c>
      <c r="AF48" s="10">
        <v>184.12899999999999</v>
      </c>
      <c r="AG48" s="10">
        <v>293.29500000000002</v>
      </c>
      <c r="AH48" s="10">
        <v>236.80799999999999</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3">
        <v>46539</v>
      </c>
      <c r="B49" s="271"/>
      <c r="C49" s="271">
        <v>249</v>
      </c>
      <c r="D49" s="285">
        <v>389</v>
      </c>
      <c r="E49" s="10">
        <v>581.34500000000003</v>
      </c>
      <c r="F49" s="10">
        <v>689.65300000000002</v>
      </c>
      <c r="G49" s="10">
        <v>854.48800000000006</v>
      </c>
      <c r="H49" s="10">
        <v>467.34199999999998</v>
      </c>
      <c r="I49" s="10">
        <v>758.46299999999997</v>
      </c>
      <c r="J49" s="10">
        <v>241.89</v>
      </c>
      <c r="K49" s="10">
        <v>154.55500000000001</v>
      </c>
      <c r="L49" s="10">
        <v>188.65600000000001</v>
      </c>
      <c r="M49" s="10">
        <v>255.54599999999999</v>
      </c>
      <c r="N49" s="10">
        <v>255.459</v>
      </c>
      <c r="O49" s="10">
        <v>466.86900000000003</v>
      </c>
      <c r="P49" s="10">
        <v>330.84699999999998</v>
      </c>
      <c r="Q49" s="10">
        <v>81.942999999999998</v>
      </c>
      <c r="R49" s="10">
        <v>324.13499999999999</v>
      </c>
      <c r="S49" s="10">
        <v>544.55600000000004</v>
      </c>
      <c r="T49" s="10">
        <v>283.64600000000002</v>
      </c>
      <c r="U49" s="10">
        <v>656.45399999999995</v>
      </c>
      <c r="V49" s="10">
        <v>217.4</v>
      </c>
      <c r="W49" s="10">
        <v>105.502</v>
      </c>
      <c r="X49" s="10">
        <v>491.238</v>
      </c>
      <c r="Y49" s="10">
        <v>355.56400000000002</v>
      </c>
      <c r="Z49" s="10">
        <v>425.21699999999998</v>
      </c>
      <c r="AA49" s="10">
        <v>871.37699999999995</v>
      </c>
      <c r="AB49" s="10">
        <v>502.995</v>
      </c>
      <c r="AC49" s="10">
        <v>351.01499999999999</v>
      </c>
      <c r="AD49" s="10">
        <v>397.221</v>
      </c>
      <c r="AE49" s="111">
        <v>404.12</v>
      </c>
      <c r="AF49" s="10">
        <v>79.853999999999999</v>
      </c>
      <c r="AG49" s="10">
        <v>474.57900000000001</v>
      </c>
      <c r="AH49" s="10">
        <v>192.92099999999999</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3">
        <v>46569</v>
      </c>
      <c r="B50" s="271"/>
      <c r="C50" s="271">
        <v>92</v>
      </c>
      <c r="D50" s="285">
        <v>161</v>
      </c>
      <c r="E50" s="10">
        <v>574.97699999999998</v>
      </c>
      <c r="F50" s="10">
        <v>311.11200000000002</v>
      </c>
      <c r="G50" s="10">
        <v>344.63900000000001</v>
      </c>
      <c r="H50" s="10">
        <v>438.702</v>
      </c>
      <c r="I50" s="10">
        <v>404.34</v>
      </c>
      <c r="J50" s="10">
        <v>72.69</v>
      </c>
      <c r="K50" s="10">
        <v>39.981000000000002</v>
      </c>
      <c r="L50" s="10">
        <v>86.522000000000006</v>
      </c>
      <c r="M50" s="10">
        <v>102.104</v>
      </c>
      <c r="N50" s="10">
        <v>180.809</v>
      </c>
      <c r="O50" s="10">
        <v>303.77</v>
      </c>
      <c r="P50" s="10">
        <v>85.72</v>
      </c>
      <c r="Q50" s="10">
        <v>11.553000000000001</v>
      </c>
      <c r="R50" s="10">
        <v>225.74299999999999</v>
      </c>
      <c r="S50" s="10">
        <v>393.27100000000002</v>
      </c>
      <c r="T50" s="10">
        <v>216.839</v>
      </c>
      <c r="U50" s="10">
        <v>822.38199999999995</v>
      </c>
      <c r="V50" s="10">
        <v>80.795000000000002</v>
      </c>
      <c r="W50" s="10">
        <v>39.219000000000001</v>
      </c>
      <c r="X50" s="10">
        <v>301.55399999999997</v>
      </c>
      <c r="Y50" s="10">
        <v>156.80799999999999</v>
      </c>
      <c r="Z50" s="10">
        <v>125.03700000000001</v>
      </c>
      <c r="AA50" s="10">
        <v>409.60199999999998</v>
      </c>
      <c r="AB50" s="10">
        <v>213.48699999999999</v>
      </c>
      <c r="AC50" s="10">
        <v>254.65899999999999</v>
      </c>
      <c r="AD50" s="10">
        <v>185.58699999999999</v>
      </c>
      <c r="AE50" s="111">
        <v>194.399</v>
      </c>
      <c r="AF50" s="10">
        <v>40.296999999999997</v>
      </c>
      <c r="AG50" s="10">
        <v>266.702</v>
      </c>
      <c r="AH50" s="10">
        <v>37.860999999999997</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3">
        <v>46600</v>
      </c>
      <c r="B51" s="271"/>
      <c r="C51" s="271">
        <v>45</v>
      </c>
      <c r="D51" s="285">
        <v>66</v>
      </c>
      <c r="E51" s="10">
        <v>181.69900000000001</v>
      </c>
      <c r="F51" s="10">
        <v>100.714</v>
      </c>
      <c r="G51" s="10">
        <v>170.76400000000001</v>
      </c>
      <c r="H51" s="10">
        <v>144.18700000000001</v>
      </c>
      <c r="I51" s="10">
        <v>136.35499999999999</v>
      </c>
      <c r="J51" s="10">
        <v>42.268000000000001</v>
      </c>
      <c r="K51" s="10">
        <v>25.783999999999999</v>
      </c>
      <c r="L51" s="10">
        <v>37.020000000000003</v>
      </c>
      <c r="M51" s="10">
        <v>41.295000000000002</v>
      </c>
      <c r="N51" s="10">
        <v>71.375</v>
      </c>
      <c r="O51" s="10">
        <v>96.638000000000005</v>
      </c>
      <c r="P51" s="10">
        <v>49.959000000000003</v>
      </c>
      <c r="Q51" s="10">
        <v>31.042999999999999</v>
      </c>
      <c r="R51" s="10">
        <v>69.27</v>
      </c>
      <c r="S51" s="10">
        <v>122.03</v>
      </c>
      <c r="T51" s="10">
        <v>69.334999999999994</v>
      </c>
      <c r="U51" s="10">
        <v>217.239</v>
      </c>
      <c r="V51" s="10">
        <v>42.973999999999997</v>
      </c>
      <c r="W51" s="10">
        <v>26.131</v>
      </c>
      <c r="X51" s="10">
        <v>108.55200000000001</v>
      </c>
      <c r="Y51" s="10">
        <v>59.6</v>
      </c>
      <c r="Z51" s="10">
        <v>63.488999999999997</v>
      </c>
      <c r="AA51" s="10">
        <v>146.88300000000001</v>
      </c>
      <c r="AB51" s="10">
        <v>82.055999999999997</v>
      </c>
      <c r="AC51" s="10">
        <v>98.363</v>
      </c>
      <c r="AD51" s="10">
        <v>69.274000000000001</v>
      </c>
      <c r="AE51" s="111">
        <v>90.385000000000005</v>
      </c>
      <c r="AF51" s="10">
        <v>26.724</v>
      </c>
      <c r="AG51" s="10">
        <v>202.15100000000001</v>
      </c>
      <c r="AH51" s="10">
        <v>32.945999999999998</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3">
        <v>46631</v>
      </c>
      <c r="B52" s="271"/>
      <c r="C52" s="271">
        <v>34</v>
      </c>
      <c r="D52" s="285">
        <v>43</v>
      </c>
      <c r="E52" s="10">
        <v>75.430000000000007</v>
      </c>
      <c r="F52" s="10">
        <v>62.005000000000003</v>
      </c>
      <c r="G52" s="10">
        <v>108.211</v>
      </c>
      <c r="H52" s="10">
        <v>66.697999999999993</v>
      </c>
      <c r="I52" s="10">
        <v>94.554000000000002</v>
      </c>
      <c r="J52" s="10">
        <v>48.88</v>
      </c>
      <c r="K52" s="10">
        <v>22.356999999999999</v>
      </c>
      <c r="L52" s="10">
        <v>34.250999999999998</v>
      </c>
      <c r="M52" s="10">
        <v>38.005000000000003</v>
      </c>
      <c r="N52" s="10">
        <v>57.222000000000001</v>
      </c>
      <c r="O52" s="10">
        <v>54.323</v>
      </c>
      <c r="P52" s="10">
        <v>40.265999999999998</v>
      </c>
      <c r="Q52" s="10">
        <v>28.298999999999999</v>
      </c>
      <c r="R52" s="10">
        <v>54.988999999999997</v>
      </c>
      <c r="S52" s="10">
        <v>56.154000000000003</v>
      </c>
      <c r="T52" s="10">
        <v>44.161000000000001</v>
      </c>
      <c r="U52" s="10">
        <v>92.911000000000001</v>
      </c>
      <c r="V52" s="10">
        <v>32.972000000000001</v>
      </c>
      <c r="W52" s="10">
        <v>30.172000000000001</v>
      </c>
      <c r="X52" s="10">
        <v>74.858999999999995</v>
      </c>
      <c r="Y52" s="10">
        <v>40.902999999999999</v>
      </c>
      <c r="Z52" s="10">
        <v>62.634</v>
      </c>
      <c r="AA52" s="10">
        <v>99.516999999999996</v>
      </c>
      <c r="AB52" s="10">
        <v>51.271999999999998</v>
      </c>
      <c r="AC52" s="10">
        <v>67.989000000000004</v>
      </c>
      <c r="AD52" s="10">
        <v>48.625</v>
      </c>
      <c r="AE52" s="111">
        <v>70.981999999999999</v>
      </c>
      <c r="AF52" s="10">
        <v>27.236999999999998</v>
      </c>
      <c r="AG52" s="10">
        <v>80.536000000000001</v>
      </c>
      <c r="AH52" s="10">
        <v>29.023</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3">
        <v>46661</v>
      </c>
      <c r="B53" s="271"/>
      <c r="C53" s="271">
        <v>41</v>
      </c>
      <c r="D53" s="285">
        <v>54</v>
      </c>
      <c r="E53" s="10">
        <v>66.289000000000001</v>
      </c>
      <c r="F53" s="10">
        <v>60.088999999999999</v>
      </c>
      <c r="G53" s="10">
        <v>98.813000000000002</v>
      </c>
      <c r="H53" s="10">
        <v>67.152000000000001</v>
      </c>
      <c r="I53" s="10">
        <v>64.760000000000005</v>
      </c>
      <c r="J53" s="10">
        <v>50.423000000000002</v>
      </c>
      <c r="K53" s="10">
        <v>26.689</v>
      </c>
      <c r="L53" s="10">
        <v>39.04</v>
      </c>
      <c r="M53" s="10">
        <v>31.116</v>
      </c>
      <c r="N53" s="10">
        <v>58.44</v>
      </c>
      <c r="O53" s="10">
        <v>53.061999999999998</v>
      </c>
      <c r="P53" s="10">
        <v>61.857999999999997</v>
      </c>
      <c r="Q53" s="10">
        <v>55.131</v>
      </c>
      <c r="R53" s="10">
        <v>46.256999999999998</v>
      </c>
      <c r="S53" s="10">
        <v>58.066000000000003</v>
      </c>
      <c r="T53" s="10">
        <v>37.83</v>
      </c>
      <c r="U53" s="10">
        <v>84.156999999999996</v>
      </c>
      <c r="V53" s="10">
        <v>37.491</v>
      </c>
      <c r="W53" s="10">
        <v>51.942999999999998</v>
      </c>
      <c r="X53" s="10">
        <v>127.27200000000001</v>
      </c>
      <c r="Y53" s="10">
        <v>51.601999999999997</v>
      </c>
      <c r="Z53" s="10">
        <v>99.707999999999998</v>
      </c>
      <c r="AA53" s="10">
        <v>110.828</v>
      </c>
      <c r="AB53" s="10">
        <v>58.87</v>
      </c>
      <c r="AC53" s="10">
        <v>64.150000000000006</v>
      </c>
      <c r="AD53" s="10">
        <v>46.390999999999998</v>
      </c>
      <c r="AE53" s="111">
        <v>48.039000000000001</v>
      </c>
      <c r="AF53" s="10">
        <v>26.925999999999998</v>
      </c>
      <c r="AG53" s="10">
        <v>66.704999999999998</v>
      </c>
      <c r="AH53" s="10">
        <v>56.984999999999999</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3">
        <v>46692</v>
      </c>
      <c r="B54" s="271"/>
      <c r="C54" s="271">
        <v>44</v>
      </c>
      <c r="D54" s="285">
        <v>51</v>
      </c>
      <c r="E54" s="10">
        <v>63.728999999999999</v>
      </c>
      <c r="F54" s="10">
        <v>66.528999999999996</v>
      </c>
      <c r="G54" s="10">
        <v>73.185000000000002</v>
      </c>
      <c r="H54" s="10">
        <v>61.273000000000003</v>
      </c>
      <c r="I54" s="10">
        <v>61.591999999999999</v>
      </c>
      <c r="J54" s="10">
        <v>45.546999999999997</v>
      </c>
      <c r="K54" s="10">
        <v>39.476999999999997</v>
      </c>
      <c r="L54" s="10">
        <v>36.209000000000003</v>
      </c>
      <c r="M54" s="10">
        <v>36.518000000000001</v>
      </c>
      <c r="N54" s="10">
        <v>77.733999999999995</v>
      </c>
      <c r="O54" s="10">
        <v>53.247</v>
      </c>
      <c r="P54" s="10">
        <v>52.771999999999998</v>
      </c>
      <c r="Q54" s="10">
        <v>46.274000000000001</v>
      </c>
      <c r="R54" s="10">
        <v>51.392000000000003</v>
      </c>
      <c r="S54" s="10">
        <v>59.905000000000001</v>
      </c>
      <c r="T54" s="10">
        <v>44.604999999999997</v>
      </c>
      <c r="U54" s="10">
        <v>75.346000000000004</v>
      </c>
      <c r="V54" s="10">
        <v>50.286000000000001</v>
      </c>
      <c r="W54" s="10">
        <v>40.070999999999998</v>
      </c>
      <c r="X54" s="10">
        <v>72.271000000000001</v>
      </c>
      <c r="Y54" s="10">
        <v>47.835999999999999</v>
      </c>
      <c r="Z54" s="10">
        <v>97.944999999999993</v>
      </c>
      <c r="AA54" s="10">
        <v>91.135999999999996</v>
      </c>
      <c r="AB54" s="10">
        <v>60.698</v>
      </c>
      <c r="AC54" s="10">
        <v>57.433</v>
      </c>
      <c r="AD54" s="10">
        <v>54.475000000000001</v>
      </c>
      <c r="AE54" s="111">
        <v>58.164000000000001</v>
      </c>
      <c r="AF54" s="10">
        <v>33.802999999999997</v>
      </c>
      <c r="AG54" s="10">
        <v>61.097999999999999</v>
      </c>
      <c r="AH54" s="10">
        <v>48.314</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3">
        <v>46722</v>
      </c>
      <c r="B55" s="271"/>
      <c r="C55" s="271">
        <v>33</v>
      </c>
      <c r="D55" s="285">
        <v>34</v>
      </c>
      <c r="E55" s="10">
        <v>63.572000000000003</v>
      </c>
      <c r="F55" s="10">
        <v>62.887999999999998</v>
      </c>
      <c r="G55" s="10">
        <v>60.835999999999999</v>
      </c>
      <c r="H55" s="10">
        <v>55.045000000000002</v>
      </c>
      <c r="I55" s="10">
        <v>55.405999999999999</v>
      </c>
      <c r="J55" s="10">
        <v>36.895000000000003</v>
      </c>
      <c r="K55" s="10">
        <v>31.931000000000001</v>
      </c>
      <c r="L55" s="10">
        <v>29.922000000000001</v>
      </c>
      <c r="M55" s="10">
        <v>31.585000000000001</v>
      </c>
      <c r="N55" s="10">
        <v>46.360999999999997</v>
      </c>
      <c r="O55" s="10">
        <v>47.956000000000003</v>
      </c>
      <c r="P55" s="10">
        <v>45.003999999999998</v>
      </c>
      <c r="Q55" s="10">
        <v>33.295999999999999</v>
      </c>
      <c r="R55" s="10">
        <v>42.588999999999999</v>
      </c>
      <c r="S55" s="10">
        <v>49.337000000000003</v>
      </c>
      <c r="T55" s="10">
        <v>39.057000000000002</v>
      </c>
      <c r="U55" s="10">
        <v>64.692999999999998</v>
      </c>
      <c r="V55" s="10">
        <v>41.302</v>
      </c>
      <c r="W55" s="10">
        <v>31.065999999999999</v>
      </c>
      <c r="X55" s="10">
        <v>56.247999999999998</v>
      </c>
      <c r="Y55" s="10">
        <v>41.231999999999999</v>
      </c>
      <c r="Z55" s="10">
        <v>62.408999999999999</v>
      </c>
      <c r="AA55" s="10">
        <v>82.974000000000004</v>
      </c>
      <c r="AB55" s="10">
        <v>50.606000000000002</v>
      </c>
      <c r="AC55" s="10">
        <v>50.003</v>
      </c>
      <c r="AD55" s="10">
        <v>47.701000000000001</v>
      </c>
      <c r="AE55" s="111">
        <v>49.212000000000003</v>
      </c>
      <c r="AF55" s="10">
        <v>29.452999999999999</v>
      </c>
      <c r="AG55" s="10">
        <v>51.561999999999998</v>
      </c>
      <c r="AH55" s="10">
        <v>37.53</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3">
        <v>46753</v>
      </c>
      <c r="B56" s="271"/>
      <c r="C56" s="271">
        <v>40</v>
      </c>
      <c r="D56" s="285">
        <v>42</v>
      </c>
      <c r="E56" s="10">
        <v>53.601999999999997</v>
      </c>
      <c r="F56" s="10">
        <v>77.185000000000002</v>
      </c>
      <c r="G56" s="10">
        <v>53.685000000000002</v>
      </c>
      <c r="H56" s="10">
        <v>48.527999999999999</v>
      </c>
      <c r="I56" s="10">
        <v>50.146999999999998</v>
      </c>
      <c r="J56" s="10">
        <v>32.789000000000001</v>
      </c>
      <c r="K56" s="10">
        <v>27.186</v>
      </c>
      <c r="L56" s="10">
        <v>26.829000000000001</v>
      </c>
      <c r="M56" s="10">
        <v>28.693000000000001</v>
      </c>
      <c r="N56" s="10">
        <v>40.902999999999999</v>
      </c>
      <c r="O56" s="10">
        <v>48.71</v>
      </c>
      <c r="P56" s="10">
        <v>42.042000000000002</v>
      </c>
      <c r="Q56" s="10">
        <v>27.949000000000002</v>
      </c>
      <c r="R56" s="10">
        <v>39.511000000000003</v>
      </c>
      <c r="S56" s="10">
        <v>43.35</v>
      </c>
      <c r="T56" s="10">
        <v>35.988999999999997</v>
      </c>
      <c r="U56" s="10">
        <v>60.012999999999998</v>
      </c>
      <c r="V56" s="10">
        <v>34.686999999999998</v>
      </c>
      <c r="W56" s="10">
        <v>28.074000000000002</v>
      </c>
      <c r="X56" s="10">
        <v>52.412999999999997</v>
      </c>
      <c r="Y56" s="10">
        <v>35.103000000000002</v>
      </c>
      <c r="Z56" s="10">
        <v>52.566000000000003</v>
      </c>
      <c r="AA56" s="10">
        <v>72.653999999999996</v>
      </c>
      <c r="AB56" s="10">
        <v>43.584000000000003</v>
      </c>
      <c r="AC56" s="10">
        <v>44.771999999999998</v>
      </c>
      <c r="AD56" s="10">
        <v>41.893999999999998</v>
      </c>
      <c r="AE56" s="111">
        <v>42.8</v>
      </c>
      <c r="AF56" s="10">
        <v>26.89</v>
      </c>
      <c r="AG56" s="10">
        <v>46.634</v>
      </c>
      <c r="AH56" s="10">
        <v>34.844999999999999</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3">
        <v>46784</v>
      </c>
      <c r="B57" s="271"/>
      <c r="C57" s="271">
        <v>42</v>
      </c>
      <c r="D57" s="285">
        <v>43</v>
      </c>
      <c r="E57" s="10">
        <v>67.480999999999995</v>
      </c>
      <c r="F57" s="10">
        <v>61.588999999999999</v>
      </c>
      <c r="G57" s="10">
        <v>51.917000000000002</v>
      </c>
      <c r="H57" s="10">
        <v>50.335000000000001</v>
      </c>
      <c r="I57" s="10">
        <v>56.585000000000001</v>
      </c>
      <c r="J57" s="10">
        <v>34.4</v>
      </c>
      <c r="K57" s="10">
        <v>29.353000000000002</v>
      </c>
      <c r="L57" s="10">
        <v>40.561999999999998</v>
      </c>
      <c r="M57" s="10">
        <v>32.087000000000003</v>
      </c>
      <c r="N57" s="10">
        <v>41.978999999999999</v>
      </c>
      <c r="O57" s="10">
        <v>47.43</v>
      </c>
      <c r="P57" s="10">
        <v>47.064</v>
      </c>
      <c r="Q57" s="10">
        <v>29.035</v>
      </c>
      <c r="R57" s="10">
        <v>42.063000000000002</v>
      </c>
      <c r="S57" s="10">
        <v>42.59</v>
      </c>
      <c r="T57" s="10">
        <v>38.557000000000002</v>
      </c>
      <c r="U57" s="10">
        <v>59.378999999999998</v>
      </c>
      <c r="V57" s="10">
        <v>36.274999999999999</v>
      </c>
      <c r="W57" s="10">
        <v>40.39</v>
      </c>
      <c r="X57" s="10">
        <v>63.78</v>
      </c>
      <c r="Y57" s="10">
        <v>50.707000000000001</v>
      </c>
      <c r="Z57" s="10">
        <v>97.299000000000007</v>
      </c>
      <c r="AA57" s="10">
        <v>73.272999999999996</v>
      </c>
      <c r="AB57" s="10">
        <v>44.698999999999998</v>
      </c>
      <c r="AC57" s="10">
        <v>45.2</v>
      </c>
      <c r="AD57" s="10">
        <v>46.238</v>
      </c>
      <c r="AE57" s="111">
        <v>44.417999999999999</v>
      </c>
      <c r="AF57" s="10">
        <v>30.09</v>
      </c>
      <c r="AG57" s="10">
        <v>46.084000000000003</v>
      </c>
      <c r="AH57" s="10">
        <v>55.212000000000003</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3">
        <v>46813</v>
      </c>
      <c r="B58" s="271"/>
      <c r="C58" s="271">
        <v>68</v>
      </c>
      <c r="D58" s="285">
        <v>85</v>
      </c>
      <c r="E58" s="10">
        <v>100.291</v>
      </c>
      <c r="F58" s="10">
        <v>118.056</v>
      </c>
      <c r="G58" s="10">
        <v>101.643</v>
      </c>
      <c r="H58" s="10">
        <v>88.653000000000006</v>
      </c>
      <c r="I58" s="10">
        <v>80.260999999999996</v>
      </c>
      <c r="J58" s="10">
        <v>69.873000000000005</v>
      </c>
      <c r="K58" s="10">
        <v>53.179000000000002</v>
      </c>
      <c r="L58" s="10">
        <v>65.460999999999999</v>
      </c>
      <c r="M58" s="10">
        <v>97.703999999999994</v>
      </c>
      <c r="N58" s="10">
        <v>89.134</v>
      </c>
      <c r="O58" s="10">
        <v>73.685000000000002</v>
      </c>
      <c r="P58" s="10">
        <v>103.562</v>
      </c>
      <c r="Q58" s="10">
        <v>50.215000000000003</v>
      </c>
      <c r="R58" s="10">
        <v>79.516000000000005</v>
      </c>
      <c r="S58" s="10">
        <v>66.828000000000003</v>
      </c>
      <c r="T58" s="10">
        <v>64.930999999999997</v>
      </c>
      <c r="U58" s="10">
        <v>114.33499999999999</v>
      </c>
      <c r="V58" s="10">
        <v>68.533000000000001</v>
      </c>
      <c r="W58" s="10">
        <v>69.42</v>
      </c>
      <c r="X58" s="10">
        <v>106.721</v>
      </c>
      <c r="Y58" s="10">
        <v>91.66</v>
      </c>
      <c r="Z58" s="10">
        <v>353.97699999999998</v>
      </c>
      <c r="AA58" s="10">
        <v>95.450999999999993</v>
      </c>
      <c r="AB58" s="10">
        <v>80.832999999999998</v>
      </c>
      <c r="AC58" s="10">
        <v>102.36799999999999</v>
      </c>
      <c r="AD58" s="10">
        <v>64.492999999999995</v>
      </c>
      <c r="AE58" s="111">
        <v>120.45699999999999</v>
      </c>
      <c r="AF58" s="10">
        <v>92.191000000000003</v>
      </c>
      <c r="AG58" s="10">
        <v>107.54600000000001</v>
      </c>
      <c r="AH58" s="10">
        <v>112.05200000000001</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3">
        <v>46844</v>
      </c>
      <c r="B59" s="271"/>
      <c r="C59" s="271">
        <v>91</v>
      </c>
      <c r="D59" s="285">
        <v>111</v>
      </c>
      <c r="E59" s="10">
        <v>157.41900000000001</v>
      </c>
      <c r="F59" s="10">
        <v>143.50700000000001</v>
      </c>
      <c r="G59" s="10">
        <v>164.471</v>
      </c>
      <c r="H59" s="10">
        <v>117.532</v>
      </c>
      <c r="I59" s="10">
        <v>115.788</v>
      </c>
      <c r="J59" s="10">
        <v>106.846</v>
      </c>
      <c r="K59" s="10">
        <v>84.31</v>
      </c>
      <c r="L59" s="10">
        <v>90.606999999999999</v>
      </c>
      <c r="M59" s="10">
        <v>148.53800000000001</v>
      </c>
      <c r="N59" s="10">
        <v>127.026</v>
      </c>
      <c r="O59" s="10">
        <v>136.721</v>
      </c>
      <c r="P59" s="10">
        <v>100.642</v>
      </c>
      <c r="Q59" s="10">
        <v>53.884999999999998</v>
      </c>
      <c r="R59" s="10">
        <v>124.273</v>
      </c>
      <c r="S59" s="10">
        <v>86.998000000000005</v>
      </c>
      <c r="T59" s="10">
        <v>200.12700000000001</v>
      </c>
      <c r="U59" s="10">
        <v>191.06800000000001</v>
      </c>
      <c r="V59" s="10">
        <v>73.691000000000003</v>
      </c>
      <c r="W59" s="10">
        <v>92.905000000000001</v>
      </c>
      <c r="X59" s="10">
        <v>107.134</v>
      </c>
      <c r="Y59" s="10">
        <v>142.828</v>
      </c>
      <c r="Z59" s="10">
        <v>534.60400000000004</v>
      </c>
      <c r="AA59" s="10">
        <v>122.026</v>
      </c>
      <c r="AB59" s="10">
        <v>279.56799999999998</v>
      </c>
      <c r="AC59" s="10">
        <v>129.15899999999999</v>
      </c>
      <c r="AD59" s="10">
        <v>86.156999999999996</v>
      </c>
      <c r="AE59" s="111">
        <v>116.777</v>
      </c>
      <c r="AF59" s="10">
        <v>160.15700000000001</v>
      </c>
      <c r="AG59" s="10">
        <v>137.042</v>
      </c>
      <c r="AH59" s="10">
        <v>95.938000000000002</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3">
        <v>46874</v>
      </c>
      <c r="B60" s="271"/>
      <c r="C60" s="271">
        <v>165</v>
      </c>
      <c r="D60" s="285">
        <v>239</v>
      </c>
      <c r="E60" s="10">
        <v>249.279</v>
      </c>
      <c r="F60" s="10">
        <v>481.80399999999997</v>
      </c>
      <c r="G60" s="10">
        <v>264.44</v>
      </c>
      <c r="H60" s="10">
        <v>357.67200000000003</v>
      </c>
      <c r="I60" s="10">
        <v>198.65799999999999</v>
      </c>
      <c r="J60" s="10">
        <v>174.24299999999999</v>
      </c>
      <c r="K60" s="10">
        <v>59.076000000000001</v>
      </c>
      <c r="L60" s="10">
        <v>83.843000000000004</v>
      </c>
      <c r="M60" s="10">
        <v>121.63</v>
      </c>
      <c r="N60" s="10">
        <v>279.51900000000001</v>
      </c>
      <c r="O60" s="10">
        <v>303.69600000000003</v>
      </c>
      <c r="P60" s="10">
        <v>210.721</v>
      </c>
      <c r="Q60" s="10">
        <v>132.14500000000001</v>
      </c>
      <c r="R60" s="10">
        <v>201.44499999999999</v>
      </c>
      <c r="S60" s="10">
        <v>64.941999999999993</v>
      </c>
      <c r="T60" s="10">
        <v>348.16399999999999</v>
      </c>
      <c r="U60" s="10">
        <v>233.34299999999999</v>
      </c>
      <c r="V60" s="10">
        <v>95.528000000000006</v>
      </c>
      <c r="W60" s="10">
        <v>211.56800000000001</v>
      </c>
      <c r="X60" s="10">
        <v>239.09899999999999</v>
      </c>
      <c r="Y60" s="10">
        <v>395.64600000000002</v>
      </c>
      <c r="Z60" s="10">
        <v>582.81399999999996</v>
      </c>
      <c r="AA60" s="10">
        <v>338.45499999999998</v>
      </c>
      <c r="AB60" s="10">
        <v>182.87899999999999</v>
      </c>
      <c r="AC60" s="10">
        <v>170.38200000000001</v>
      </c>
      <c r="AD60" s="10">
        <v>116.379</v>
      </c>
      <c r="AE60" s="111">
        <v>189.74600000000001</v>
      </c>
      <c r="AF60" s="10">
        <v>310</v>
      </c>
      <c r="AG60" s="10">
        <v>236.245</v>
      </c>
      <c r="AH60" s="10">
        <v>159.89599999999999</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3">
        <v>46905</v>
      </c>
      <c r="B61" s="271"/>
      <c r="C61" s="271">
        <v>249</v>
      </c>
      <c r="D61" s="285">
        <v>389</v>
      </c>
      <c r="E61" s="10">
        <v>692.06500000000005</v>
      </c>
      <c r="F61" s="10">
        <v>859.04</v>
      </c>
      <c r="G61" s="10">
        <v>472.68900000000002</v>
      </c>
      <c r="H61" s="10">
        <v>760.41399999999999</v>
      </c>
      <c r="I61" s="10">
        <v>243.24799999999999</v>
      </c>
      <c r="J61" s="10">
        <v>150.715</v>
      </c>
      <c r="K61" s="10">
        <v>193.02799999999999</v>
      </c>
      <c r="L61" s="10">
        <v>252.42</v>
      </c>
      <c r="M61" s="10">
        <v>255.251</v>
      </c>
      <c r="N61" s="10">
        <v>475.964</v>
      </c>
      <c r="O61" s="10">
        <v>321.73700000000002</v>
      </c>
      <c r="P61" s="10">
        <v>79.67</v>
      </c>
      <c r="Q61" s="10">
        <v>326.63900000000001</v>
      </c>
      <c r="R61" s="10">
        <v>554.05999999999995</v>
      </c>
      <c r="S61" s="10">
        <v>296.02</v>
      </c>
      <c r="T61" s="10">
        <v>682.22900000000004</v>
      </c>
      <c r="U61" s="10">
        <v>218.791</v>
      </c>
      <c r="V61" s="10">
        <v>104.771</v>
      </c>
      <c r="W61" s="10">
        <v>487.91500000000002</v>
      </c>
      <c r="X61" s="10">
        <v>356.09500000000003</v>
      </c>
      <c r="Y61" s="10">
        <v>427.23399999999998</v>
      </c>
      <c r="Z61" s="10">
        <v>876.38900000000001</v>
      </c>
      <c r="AA61" s="10">
        <v>496.23599999999999</v>
      </c>
      <c r="AB61" s="10">
        <v>356.56900000000002</v>
      </c>
      <c r="AC61" s="10">
        <v>399.58100000000002</v>
      </c>
      <c r="AD61" s="10">
        <v>414.16699999999997</v>
      </c>
      <c r="AE61" s="111">
        <v>76.052999999999997</v>
      </c>
      <c r="AF61" s="10">
        <v>470.56599999999997</v>
      </c>
      <c r="AG61" s="10">
        <v>194.24799999999999</v>
      </c>
      <c r="AH61" s="10">
        <v>601.27599999999995</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3">
        <v>46935</v>
      </c>
      <c r="B62" s="271"/>
      <c r="C62" s="271">
        <v>92</v>
      </c>
      <c r="D62" s="285">
        <v>161</v>
      </c>
      <c r="E62" s="10">
        <v>313.70100000000002</v>
      </c>
      <c r="F62" s="10">
        <v>335.29599999999999</v>
      </c>
      <c r="G62" s="10">
        <v>434.33800000000002</v>
      </c>
      <c r="H62" s="10">
        <v>390.505</v>
      </c>
      <c r="I62" s="10">
        <v>74.653999999999996</v>
      </c>
      <c r="J62" s="10">
        <v>38.683</v>
      </c>
      <c r="K62" s="10">
        <v>83.727999999999994</v>
      </c>
      <c r="L62" s="10">
        <v>99.587999999999994</v>
      </c>
      <c r="M62" s="10">
        <v>182.59399999999999</v>
      </c>
      <c r="N62" s="10">
        <v>289.65300000000002</v>
      </c>
      <c r="O62" s="10">
        <v>82.911000000000001</v>
      </c>
      <c r="P62" s="10">
        <v>12.962999999999999</v>
      </c>
      <c r="Q62" s="10">
        <v>228.71899999999999</v>
      </c>
      <c r="R62" s="10">
        <v>382.91699999999997</v>
      </c>
      <c r="S62" s="10">
        <v>207.84299999999999</v>
      </c>
      <c r="T62" s="10">
        <v>801.93700000000001</v>
      </c>
      <c r="U62" s="10">
        <v>82.99</v>
      </c>
      <c r="V62" s="10">
        <v>39.411999999999999</v>
      </c>
      <c r="W62" s="10">
        <v>295.53399999999999</v>
      </c>
      <c r="X62" s="10">
        <v>154.245</v>
      </c>
      <c r="Y62" s="10">
        <v>127.24</v>
      </c>
      <c r="Z62" s="10">
        <v>398.94400000000002</v>
      </c>
      <c r="AA62" s="10">
        <v>207.84399999999999</v>
      </c>
      <c r="AB62" s="10">
        <v>251.96299999999999</v>
      </c>
      <c r="AC62" s="10">
        <v>188.041</v>
      </c>
      <c r="AD62" s="10">
        <v>189.59399999999999</v>
      </c>
      <c r="AE62" s="111">
        <v>40.581000000000003</v>
      </c>
      <c r="AF62" s="10">
        <v>265.13299999999998</v>
      </c>
      <c r="AG62" s="10">
        <v>39.869999999999997</v>
      </c>
      <c r="AH62" s="10">
        <v>563.24599999999998</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3">
        <v>46966</v>
      </c>
      <c r="B63" s="271"/>
      <c r="C63" s="271">
        <v>45</v>
      </c>
      <c r="D63" s="285">
        <v>66</v>
      </c>
      <c r="E63" s="10">
        <v>101.20099999999999</v>
      </c>
      <c r="F63" s="10">
        <v>168.74299999999999</v>
      </c>
      <c r="G63" s="10">
        <v>139.125</v>
      </c>
      <c r="H63" s="10">
        <v>133.24600000000001</v>
      </c>
      <c r="I63" s="10">
        <v>42.79</v>
      </c>
      <c r="J63" s="10">
        <v>26.065999999999999</v>
      </c>
      <c r="K63" s="10">
        <v>36.210999999999999</v>
      </c>
      <c r="L63" s="10">
        <v>41.231000000000002</v>
      </c>
      <c r="M63" s="10">
        <v>71.739000000000004</v>
      </c>
      <c r="N63" s="10">
        <v>95.159000000000006</v>
      </c>
      <c r="O63" s="10">
        <v>49.826000000000001</v>
      </c>
      <c r="P63" s="10">
        <v>30.779</v>
      </c>
      <c r="Q63" s="10">
        <v>69.866</v>
      </c>
      <c r="R63" s="10">
        <v>117.07899999999999</v>
      </c>
      <c r="S63" s="10">
        <v>68.415999999999997</v>
      </c>
      <c r="T63" s="10">
        <v>209.768</v>
      </c>
      <c r="U63" s="10">
        <v>43.468000000000004</v>
      </c>
      <c r="V63" s="10">
        <v>26.067</v>
      </c>
      <c r="W63" s="10">
        <v>108.29</v>
      </c>
      <c r="X63" s="10">
        <v>58.722000000000001</v>
      </c>
      <c r="Y63" s="10">
        <v>63.948</v>
      </c>
      <c r="Z63" s="10">
        <v>143.911</v>
      </c>
      <c r="AA63" s="10">
        <v>80.903000000000006</v>
      </c>
      <c r="AB63" s="10">
        <v>96.34</v>
      </c>
      <c r="AC63" s="10">
        <v>69.938000000000002</v>
      </c>
      <c r="AD63" s="10">
        <v>87.519000000000005</v>
      </c>
      <c r="AE63" s="111">
        <v>26.721</v>
      </c>
      <c r="AF63" s="10">
        <v>198.60499999999999</v>
      </c>
      <c r="AG63" s="10">
        <v>33.4</v>
      </c>
      <c r="AH63" s="10">
        <v>176.28100000000001</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3">
        <v>46997</v>
      </c>
      <c r="B64" s="271"/>
      <c r="C64" s="271">
        <v>34</v>
      </c>
      <c r="D64" s="285">
        <v>43</v>
      </c>
      <c r="E64" s="10">
        <v>62.005000000000003</v>
      </c>
      <c r="F64" s="10">
        <v>108.211</v>
      </c>
      <c r="G64" s="10">
        <v>66.697999999999993</v>
      </c>
      <c r="H64" s="10">
        <v>94.554000000000002</v>
      </c>
      <c r="I64" s="10">
        <v>48.88</v>
      </c>
      <c r="J64" s="10">
        <v>22.356999999999999</v>
      </c>
      <c r="K64" s="10">
        <v>34.250999999999998</v>
      </c>
      <c r="L64" s="10">
        <v>38.005000000000003</v>
      </c>
      <c r="M64" s="10">
        <v>57.222000000000001</v>
      </c>
      <c r="N64" s="10">
        <v>54.323</v>
      </c>
      <c r="O64" s="10">
        <v>40.265999999999998</v>
      </c>
      <c r="P64" s="10">
        <v>28.298999999999999</v>
      </c>
      <c r="Q64" s="10">
        <v>54.988999999999997</v>
      </c>
      <c r="R64" s="10">
        <v>56.154000000000003</v>
      </c>
      <c r="S64" s="10">
        <v>44.161000000000001</v>
      </c>
      <c r="T64" s="10">
        <v>92.911000000000001</v>
      </c>
      <c r="U64" s="10">
        <v>32.972000000000001</v>
      </c>
      <c r="V64" s="10">
        <v>30.172000000000001</v>
      </c>
      <c r="W64" s="10">
        <v>74.858999999999995</v>
      </c>
      <c r="X64" s="10">
        <v>40.902999999999999</v>
      </c>
      <c r="Y64" s="10">
        <v>62.634</v>
      </c>
      <c r="Z64" s="10">
        <v>99.516999999999996</v>
      </c>
      <c r="AA64" s="10">
        <v>51.271999999999998</v>
      </c>
      <c r="AB64" s="10">
        <v>67.989000000000004</v>
      </c>
      <c r="AC64" s="10">
        <v>48.625</v>
      </c>
      <c r="AD64" s="10">
        <v>70.981999999999999</v>
      </c>
      <c r="AE64" s="111">
        <v>27.236999999999998</v>
      </c>
      <c r="AF64" s="10">
        <v>80.536000000000001</v>
      </c>
      <c r="AG64" s="10">
        <v>29.023</v>
      </c>
      <c r="AH64" s="10">
        <v>29.023</v>
      </c>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143"/>
      <c r="B65" s="271"/>
      <c r="C65" s="271"/>
      <c r="D65" s="285"/>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143"/>
      <c r="B66" s="27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143"/>
      <c r="B67" s="27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143"/>
      <c r="B68" s="27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143"/>
      <c r="B69" s="27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143"/>
      <c r="B70" s="27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143"/>
      <c r="B71" s="27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4.5" x14ac:dyDescent="0.3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4.5" x14ac:dyDescent="0.3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4.5" x14ac:dyDescent="0.3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4.5" x14ac:dyDescent="0.3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4.5" x14ac:dyDescent="0.3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4.5" x14ac:dyDescent="0.3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4.5" x14ac:dyDescent="0.3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3"/>
      <c r="B81" s="271"/>
      <c r="C81" s="271"/>
      <c r="D81" s="276"/>
    </row>
    <row r="82" spans="1:4" ht="12.75" customHeight="1" x14ac:dyDescent="0.35">
      <c r="A82" s="143"/>
      <c r="B82" s="271"/>
      <c r="C82" s="271"/>
      <c r="D82" s="276"/>
    </row>
    <row r="83" spans="1:4" ht="12.75" customHeight="1" x14ac:dyDescent="0.35">
      <c r="A83" s="143"/>
      <c r="B83" s="271"/>
      <c r="C83" s="271"/>
      <c r="D83" s="276"/>
    </row>
    <row r="84" spans="1:4" ht="12.75" customHeight="1" x14ac:dyDescent="0.3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43" workbookViewId="0">
      <selection activeCell="D4" sqref="D4"/>
    </sheetView>
  </sheetViews>
  <sheetFormatPr defaultColWidth="18.7265625" defaultRowHeight="12.75" customHeight="1" x14ac:dyDescent="0.35"/>
  <cols>
    <col min="1" max="4" width="7.54296875" style="162" customWidth="1"/>
    <col min="5" max="30" width="8" style="2" customWidth="1"/>
    <col min="31" max="31" width="8.1796875" style="2" customWidth="1"/>
    <col min="32" max="54" width="8.81640625" style="2" customWidth="1"/>
    <col min="55" max="16384" width="18.7265625" style="2"/>
  </cols>
  <sheetData>
    <row r="1" spans="1:51" s="167" customFormat="1" ht="14.5" x14ac:dyDescent="0.35">
      <c r="A1" s="24" t="s">
        <v>44</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51" s="162" customFormat="1" ht="14.5" x14ac:dyDescent="0.3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4.5" x14ac:dyDescent="0.3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4.5" x14ac:dyDescent="0.35">
      <c r="A4" s="144">
        <v>45170</v>
      </c>
      <c r="B4" s="277"/>
      <c r="C4" s="278">
        <v>41</v>
      </c>
      <c r="D4" s="283">
        <v>41</v>
      </c>
      <c r="E4" s="11">
        <v>41.023000000000003</v>
      </c>
      <c r="F4" s="11">
        <v>38.954000000000001</v>
      </c>
      <c r="G4" s="11">
        <v>42.298999999999999</v>
      </c>
      <c r="H4" s="176">
        <v>45.277000000000001</v>
      </c>
      <c r="I4" s="176">
        <v>40.058</v>
      </c>
      <c r="J4" s="176">
        <v>41.984000000000002</v>
      </c>
      <c r="K4" s="176">
        <v>45.396000000000001</v>
      </c>
      <c r="L4" s="176">
        <v>38.677999999999997</v>
      </c>
      <c r="M4" s="176">
        <v>40.807000000000002</v>
      </c>
      <c r="N4" s="176">
        <v>39.456000000000003</v>
      </c>
      <c r="O4" s="176">
        <v>38.350999999999999</v>
      </c>
      <c r="P4" s="176">
        <v>45.503</v>
      </c>
      <c r="Q4" s="176">
        <v>67.582999999999998</v>
      </c>
      <c r="R4" s="176">
        <v>48.868000000000002</v>
      </c>
      <c r="S4" s="176">
        <v>41.598999999999997</v>
      </c>
      <c r="T4" s="176">
        <v>42.622999999999998</v>
      </c>
      <c r="U4" s="176">
        <v>50.363999999999997</v>
      </c>
      <c r="V4" s="176">
        <v>39.133000000000003</v>
      </c>
      <c r="W4" s="176">
        <v>40.121000000000002</v>
      </c>
      <c r="X4" s="176">
        <v>38.267000000000003</v>
      </c>
      <c r="Y4" s="176">
        <v>38.777000000000001</v>
      </c>
      <c r="Z4" s="176">
        <v>40.976999999999997</v>
      </c>
      <c r="AA4" s="176">
        <v>66.171000000000006</v>
      </c>
      <c r="AB4" s="176">
        <v>53.37</v>
      </c>
      <c r="AC4" s="176">
        <v>41.707000000000001</v>
      </c>
      <c r="AD4" s="176">
        <v>39.055999999999997</v>
      </c>
      <c r="AE4" s="176">
        <v>38.784999999999997</v>
      </c>
      <c r="AF4" s="176">
        <v>39.972999999999999</v>
      </c>
      <c r="AG4" s="176">
        <v>38.119999999999997</v>
      </c>
      <c r="AH4" s="176">
        <v>47.901000000000003</v>
      </c>
      <c r="AI4" s="130"/>
      <c r="AJ4" s="130"/>
      <c r="AK4" s="130"/>
      <c r="AL4" s="130"/>
      <c r="AM4" s="130"/>
      <c r="AN4" s="130"/>
      <c r="AO4" s="130"/>
      <c r="AP4" s="130"/>
      <c r="AQ4" s="130"/>
      <c r="AR4" s="130"/>
      <c r="AS4" s="130"/>
      <c r="AT4" s="130"/>
      <c r="AU4" s="130"/>
      <c r="AV4" s="130"/>
      <c r="AW4" s="130"/>
      <c r="AX4" s="130"/>
      <c r="AY4" s="130"/>
    </row>
    <row r="5" spans="1:51" ht="14.5" x14ac:dyDescent="0.35">
      <c r="A5" s="144">
        <v>45200</v>
      </c>
      <c r="B5" s="279"/>
      <c r="C5" s="269">
        <v>40</v>
      </c>
      <c r="D5" s="284">
        <v>40</v>
      </c>
      <c r="E5" s="11">
        <v>34.337000000000003</v>
      </c>
      <c r="F5" s="11">
        <v>33.502000000000002</v>
      </c>
      <c r="G5" s="11">
        <v>39.929000000000002</v>
      </c>
      <c r="H5" s="10">
        <v>48.703000000000003</v>
      </c>
      <c r="I5" s="10">
        <v>44.436</v>
      </c>
      <c r="J5" s="10">
        <v>48.497</v>
      </c>
      <c r="K5" s="10">
        <v>47.664000000000001</v>
      </c>
      <c r="L5" s="10">
        <v>46.835000000000001</v>
      </c>
      <c r="M5" s="10">
        <v>36.408999999999999</v>
      </c>
      <c r="N5" s="10">
        <v>36.228000000000002</v>
      </c>
      <c r="O5" s="10">
        <v>35.360999999999997</v>
      </c>
      <c r="P5" s="10">
        <v>51.573</v>
      </c>
      <c r="Q5" s="10">
        <v>42.823999999999998</v>
      </c>
      <c r="R5" s="10">
        <v>41.521999999999998</v>
      </c>
      <c r="S5" s="10">
        <v>52.783999999999999</v>
      </c>
      <c r="T5" s="10">
        <v>62.332000000000001</v>
      </c>
      <c r="U5" s="10">
        <v>47.844999999999999</v>
      </c>
      <c r="V5" s="10">
        <v>36.311</v>
      </c>
      <c r="W5" s="10">
        <v>40.070999999999998</v>
      </c>
      <c r="X5" s="10">
        <v>37.292000000000002</v>
      </c>
      <c r="Y5" s="10">
        <v>38.6</v>
      </c>
      <c r="Z5" s="10">
        <v>35.362000000000002</v>
      </c>
      <c r="AA5" s="10">
        <v>58.524999999999999</v>
      </c>
      <c r="AB5" s="10">
        <v>58.884999999999998</v>
      </c>
      <c r="AC5" s="10">
        <v>35.817</v>
      </c>
      <c r="AD5" s="10">
        <v>34.594999999999999</v>
      </c>
      <c r="AE5" s="10">
        <v>39.301000000000002</v>
      </c>
      <c r="AF5" s="10">
        <v>37.960999999999999</v>
      </c>
      <c r="AG5" s="10">
        <v>34.110999999999997</v>
      </c>
      <c r="AH5" s="10">
        <v>43.396999999999998</v>
      </c>
      <c r="AI5" s="130"/>
      <c r="AJ5" s="130"/>
      <c r="AK5" s="130"/>
      <c r="AL5" s="130"/>
      <c r="AM5" s="130"/>
      <c r="AN5" s="130"/>
      <c r="AO5" s="130"/>
      <c r="AP5" s="130"/>
      <c r="AQ5" s="130"/>
      <c r="AR5" s="130"/>
      <c r="AS5" s="130"/>
      <c r="AT5" s="130"/>
      <c r="AU5" s="130"/>
      <c r="AV5" s="130"/>
      <c r="AW5" s="130"/>
      <c r="AX5" s="130"/>
      <c r="AY5" s="130"/>
    </row>
    <row r="6" spans="1:51" ht="14.5" x14ac:dyDescent="0.35">
      <c r="A6" s="144">
        <v>45231</v>
      </c>
      <c r="B6" s="279"/>
      <c r="C6" s="269">
        <v>35</v>
      </c>
      <c r="D6" s="284">
        <v>35</v>
      </c>
      <c r="E6" s="11">
        <v>33.308</v>
      </c>
      <c r="F6" s="11">
        <v>30.792999999999999</v>
      </c>
      <c r="G6" s="11">
        <v>34.216000000000001</v>
      </c>
      <c r="H6" s="10">
        <v>38.683</v>
      </c>
      <c r="I6" s="10">
        <v>34.94</v>
      </c>
      <c r="J6" s="10">
        <v>41.307000000000002</v>
      </c>
      <c r="K6" s="10">
        <v>37.536000000000001</v>
      </c>
      <c r="L6" s="10">
        <v>41.341000000000001</v>
      </c>
      <c r="M6" s="10">
        <v>31.283000000000001</v>
      </c>
      <c r="N6" s="10">
        <v>33.146999999999998</v>
      </c>
      <c r="O6" s="10">
        <v>34.738999999999997</v>
      </c>
      <c r="P6" s="10">
        <v>35.749000000000002</v>
      </c>
      <c r="Q6" s="10">
        <v>33.487000000000002</v>
      </c>
      <c r="R6" s="10">
        <v>38.695</v>
      </c>
      <c r="S6" s="10">
        <v>42.814999999999998</v>
      </c>
      <c r="T6" s="10">
        <v>47.536999999999999</v>
      </c>
      <c r="U6" s="10">
        <v>40.088000000000001</v>
      </c>
      <c r="V6" s="10">
        <v>32.621000000000002</v>
      </c>
      <c r="W6" s="10">
        <v>36.948999999999998</v>
      </c>
      <c r="X6" s="10">
        <v>37.895000000000003</v>
      </c>
      <c r="Y6" s="10">
        <v>33.362000000000002</v>
      </c>
      <c r="Z6" s="10">
        <v>30.995000000000001</v>
      </c>
      <c r="AA6" s="10">
        <v>40.659999999999997</v>
      </c>
      <c r="AB6" s="10">
        <v>39.256999999999998</v>
      </c>
      <c r="AC6" s="10">
        <v>33.601999999999997</v>
      </c>
      <c r="AD6" s="10">
        <v>30.850999999999999</v>
      </c>
      <c r="AE6" s="10">
        <v>34.395000000000003</v>
      </c>
      <c r="AF6" s="10">
        <v>35.06</v>
      </c>
      <c r="AG6" s="10">
        <v>31.059000000000001</v>
      </c>
      <c r="AH6" s="10">
        <v>46.548999999999999</v>
      </c>
      <c r="AI6" s="130"/>
      <c r="AJ6" s="130"/>
      <c r="AK6" s="130"/>
      <c r="AL6" s="130"/>
      <c r="AM6" s="130"/>
      <c r="AN6" s="130"/>
      <c r="AO6" s="130"/>
      <c r="AP6" s="130"/>
      <c r="AQ6" s="130"/>
      <c r="AR6" s="130"/>
      <c r="AS6" s="130"/>
      <c r="AT6" s="130"/>
      <c r="AU6" s="130"/>
      <c r="AV6" s="130"/>
      <c r="AW6" s="130"/>
      <c r="AX6" s="130"/>
      <c r="AY6" s="130"/>
    </row>
    <row r="7" spans="1:51" ht="14.5" x14ac:dyDescent="0.35">
      <c r="A7" s="144">
        <v>45261</v>
      </c>
      <c r="B7" s="279"/>
      <c r="C7" s="269">
        <v>19</v>
      </c>
      <c r="D7" s="284">
        <v>31</v>
      </c>
      <c r="E7" s="11">
        <v>30.724</v>
      </c>
      <c r="F7" s="11">
        <v>28.181000000000001</v>
      </c>
      <c r="G7" s="11">
        <v>29.405000000000001</v>
      </c>
      <c r="H7" s="10">
        <v>31.777999999999999</v>
      </c>
      <c r="I7" s="10">
        <v>33.393000000000001</v>
      </c>
      <c r="J7" s="10">
        <v>34.594000000000001</v>
      </c>
      <c r="K7" s="10">
        <v>31.077000000000002</v>
      </c>
      <c r="L7" s="10">
        <v>37.927999999999997</v>
      </c>
      <c r="M7" s="10">
        <v>28.303999999999998</v>
      </c>
      <c r="N7" s="10">
        <v>29.539000000000001</v>
      </c>
      <c r="O7" s="10">
        <v>29.518000000000001</v>
      </c>
      <c r="P7" s="10">
        <v>31.449000000000002</v>
      </c>
      <c r="Q7" s="10">
        <v>30.922999999999998</v>
      </c>
      <c r="R7" s="10">
        <v>31.879000000000001</v>
      </c>
      <c r="S7" s="10">
        <v>32.89</v>
      </c>
      <c r="T7" s="10">
        <v>35.451000000000001</v>
      </c>
      <c r="U7" s="10">
        <v>31.283999999999999</v>
      </c>
      <c r="V7" s="10">
        <v>29.184000000000001</v>
      </c>
      <c r="W7" s="10">
        <v>30.574000000000002</v>
      </c>
      <c r="X7" s="10">
        <v>32.652999999999999</v>
      </c>
      <c r="Y7" s="10">
        <v>29.643999999999998</v>
      </c>
      <c r="Z7" s="10">
        <v>28.359000000000002</v>
      </c>
      <c r="AA7" s="10">
        <v>33.069000000000003</v>
      </c>
      <c r="AB7" s="10">
        <v>33.197000000000003</v>
      </c>
      <c r="AC7" s="10">
        <v>30.363</v>
      </c>
      <c r="AD7" s="10">
        <v>28.794</v>
      </c>
      <c r="AE7" s="10">
        <v>32.383000000000003</v>
      </c>
      <c r="AF7" s="10">
        <v>29.411999999999999</v>
      </c>
      <c r="AG7" s="10">
        <v>29.04</v>
      </c>
      <c r="AH7" s="10">
        <v>37.713999999999999</v>
      </c>
      <c r="AI7" s="130"/>
      <c r="AJ7" s="130"/>
      <c r="AK7" s="130"/>
      <c r="AL7" s="130"/>
      <c r="AM7" s="130"/>
      <c r="AN7" s="130"/>
      <c r="AO7" s="130"/>
      <c r="AP7" s="130"/>
      <c r="AQ7" s="130"/>
      <c r="AR7" s="130"/>
      <c r="AS7" s="130"/>
      <c r="AT7" s="130"/>
      <c r="AU7" s="130"/>
      <c r="AV7" s="130"/>
      <c r="AW7" s="130"/>
      <c r="AX7" s="130"/>
      <c r="AY7" s="130"/>
    </row>
    <row r="8" spans="1:51" ht="14.5" x14ac:dyDescent="0.35">
      <c r="A8" s="144">
        <v>45292</v>
      </c>
      <c r="B8" s="279"/>
      <c r="C8" s="269">
        <v>17</v>
      </c>
      <c r="D8" s="284">
        <v>28</v>
      </c>
      <c r="E8" s="11">
        <v>27.491</v>
      </c>
      <c r="F8" s="11">
        <v>26.145</v>
      </c>
      <c r="G8" s="11">
        <v>26.797999999999998</v>
      </c>
      <c r="H8" s="10">
        <v>28.58</v>
      </c>
      <c r="I8" s="10">
        <v>28.372</v>
      </c>
      <c r="J8" s="10">
        <v>29.41</v>
      </c>
      <c r="K8" s="10">
        <v>28.146000000000001</v>
      </c>
      <c r="L8" s="10">
        <v>32.494</v>
      </c>
      <c r="M8" s="10">
        <v>27.931999999999999</v>
      </c>
      <c r="N8" s="10">
        <v>27.116</v>
      </c>
      <c r="O8" s="10">
        <v>26.105</v>
      </c>
      <c r="P8" s="10">
        <v>28.977</v>
      </c>
      <c r="Q8" s="10">
        <v>27.831</v>
      </c>
      <c r="R8" s="10">
        <v>30.331</v>
      </c>
      <c r="S8" s="10">
        <v>28.613</v>
      </c>
      <c r="T8" s="10">
        <v>30.568000000000001</v>
      </c>
      <c r="U8" s="10">
        <v>26.834</v>
      </c>
      <c r="V8" s="10">
        <v>26.56</v>
      </c>
      <c r="W8" s="10">
        <v>27.08</v>
      </c>
      <c r="X8" s="10">
        <v>29.754000000000001</v>
      </c>
      <c r="Y8" s="10">
        <v>28.068000000000001</v>
      </c>
      <c r="Z8" s="10">
        <v>25.94</v>
      </c>
      <c r="AA8" s="10">
        <v>29.175999999999998</v>
      </c>
      <c r="AB8" s="10">
        <v>29.302</v>
      </c>
      <c r="AC8" s="10">
        <v>27.856000000000002</v>
      </c>
      <c r="AD8" s="10">
        <v>26.550999999999998</v>
      </c>
      <c r="AE8" s="10">
        <v>28.11</v>
      </c>
      <c r="AF8" s="10">
        <v>26.687999999999999</v>
      </c>
      <c r="AG8" s="10">
        <v>26.526</v>
      </c>
      <c r="AH8" s="10">
        <v>30.474</v>
      </c>
      <c r="AI8" s="130"/>
      <c r="AJ8" s="130"/>
      <c r="AK8" s="130"/>
      <c r="AL8" s="130"/>
      <c r="AM8" s="130"/>
      <c r="AN8" s="130"/>
      <c r="AO8" s="130"/>
      <c r="AP8" s="130"/>
      <c r="AQ8" s="130"/>
      <c r="AR8" s="130"/>
      <c r="AS8" s="130"/>
      <c r="AT8" s="130"/>
      <c r="AU8" s="130"/>
      <c r="AV8" s="130"/>
      <c r="AW8" s="130"/>
      <c r="AX8" s="130"/>
      <c r="AY8" s="130"/>
    </row>
    <row r="9" spans="1:51" ht="14.5" x14ac:dyDescent="0.35">
      <c r="A9" s="144">
        <v>45323</v>
      </c>
      <c r="B9" s="279"/>
      <c r="C9" s="269">
        <v>15</v>
      </c>
      <c r="D9" s="284">
        <v>25</v>
      </c>
      <c r="E9" s="11">
        <v>25.077000000000002</v>
      </c>
      <c r="F9" s="11">
        <v>23.815999999999999</v>
      </c>
      <c r="G9" s="11">
        <v>22.908999999999999</v>
      </c>
      <c r="H9" s="10">
        <v>30.556999999999999</v>
      </c>
      <c r="I9" s="10">
        <v>28.498000000000001</v>
      </c>
      <c r="J9" s="10">
        <v>24.286000000000001</v>
      </c>
      <c r="K9" s="10">
        <v>24.640999999999998</v>
      </c>
      <c r="L9" s="10">
        <v>30.623999999999999</v>
      </c>
      <c r="M9" s="10">
        <v>28.100999999999999</v>
      </c>
      <c r="N9" s="10">
        <v>25.407</v>
      </c>
      <c r="O9" s="10">
        <v>22.245000000000001</v>
      </c>
      <c r="P9" s="10">
        <v>29.896999999999998</v>
      </c>
      <c r="Q9" s="10">
        <v>23.989000000000001</v>
      </c>
      <c r="R9" s="10">
        <v>26.640999999999998</v>
      </c>
      <c r="S9" s="10">
        <v>23.719000000000001</v>
      </c>
      <c r="T9" s="10">
        <v>28.367000000000001</v>
      </c>
      <c r="U9" s="10">
        <v>22.248000000000001</v>
      </c>
      <c r="V9" s="10">
        <v>23.803000000000001</v>
      </c>
      <c r="W9" s="10">
        <v>22.655000000000001</v>
      </c>
      <c r="X9" s="10">
        <v>24.922999999999998</v>
      </c>
      <c r="Y9" s="10">
        <v>23.675000000000001</v>
      </c>
      <c r="Z9" s="10">
        <v>22.463999999999999</v>
      </c>
      <c r="AA9" s="10">
        <v>28.260999999999999</v>
      </c>
      <c r="AB9" s="10">
        <v>33.880000000000003</v>
      </c>
      <c r="AC9" s="10">
        <v>25.937999999999999</v>
      </c>
      <c r="AD9" s="10">
        <v>31.407</v>
      </c>
      <c r="AE9" s="10">
        <v>29.161999999999999</v>
      </c>
      <c r="AF9" s="10">
        <v>23.001000000000001</v>
      </c>
      <c r="AG9" s="10">
        <v>23.611000000000001</v>
      </c>
      <c r="AH9" s="10">
        <v>28.1</v>
      </c>
      <c r="AI9" s="130"/>
      <c r="AJ9" s="130"/>
      <c r="AK9" s="130"/>
      <c r="AL9" s="130"/>
      <c r="AM9" s="130"/>
      <c r="AN9" s="130"/>
      <c r="AO9" s="130"/>
      <c r="AP9" s="130"/>
      <c r="AQ9" s="130"/>
      <c r="AR9" s="130"/>
      <c r="AS9" s="130"/>
      <c r="AT9" s="130"/>
      <c r="AU9" s="130"/>
      <c r="AV9" s="130"/>
      <c r="AW9" s="130"/>
      <c r="AX9" s="130"/>
      <c r="AY9" s="130"/>
    </row>
    <row r="10" spans="1:51" ht="14.5" x14ac:dyDescent="0.35">
      <c r="A10" s="144">
        <v>45352</v>
      </c>
      <c r="B10" s="279"/>
      <c r="C10" s="269">
        <v>24</v>
      </c>
      <c r="D10" s="284">
        <v>40</v>
      </c>
      <c r="E10" s="11">
        <v>40.500999999999998</v>
      </c>
      <c r="F10" s="11">
        <v>41.26</v>
      </c>
      <c r="G10" s="11">
        <v>42.951000000000001</v>
      </c>
      <c r="H10" s="10">
        <v>56.39</v>
      </c>
      <c r="I10" s="10">
        <v>39.347999999999999</v>
      </c>
      <c r="J10" s="10">
        <v>50.097000000000001</v>
      </c>
      <c r="K10" s="10">
        <v>42.948</v>
      </c>
      <c r="L10" s="10">
        <v>44.786999999999999</v>
      </c>
      <c r="M10" s="10">
        <v>34.868000000000002</v>
      </c>
      <c r="N10" s="10">
        <v>37.972999999999999</v>
      </c>
      <c r="O10" s="10">
        <v>28.475000000000001</v>
      </c>
      <c r="P10" s="10">
        <v>43.695999999999998</v>
      </c>
      <c r="Q10" s="10">
        <v>57.404000000000003</v>
      </c>
      <c r="R10" s="10">
        <v>33.771999999999998</v>
      </c>
      <c r="S10" s="10">
        <v>34.31</v>
      </c>
      <c r="T10" s="10">
        <v>59.206000000000003</v>
      </c>
      <c r="U10" s="10">
        <v>24.334</v>
      </c>
      <c r="V10" s="10">
        <v>44.191000000000003</v>
      </c>
      <c r="W10" s="10">
        <v>27.468</v>
      </c>
      <c r="X10" s="10">
        <v>39.499000000000002</v>
      </c>
      <c r="Y10" s="10">
        <v>42.584000000000003</v>
      </c>
      <c r="Z10" s="10">
        <v>31.713999999999999</v>
      </c>
      <c r="AA10" s="10">
        <v>36.615000000000002</v>
      </c>
      <c r="AB10" s="10">
        <v>57.462000000000003</v>
      </c>
      <c r="AC10" s="10">
        <v>44.22</v>
      </c>
      <c r="AD10" s="10">
        <v>70.14</v>
      </c>
      <c r="AE10" s="10">
        <v>32.323</v>
      </c>
      <c r="AF10" s="10">
        <v>31.126000000000001</v>
      </c>
      <c r="AG10" s="10">
        <v>37.494</v>
      </c>
      <c r="AH10" s="10">
        <v>36.167999999999999</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4">
        <v>45383</v>
      </c>
      <c r="B11" s="279"/>
      <c r="C11" s="269">
        <v>48</v>
      </c>
      <c r="D11" s="284">
        <v>80</v>
      </c>
      <c r="E11" s="11">
        <v>84.096000000000004</v>
      </c>
      <c r="F11" s="11">
        <v>83.896000000000001</v>
      </c>
      <c r="G11" s="11">
        <v>78.83</v>
      </c>
      <c r="H11" s="10">
        <v>74.14</v>
      </c>
      <c r="I11" s="10">
        <v>95.426000000000002</v>
      </c>
      <c r="J11" s="10">
        <v>97.272000000000006</v>
      </c>
      <c r="K11" s="10">
        <v>67.307000000000002</v>
      </c>
      <c r="L11" s="10">
        <v>66.599999999999994</v>
      </c>
      <c r="M11" s="10">
        <v>87.272999999999996</v>
      </c>
      <c r="N11" s="10">
        <v>79.078000000000003</v>
      </c>
      <c r="O11" s="10">
        <v>64.903999999999996</v>
      </c>
      <c r="P11" s="10">
        <v>78.555000000000007</v>
      </c>
      <c r="Q11" s="10">
        <v>116.98099999999999</v>
      </c>
      <c r="R11" s="10">
        <v>84.841999999999999</v>
      </c>
      <c r="S11" s="10">
        <v>105.77500000000001</v>
      </c>
      <c r="T11" s="10">
        <v>101.93</v>
      </c>
      <c r="U11" s="10">
        <v>62.848999999999997</v>
      </c>
      <c r="V11" s="10">
        <v>70.222999999999999</v>
      </c>
      <c r="W11" s="10">
        <v>65.921000000000006</v>
      </c>
      <c r="X11" s="10">
        <v>83.572000000000003</v>
      </c>
      <c r="Y11" s="10">
        <v>93.697999999999993</v>
      </c>
      <c r="Z11" s="10">
        <v>56.002000000000002</v>
      </c>
      <c r="AA11" s="10">
        <v>80.921999999999997</v>
      </c>
      <c r="AB11" s="10">
        <v>85.811000000000007</v>
      </c>
      <c r="AC11" s="10">
        <v>72.659000000000006</v>
      </c>
      <c r="AD11" s="10">
        <v>126.521</v>
      </c>
      <c r="AE11" s="10">
        <v>55.158000000000001</v>
      </c>
      <c r="AF11" s="10">
        <v>107.446</v>
      </c>
      <c r="AG11" s="10">
        <v>56.997999999999998</v>
      </c>
      <c r="AH11" s="10">
        <v>65.376999999999995</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4">
        <v>45413</v>
      </c>
      <c r="B12" s="279"/>
      <c r="C12" s="269">
        <v>139</v>
      </c>
      <c r="D12" s="284">
        <v>230</v>
      </c>
      <c r="E12" s="11">
        <v>215.09</v>
      </c>
      <c r="F12" s="11">
        <v>279.61599999999999</v>
      </c>
      <c r="G12" s="11">
        <v>212.619</v>
      </c>
      <c r="H12" s="10">
        <v>295.31900000000002</v>
      </c>
      <c r="I12" s="10">
        <v>329.262</v>
      </c>
      <c r="J12" s="10">
        <v>360.87799999999999</v>
      </c>
      <c r="K12" s="10">
        <v>194.334</v>
      </c>
      <c r="L12" s="10">
        <v>235.453</v>
      </c>
      <c r="M12" s="10">
        <v>224.547</v>
      </c>
      <c r="N12" s="10">
        <v>266.238</v>
      </c>
      <c r="O12" s="10">
        <v>97.27</v>
      </c>
      <c r="P12" s="10">
        <v>211.07499999999999</v>
      </c>
      <c r="Q12" s="10">
        <v>244.608</v>
      </c>
      <c r="R12" s="10">
        <v>305.72800000000001</v>
      </c>
      <c r="S12" s="10">
        <v>251.142</v>
      </c>
      <c r="T12" s="10">
        <v>242.77799999999999</v>
      </c>
      <c r="U12" s="10">
        <v>274.976</v>
      </c>
      <c r="V12" s="10">
        <v>301.78199999999998</v>
      </c>
      <c r="W12" s="10">
        <v>136.53299999999999</v>
      </c>
      <c r="X12" s="10">
        <v>179.13300000000001</v>
      </c>
      <c r="Y12" s="10">
        <v>150.90199999999999</v>
      </c>
      <c r="Z12" s="10">
        <v>131.59</v>
      </c>
      <c r="AA12" s="10">
        <v>267.14699999999999</v>
      </c>
      <c r="AB12" s="10">
        <v>172.17500000000001</v>
      </c>
      <c r="AC12" s="10">
        <v>169.10300000000001</v>
      </c>
      <c r="AD12" s="10">
        <v>266.34500000000003</v>
      </c>
      <c r="AE12" s="10">
        <v>165.16399999999999</v>
      </c>
      <c r="AF12" s="10">
        <v>249.15700000000001</v>
      </c>
      <c r="AG12" s="10">
        <v>184.61</v>
      </c>
      <c r="AH12" s="10">
        <v>156.70699999999999</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4">
        <v>45444</v>
      </c>
      <c r="B13" s="279"/>
      <c r="C13" s="269">
        <v>163</v>
      </c>
      <c r="D13" s="284">
        <v>270</v>
      </c>
      <c r="E13" s="11">
        <v>171.911</v>
      </c>
      <c r="F13" s="11">
        <v>413.24700000000001</v>
      </c>
      <c r="G13" s="11">
        <v>215.654</v>
      </c>
      <c r="H13" s="10">
        <v>622.37199999999996</v>
      </c>
      <c r="I13" s="10">
        <v>305.08699999999999</v>
      </c>
      <c r="J13" s="10">
        <v>511.06299999999999</v>
      </c>
      <c r="K13" s="10">
        <v>211.74600000000001</v>
      </c>
      <c r="L13" s="10">
        <v>345.24900000000002</v>
      </c>
      <c r="M13" s="10">
        <v>153.92599999999999</v>
      </c>
      <c r="N13" s="10">
        <v>197.125</v>
      </c>
      <c r="O13" s="10">
        <v>59.863</v>
      </c>
      <c r="P13" s="10">
        <v>232.67599999999999</v>
      </c>
      <c r="Q13" s="10">
        <v>150.59</v>
      </c>
      <c r="R13" s="10">
        <v>302.56299999999999</v>
      </c>
      <c r="S13" s="10">
        <v>191.27099999999999</v>
      </c>
      <c r="T13" s="10">
        <v>179.27199999999999</v>
      </c>
      <c r="U13" s="10">
        <v>503.69400000000002</v>
      </c>
      <c r="V13" s="10">
        <v>263.161</v>
      </c>
      <c r="W13" s="10">
        <v>276.839</v>
      </c>
      <c r="X13" s="10">
        <v>449.57100000000003</v>
      </c>
      <c r="Y13" s="10">
        <v>58.048000000000002</v>
      </c>
      <c r="Z13" s="10">
        <v>169.06899999999999</v>
      </c>
      <c r="AA13" s="10">
        <v>350.12</v>
      </c>
      <c r="AB13" s="10">
        <v>363.91399999999999</v>
      </c>
      <c r="AC13" s="10">
        <v>300.61099999999999</v>
      </c>
      <c r="AD13" s="10">
        <v>403.44400000000002</v>
      </c>
      <c r="AE13" s="10">
        <v>76.125</v>
      </c>
      <c r="AF13" s="10">
        <v>462.346</v>
      </c>
      <c r="AG13" s="10">
        <v>196.67500000000001</v>
      </c>
      <c r="AH13" s="10">
        <v>290.22399999999999</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4">
        <v>45474</v>
      </c>
      <c r="B14" s="279"/>
      <c r="C14" s="269">
        <v>60</v>
      </c>
      <c r="D14" s="284">
        <v>99</v>
      </c>
      <c r="E14" s="11">
        <v>69.701999999999998</v>
      </c>
      <c r="F14" s="11">
        <v>182.87299999999999</v>
      </c>
      <c r="G14" s="11">
        <v>65.480999999999995</v>
      </c>
      <c r="H14" s="10">
        <v>443.81400000000002</v>
      </c>
      <c r="I14" s="10">
        <v>109.197</v>
      </c>
      <c r="J14" s="10">
        <v>171.613</v>
      </c>
      <c r="K14" s="10">
        <v>100.72499999999999</v>
      </c>
      <c r="L14" s="10">
        <v>221.21</v>
      </c>
      <c r="M14" s="10">
        <v>51.761000000000003</v>
      </c>
      <c r="N14" s="10">
        <v>62.033999999999999</v>
      </c>
      <c r="O14" s="10">
        <v>27.367999999999999</v>
      </c>
      <c r="P14" s="10">
        <v>64.102999999999994</v>
      </c>
      <c r="Q14" s="10">
        <v>58.713000000000001</v>
      </c>
      <c r="R14" s="10">
        <v>116.226</v>
      </c>
      <c r="S14" s="10">
        <v>74.025000000000006</v>
      </c>
      <c r="T14" s="10">
        <v>68.352999999999994</v>
      </c>
      <c r="U14" s="10">
        <v>219.35300000000001</v>
      </c>
      <c r="V14" s="10">
        <v>131.71299999999999</v>
      </c>
      <c r="W14" s="10">
        <v>73.700999999999993</v>
      </c>
      <c r="X14" s="10">
        <v>230.04</v>
      </c>
      <c r="Y14" s="10">
        <v>30.222999999999999</v>
      </c>
      <c r="Z14" s="10">
        <v>62.281999999999996</v>
      </c>
      <c r="AA14" s="10">
        <v>106.22499999999999</v>
      </c>
      <c r="AB14" s="10">
        <v>120.64400000000001</v>
      </c>
      <c r="AC14" s="10">
        <v>97.275000000000006</v>
      </c>
      <c r="AD14" s="10">
        <v>132.78200000000001</v>
      </c>
      <c r="AE14" s="10">
        <v>33.319000000000003</v>
      </c>
      <c r="AF14" s="10">
        <v>270.024</v>
      </c>
      <c r="AG14" s="10">
        <v>61.418999999999997</v>
      </c>
      <c r="AH14" s="10">
        <v>125.67</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4">
        <v>45505</v>
      </c>
      <c r="B15" s="279"/>
      <c r="C15" s="269">
        <v>34</v>
      </c>
      <c r="D15" s="284">
        <v>56</v>
      </c>
      <c r="E15" s="11">
        <v>58.198999999999998</v>
      </c>
      <c r="F15" s="11">
        <v>71.406999999999996</v>
      </c>
      <c r="G15" s="11">
        <v>43.795999999999999</v>
      </c>
      <c r="H15" s="10">
        <v>130.35499999999999</v>
      </c>
      <c r="I15" s="10">
        <v>53.808999999999997</v>
      </c>
      <c r="J15" s="10">
        <v>85.353999999999999</v>
      </c>
      <c r="K15" s="10">
        <v>51.749000000000002</v>
      </c>
      <c r="L15" s="10">
        <v>93.665999999999997</v>
      </c>
      <c r="M15" s="10">
        <v>46.509</v>
      </c>
      <c r="N15" s="10">
        <v>56.384</v>
      </c>
      <c r="O15" s="10">
        <v>24.553999999999998</v>
      </c>
      <c r="P15" s="10">
        <v>48.622</v>
      </c>
      <c r="Q15" s="10">
        <v>42.027999999999999</v>
      </c>
      <c r="R15" s="10">
        <v>62.991</v>
      </c>
      <c r="S15" s="10">
        <v>53.683999999999997</v>
      </c>
      <c r="T15" s="10">
        <v>51.164000000000001</v>
      </c>
      <c r="U15" s="10">
        <v>83.73</v>
      </c>
      <c r="V15" s="10">
        <v>55.616</v>
      </c>
      <c r="W15" s="10">
        <v>53.182000000000002</v>
      </c>
      <c r="X15" s="10">
        <v>74.918999999999997</v>
      </c>
      <c r="Y15" s="10">
        <v>30.917999999999999</v>
      </c>
      <c r="Z15" s="10">
        <v>45.295999999999999</v>
      </c>
      <c r="AA15" s="10">
        <v>62.133000000000003</v>
      </c>
      <c r="AB15" s="10">
        <v>56.734000000000002</v>
      </c>
      <c r="AC15" s="10">
        <v>56.808999999999997</v>
      </c>
      <c r="AD15" s="10">
        <v>67.117999999999995</v>
      </c>
      <c r="AE15" s="10">
        <v>28.242000000000001</v>
      </c>
      <c r="AF15" s="10">
        <v>89.590999999999994</v>
      </c>
      <c r="AG15" s="10">
        <v>41.462000000000003</v>
      </c>
      <c r="AH15" s="10">
        <v>60.277999999999999</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4">
        <v>45536</v>
      </c>
      <c r="B16" s="279"/>
      <c r="C16" s="269">
        <v>22</v>
      </c>
      <c r="D16" s="284">
        <v>36</v>
      </c>
      <c r="E16" s="11">
        <v>37.661999999999999</v>
      </c>
      <c r="F16" s="11">
        <v>45.125</v>
      </c>
      <c r="G16" s="11">
        <v>31.579000000000001</v>
      </c>
      <c r="H16" s="10">
        <v>60.478999999999999</v>
      </c>
      <c r="I16" s="10">
        <v>34.639000000000003</v>
      </c>
      <c r="J16" s="10">
        <v>52.752000000000002</v>
      </c>
      <c r="K16" s="10">
        <v>29.678999999999998</v>
      </c>
      <c r="L16" s="10">
        <v>45.366</v>
      </c>
      <c r="M16" s="10">
        <v>30.818000000000001</v>
      </c>
      <c r="N16" s="10">
        <v>29.864999999999998</v>
      </c>
      <c r="O16" s="10">
        <v>21.06</v>
      </c>
      <c r="P16" s="10">
        <v>56.494999999999997</v>
      </c>
      <c r="Q16" s="10">
        <v>33.863999999999997</v>
      </c>
      <c r="R16" s="10">
        <v>36.837000000000003</v>
      </c>
      <c r="S16" s="10">
        <v>35.594999999999999</v>
      </c>
      <c r="T16" s="10">
        <v>39.692</v>
      </c>
      <c r="U16" s="10">
        <v>42.831000000000003</v>
      </c>
      <c r="V16" s="10">
        <v>33.265999999999998</v>
      </c>
      <c r="W16" s="10">
        <v>27.648</v>
      </c>
      <c r="X16" s="10">
        <v>38.808</v>
      </c>
      <c r="Y16" s="10">
        <v>22.376000000000001</v>
      </c>
      <c r="Z16" s="10">
        <v>53.572000000000003</v>
      </c>
      <c r="AA16" s="10">
        <v>50.716000000000001</v>
      </c>
      <c r="AB16" s="10">
        <v>36.405000000000001</v>
      </c>
      <c r="AC16" s="10">
        <v>33.512</v>
      </c>
      <c r="AD16" s="10">
        <v>37.25</v>
      </c>
      <c r="AE16" s="10">
        <v>20.486000000000001</v>
      </c>
      <c r="AF16" s="10">
        <v>43.093000000000004</v>
      </c>
      <c r="AG16" s="10">
        <v>33.908999999999999</v>
      </c>
      <c r="AH16" s="10">
        <v>33.29</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4">
        <v>45566</v>
      </c>
      <c r="B17" s="279"/>
      <c r="C17" s="269">
        <v>27</v>
      </c>
      <c r="D17" s="284">
        <v>37</v>
      </c>
      <c r="E17" s="11">
        <v>31.138999999999999</v>
      </c>
      <c r="F17" s="11">
        <v>46.45</v>
      </c>
      <c r="G17" s="11">
        <v>42.548000000000002</v>
      </c>
      <c r="H17" s="10">
        <v>61.661000000000001</v>
      </c>
      <c r="I17" s="10">
        <v>47.831000000000003</v>
      </c>
      <c r="J17" s="10">
        <v>61.497999999999998</v>
      </c>
      <c r="K17" s="10">
        <v>43.994</v>
      </c>
      <c r="L17" s="10">
        <v>40.892000000000003</v>
      </c>
      <c r="M17" s="10">
        <v>31.273</v>
      </c>
      <c r="N17" s="10">
        <v>32.006999999999998</v>
      </c>
      <c r="O17" s="10">
        <v>32.195</v>
      </c>
      <c r="P17" s="10">
        <v>38.743000000000002</v>
      </c>
      <c r="Q17" s="10">
        <v>35.682000000000002</v>
      </c>
      <c r="R17" s="10">
        <v>53.819000000000003</v>
      </c>
      <c r="S17" s="10">
        <v>65.602999999999994</v>
      </c>
      <c r="T17" s="10">
        <v>45.405999999999999</v>
      </c>
      <c r="U17" s="10">
        <v>43.874000000000002</v>
      </c>
      <c r="V17" s="10">
        <v>39.164000000000001</v>
      </c>
      <c r="W17" s="10">
        <v>32.216999999999999</v>
      </c>
      <c r="X17" s="10">
        <v>42.82</v>
      </c>
      <c r="Y17" s="10">
        <v>24.074999999999999</v>
      </c>
      <c r="Z17" s="10">
        <v>53.258000000000003</v>
      </c>
      <c r="AA17" s="10">
        <v>63.344000000000001</v>
      </c>
      <c r="AB17" s="10">
        <v>35.520000000000003</v>
      </c>
      <c r="AC17" s="10">
        <v>32.965000000000003</v>
      </c>
      <c r="AD17" s="10">
        <v>42.73</v>
      </c>
      <c r="AE17" s="10">
        <v>25.568999999999999</v>
      </c>
      <c r="AF17" s="10">
        <v>42.023000000000003</v>
      </c>
      <c r="AG17" s="10">
        <v>36.652000000000001</v>
      </c>
      <c r="AH17" s="10">
        <v>31.899000000000001</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4">
        <v>45597</v>
      </c>
      <c r="B18" s="279"/>
      <c r="C18" s="269">
        <v>28</v>
      </c>
      <c r="D18" s="284">
        <v>32</v>
      </c>
      <c r="E18" s="11">
        <v>26.635999999999999</v>
      </c>
      <c r="F18" s="11">
        <v>37.485999999999997</v>
      </c>
      <c r="G18" s="11">
        <v>32.860999999999997</v>
      </c>
      <c r="H18" s="10">
        <v>46.86</v>
      </c>
      <c r="I18" s="10">
        <v>40.259</v>
      </c>
      <c r="J18" s="10">
        <v>46.384</v>
      </c>
      <c r="K18" s="10">
        <v>36.573999999999998</v>
      </c>
      <c r="L18" s="10">
        <v>32.805</v>
      </c>
      <c r="M18" s="10">
        <v>27.664999999999999</v>
      </c>
      <c r="N18" s="10">
        <v>30.867000000000001</v>
      </c>
      <c r="O18" s="10">
        <v>21.341999999999999</v>
      </c>
      <c r="P18" s="10">
        <v>29.15</v>
      </c>
      <c r="Q18" s="10">
        <v>33.04</v>
      </c>
      <c r="R18" s="10">
        <v>41.259</v>
      </c>
      <c r="S18" s="10">
        <v>46.015999999999998</v>
      </c>
      <c r="T18" s="10">
        <v>36.805999999999997</v>
      </c>
      <c r="U18" s="10">
        <v>37.604999999999997</v>
      </c>
      <c r="V18" s="10">
        <v>35.085000000000001</v>
      </c>
      <c r="W18" s="10">
        <v>32.097000000000001</v>
      </c>
      <c r="X18" s="10">
        <v>35.176000000000002</v>
      </c>
      <c r="Y18" s="10">
        <v>20.09</v>
      </c>
      <c r="Z18" s="10">
        <v>35.35</v>
      </c>
      <c r="AA18" s="10">
        <v>40.146000000000001</v>
      </c>
      <c r="AB18" s="10">
        <v>31.908999999999999</v>
      </c>
      <c r="AC18" s="10">
        <v>28.253</v>
      </c>
      <c r="AD18" s="10">
        <v>36.466000000000001</v>
      </c>
      <c r="AE18" s="10">
        <v>23.65</v>
      </c>
      <c r="AF18" s="10">
        <v>36.241</v>
      </c>
      <c r="AG18" s="10">
        <v>39.417000000000002</v>
      </c>
      <c r="AH18" s="10">
        <v>30.084</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4">
        <v>45627</v>
      </c>
      <c r="B19" s="279"/>
      <c r="C19" s="269">
        <v>27</v>
      </c>
      <c r="D19" s="284">
        <v>27</v>
      </c>
      <c r="E19" s="11">
        <v>23.898</v>
      </c>
      <c r="F19" s="11">
        <v>31.952000000000002</v>
      </c>
      <c r="G19" s="11">
        <v>26.881</v>
      </c>
      <c r="H19" s="10">
        <v>42.978000000000002</v>
      </c>
      <c r="I19" s="10">
        <v>33.396999999999998</v>
      </c>
      <c r="J19" s="10">
        <v>36.613999999999997</v>
      </c>
      <c r="K19" s="10">
        <v>33.088000000000001</v>
      </c>
      <c r="L19" s="10">
        <v>29.161999999999999</v>
      </c>
      <c r="M19" s="10">
        <v>24.151</v>
      </c>
      <c r="N19" s="10">
        <v>25.338999999999999</v>
      </c>
      <c r="O19" s="10">
        <v>18.667999999999999</v>
      </c>
      <c r="P19" s="10">
        <v>26.536000000000001</v>
      </c>
      <c r="Q19" s="10">
        <v>26.734000000000002</v>
      </c>
      <c r="R19" s="10">
        <v>31.065999999999999</v>
      </c>
      <c r="S19" s="10">
        <v>32.183999999999997</v>
      </c>
      <c r="T19" s="10">
        <v>26.742999999999999</v>
      </c>
      <c r="U19" s="10">
        <v>33.387</v>
      </c>
      <c r="V19" s="10">
        <v>28.529</v>
      </c>
      <c r="W19" s="10">
        <v>27.152999999999999</v>
      </c>
      <c r="X19" s="10">
        <v>30.925999999999998</v>
      </c>
      <c r="Y19" s="10">
        <v>18.297000000000001</v>
      </c>
      <c r="Z19" s="10">
        <v>27.175000000000001</v>
      </c>
      <c r="AA19" s="10">
        <v>32.948999999999998</v>
      </c>
      <c r="AB19" s="10">
        <v>28.326000000000001</v>
      </c>
      <c r="AC19" s="10">
        <v>26.027000000000001</v>
      </c>
      <c r="AD19" s="10">
        <v>33.555999999999997</v>
      </c>
      <c r="AE19" s="10">
        <v>19.344000000000001</v>
      </c>
      <c r="AF19" s="10">
        <v>33.384999999999998</v>
      </c>
      <c r="AG19" s="10">
        <v>31.379000000000001</v>
      </c>
      <c r="AH19" s="10">
        <v>27.337</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4">
        <v>45658</v>
      </c>
      <c r="B20" s="279"/>
      <c r="C20" s="269">
        <v>26</v>
      </c>
      <c r="D20" s="284">
        <v>26</v>
      </c>
      <c r="E20" s="11">
        <v>22.324000000000002</v>
      </c>
      <c r="F20" s="11">
        <v>29.143000000000001</v>
      </c>
      <c r="G20" s="11">
        <v>24.420999999999999</v>
      </c>
      <c r="H20" s="10">
        <v>36.585999999999999</v>
      </c>
      <c r="I20" s="10">
        <v>28.510999999999999</v>
      </c>
      <c r="J20" s="10">
        <v>32.673000000000002</v>
      </c>
      <c r="K20" s="10">
        <v>28.588000000000001</v>
      </c>
      <c r="L20" s="10">
        <v>28.925999999999998</v>
      </c>
      <c r="M20" s="10">
        <v>22.337</v>
      </c>
      <c r="N20" s="10">
        <v>22.29</v>
      </c>
      <c r="O20" s="10">
        <v>17.920999999999999</v>
      </c>
      <c r="P20" s="10">
        <v>23.992999999999999</v>
      </c>
      <c r="Q20" s="10">
        <v>25.821000000000002</v>
      </c>
      <c r="R20" s="10">
        <v>27.138999999999999</v>
      </c>
      <c r="S20" s="10">
        <v>27.363</v>
      </c>
      <c r="T20" s="10">
        <v>22.533999999999999</v>
      </c>
      <c r="U20" s="10">
        <v>30.452999999999999</v>
      </c>
      <c r="V20" s="10">
        <v>25.398</v>
      </c>
      <c r="W20" s="10">
        <v>24.89</v>
      </c>
      <c r="X20" s="10">
        <v>29.337</v>
      </c>
      <c r="Y20" s="10">
        <v>16.981000000000002</v>
      </c>
      <c r="Z20" s="10">
        <v>23.808</v>
      </c>
      <c r="AA20" s="10">
        <v>29.03</v>
      </c>
      <c r="AB20" s="10">
        <v>26.065999999999999</v>
      </c>
      <c r="AC20" s="10">
        <v>24.138999999999999</v>
      </c>
      <c r="AD20" s="10">
        <v>29.439</v>
      </c>
      <c r="AE20" s="10">
        <v>17.777000000000001</v>
      </c>
      <c r="AF20" s="10">
        <v>30.498999999999999</v>
      </c>
      <c r="AG20" s="10">
        <v>25.207999999999998</v>
      </c>
      <c r="AH20" s="10">
        <v>24.667999999999999</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4">
        <v>45689</v>
      </c>
      <c r="B21" s="279"/>
      <c r="C21" s="269">
        <v>25</v>
      </c>
      <c r="D21" s="284">
        <v>25</v>
      </c>
      <c r="E21" s="11">
        <v>20.327999999999999</v>
      </c>
      <c r="F21" s="11">
        <v>24.55</v>
      </c>
      <c r="G21" s="11">
        <v>26.661000000000001</v>
      </c>
      <c r="H21" s="10">
        <v>35.158000000000001</v>
      </c>
      <c r="I21" s="10">
        <v>23.286999999999999</v>
      </c>
      <c r="J21" s="10">
        <v>27.9</v>
      </c>
      <c r="K21" s="10">
        <v>27.085999999999999</v>
      </c>
      <c r="L21" s="10">
        <v>28.425000000000001</v>
      </c>
      <c r="M21" s="10">
        <v>21.096</v>
      </c>
      <c r="N21" s="10">
        <v>18.798999999999999</v>
      </c>
      <c r="O21" s="10">
        <v>20.231000000000002</v>
      </c>
      <c r="P21" s="10">
        <v>20.564</v>
      </c>
      <c r="Q21" s="10">
        <v>22.616</v>
      </c>
      <c r="R21" s="10">
        <v>22.248000000000001</v>
      </c>
      <c r="S21" s="10">
        <v>25.376000000000001</v>
      </c>
      <c r="T21" s="10">
        <v>18.367999999999999</v>
      </c>
      <c r="U21" s="10">
        <v>26.555</v>
      </c>
      <c r="V21" s="10">
        <v>21.036000000000001</v>
      </c>
      <c r="W21" s="10">
        <v>20.763000000000002</v>
      </c>
      <c r="X21" s="10">
        <v>24.405000000000001</v>
      </c>
      <c r="Y21" s="10">
        <v>14.85</v>
      </c>
      <c r="Z21" s="10">
        <v>23.555</v>
      </c>
      <c r="AA21" s="10">
        <v>33.369999999999997</v>
      </c>
      <c r="AB21" s="10">
        <v>24.190999999999999</v>
      </c>
      <c r="AC21" s="10">
        <v>28.797000000000001</v>
      </c>
      <c r="AD21" s="10">
        <v>30.113</v>
      </c>
      <c r="AE21" s="10">
        <v>15.455</v>
      </c>
      <c r="AF21" s="10">
        <v>26.63</v>
      </c>
      <c r="AG21" s="10">
        <v>23.302</v>
      </c>
      <c r="AH21" s="10">
        <v>22.420999999999999</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4">
        <v>45717</v>
      </c>
      <c r="B22" s="279"/>
      <c r="C22" s="269">
        <v>37</v>
      </c>
      <c r="D22" s="284">
        <v>40</v>
      </c>
      <c r="E22" s="11">
        <v>35.484999999999999</v>
      </c>
      <c r="F22" s="11">
        <v>44.427</v>
      </c>
      <c r="G22" s="11">
        <v>50.063000000000002</v>
      </c>
      <c r="H22" s="10">
        <v>45.819000000000003</v>
      </c>
      <c r="I22" s="10">
        <v>46.694000000000003</v>
      </c>
      <c r="J22" s="10">
        <v>46.7</v>
      </c>
      <c r="K22" s="10">
        <v>40.055</v>
      </c>
      <c r="L22" s="10">
        <v>35.085000000000001</v>
      </c>
      <c r="M22" s="10">
        <v>32.24</v>
      </c>
      <c r="N22" s="10">
        <v>24.603000000000002</v>
      </c>
      <c r="O22" s="10">
        <v>32.125</v>
      </c>
      <c r="P22" s="10">
        <v>52.152999999999999</v>
      </c>
      <c r="Q22" s="10">
        <v>29.08</v>
      </c>
      <c r="R22" s="10">
        <v>32.271999999999998</v>
      </c>
      <c r="S22" s="10">
        <v>59.822000000000003</v>
      </c>
      <c r="T22" s="10">
        <v>20.157</v>
      </c>
      <c r="U22" s="10">
        <v>47.273000000000003</v>
      </c>
      <c r="V22" s="10">
        <v>25.552</v>
      </c>
      <c r="W22" s="10">
        <v>34.216000000000001</v>
      </c>
      <c r="X22" s="10">
        <v>43.268999999999998</v>
      </c>
      <c r="Y22" s="10">
        <v>22.577999999999999</v>
      </c>
      <c r="Z22" s="10">
        <v>31.338000000000001</v>
      </c>
      <c r="AA22" s="10">
        <v>56.954999999999998</v>
      </c>
      <c r="AB22" s="10">
        <v>41.475000000000001</v>
      </c>
      <c r="AC22" s="10">
        <v>64.522999999999996</v>
      </c>
      <c r="AD22" s="10">
        <v>32.911000000000001</v>
      </c>
      <c r="AE22" s="10">
        <v>22.8</v>
      </c>
      <c r="AF22" s="10">
        <v>40.529000000000003</v>
      </c>
      <c r="AG22" s="10">
        <v>30.584</v>
      </c>
      <c r="AH22" s="10">
        <v>36.89</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4">
        <v>45748</v>
      </c>
      <c r="B23" s="279"/>
      <c r="C23" s="269">
        <v>72</v>
      </c>
      <c r="D23" s="284">
        <v>89</v>
      </c>
      <c r="E23" s="11">
        <v>75.763000000000005</v>
      </c>
      <c r="F23" s="11">
        <v>81.129000000000005</v>
      </c>
      <c r="G23" s="11">
        <v>64.234999999999999</v>
      </c>
      <c r="H23" s="10">
        <v>106.423</v>
      </c>
      <c r="I23" s="10">
        <v>87.495999999999995</v>
      </c>
      <c r="J23" s="10">
        <v>71.158000000000001</v>
      </c>
      <c r="K23" s="10">
        <v>60.436999999999998</v>
      </c>
      <c r="L23" s="10">
        <v>94.975999999999999</v>
      </c>
      <c r="M23" s="10">
        <v>67.635000000000005</v>
      </c>
      <c r="N23" s="10">
        <v>61.264000000000003</v>
      </c>
      <c r="O23" s="10">
        <v>58.328000000000003</v>
      </c>
      <c r="P23" s="10">
        <v>110.012</v>
      </c>
      <c r="Q23" s="10">
        <v>71.051000000000002</v>
      </c>
      <c r="R23" s="10">
        <v>101.89700000000001</v>
      </c>
      <c r="S23" s="10">
        <v>106.46899999999999</v>
      </c>
      <c r="T23" s="10">
        <v>55.703000000000003</v>
      </c>
      <c r="U23" s="10">
        <v>70.435000000000002</v>
      </c>
      <c r="V23" s="10">
        <v>61.112000000000002</v>
      </c>
      <c r="W23" s="10">
        <v>73.186000000000007</v>
      </c>
      <c r="X23" s="10">
        <v>93.557000000000002</v>
      </c>
      <c r="Y23" s="10">
        <v>42.828000000000003</v>
      </c>
      <c r="Z23" s="10">
        <v>74.891000000000005</v>
      </c>
      <c r="AA23" s="10">
        <v>86.570999999999998</v>
      </c>
      <c r="AB23" s="10">
        <v>69.037000000000006</v>
      </c>
      <c r="AC23" s="10">
        <v>122.063</v>
      </c>
      <c r="AD23" s="10">
        <v>55.024999999999999</v>
      </c>
      <c r="AE23" s="10">
        <v>85.86</v>
      </c>
      <c r="AF23" s="10">
        <v>59.115000000000002</v>
      </c>
      <c r="AG23" s="10">
        <v>55.183</v>
      </c>
      <c r="AH23" s="10">
        <v>79.123000000000005</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4">
        <v>45778</v>
      </c>
      <c r="B24" s="279"/>
      <c r="C24" s="269">
        <v>176</v>
      </c>
      <c r="D24" s="284">
        <v>226</v>
      </c>
      <c r="E24" s="11">
        <v>288.49799999999999</v>
      </c>
      <c r="F24" s="11">
        <v>229.46600000000001</v>
      </c>
      <c r="G24" s="11">
        <v>266.89400000000001</v>
      </c>
      <c r="H24" s="10">
        <v>381.34500000000003</v>
      </c>
      <c r="I24" s="10">
        <v>343.96100000000001</v>
      </c>
      <c r="J24" s="10">
        <v>217.542</v>
      </c>
      <c r="K24" s="10">
        <v>235.131</v>
      </c>
      <c r="L24" s="10">
        <v>262.37200000000001</v>
      </c>
      <c r="M24" s="10">
        <v>263.53699999999998</v>
      </c>
      <c r="N24" s="10">
        <v>101.223</v>
      </c>
      <c r="O24" s="10">
        <v>175.661</v>
      </c>
      <c r="P24" s="10">
        <v>243.261</v>
      </c>
      <c r="Q24" s="10">
        <v>277.13799999999998</v>
      </c>
      <c r="R24" s="10">
        <v>254.233</v>
      </c>
      <c r="S24" s="10">
        <v>246.37</v>
      </c>
      <c r="T24" s="10">
        <v>267.92</v>
      </c>
      <c r="U24" s="10">
        <v>320.61099999999999</v>
      </c>
      <c r="V24" s="10">
        <v>135.72900000000001</v>
      </c>
      <c r="W24" s="10">
        <v>173.98400000000001</v>
      </c>
      <c r="X24" s="10">
        <v>155.80099999999999</v>
      </c>
      <c r="Y24" s="10">
        <v>109.128</v>
      </c>
      <c r="Z24" s="10">
        <v>263.77100000000002</v>
      </c>
      <c r="AA24" s="10">
        <v>178.232</v>
      </c>
      <c r="AB24" s="10">
        <v>177.79900000000001</v>
      </c>
      <c r="AC24" s="10">
        <v>263.69600000000003</v>
      </c>
      <c r="AD24" s="10">
        <v>172.929</v>
      </c>
      <c r="AE24" s="10">
        <v>207.93299999999999</v>
      </c>
      <c r="AF24" s="10">
        <v>197.44300000000001</v>
      </c>
      <c r="AG24" s="10">
        <v>136.72800000000001</v>
      </c>
      <c r="AH24" s="10">
        <v>222.482</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4">
        <v>45809</v>
      </c>
      <c r="B25" s="279"/>
      <c r="C25" s="269">
        <v>173</v>
      </c>
      <c r="D25" s="284">
        <v>265</v>
      </c>
      <c r="E25" s="11">
        <v>430.12700000000001</v>
      </c>
      <c r="F25" s="11">
        <v>222.30799999999999</v>
      </c>
      <c r="G25" s="11">
        <v>603.04499999999996</v>
      </c>
      <c r="H25" s="10">
        <v>322.97000000000003</v>
      </c>
      <c r="I25" s="10">
        <v>509.363</v>
      </c>
      <c r="J25" s="10">
        <v>221.2</v>
      </c>
      <c r="K25" s="10">
        <v>346.88</v>
      </c>
      <c r="L25" s="10">
        <v>163.29</v>
      </c>
      <c r="M25" s="10">
        <v>201.82599999999999</v>
      </c>
      <c r="N25" s="10">
        <v>59.801000000000002</v>
      </c>
      <c r="O25" s="10">
        <v>215.19</v>
      </c>
      <c r="P25" s="10">
        <v>149.381</v>
      </c>
      <c r="Q25" s="10">
        <v>300.44</v>
      </c>
      <c r="R25" s="10">
        <v>191.60400000000001</v>
      </c>
      <c r="S25" s="10">
        <v>179.12799999999999</v>
      </c>
      <c r="T25" s="10">
        <v>503.89100000000002</v>
      </c>
      <c r="U25" s="10">
        <v>273.58800000000002</v>
      </c>
      <c r="V25" s="10">
        <v>276.45800000000003</v>
      </c>
      <c r="W25" s="10">
        <v>448.64400000000001</v>
      </c>
      <c r="X25" s="10">
        <v>59.579000000000001</v>
      </c>
      <c r="Y25" s="10">
        <v>158.33699999999999</v>
      </c>
      <c r="Z25" s="10">
        <v>345.52699999999999</v>
      </c>
      <c r="AA25" s="10">
        <v>368.72899999999998</v>
      </c>
      <c r="AB25" s="10">
        <v>305.45600000000002</v>
      </c>
      <c r="AC25" s="10">
        <v>408.53100000000001</v>
      </c>
      <c r="AD25" s="10">
        <v>77.863</v>
      </c>
      <c r="AE25" s="10">
        <v>428.95600000000002</v>
      </c>
      <c r="AF25" s="10">
        <v>203.14</v>
      </c>
      <c r="AG25" s="10">
        <v>280.892</v>
      </c>
      <c r="AH25" s="10">
        <v>173.04499999999999</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4">
        <v>45839</v>
      </c>
      <c r="B26" s="279"/>
      <c r="C26" s="269">
        <v>54</v>
      </c>
      <c r="D26" s="284">
        <v>90</v>
      </c>
      <c r="E26" s="11">
        <v>193.452</v>
      </c>
      <c r="F26" s="11">
        <v>67.248000000000005</v>
      </c>
      <c r="G26" s="11">
        <v>442.29700000000003</v>
      </c>
      <c r="H26" s="10">
        <v>114.554</v>
      </c>
      <c r="I26" s="10">
        <v>177.90199999999999</v>
      </c>
      <c r="J26" s="10">
        <v>104.066</v>
      </c>
      <c r="K26" s="10">
        <v>221.32900000000001</v>
      </c>
      <c r="L26" s="10">
        <v>53.869</v>
      </c>
      <c r="M26" s="10">
        <v>62.015000000000001</v>
      </c>
      <c r="N26" s="10">
        <v>26.387</v>
      </c>
      <c r="O26" s="10">
        <v>58.914999999999999</v>
      </c>
      <c r="P26" s="10">
        <v>57.439</v>
      </c>
      <c r="Q26" s="10">
        <v>119.242</v>
      </c>
      <c r="R26" s="10">
        <v>73.527000000000001</v>
      </c>
      <c r="S26" s="10">
        <v>67.620999999999995</v>
      </c>
      <c r="T26" s="10">
        <v>219.29499999999999</v>
      </c>
      <c r="U26" s="10">
        <v>139.869</v>
      </c>
      <c r="V26" s="10">
        <v>72.992000000000004</v>
      </c>
      <c r="W26" s="10">
        <v>229.45400000000001</v>
      </c>
      <c r="X26" s="10">
        <v>30.795000000000002</v>
      </c>
      <c r="Y26" s="10">
        <v>58.145000000000003</v>
      </c>
      <c r="Z26" s="10">
        <v>104.33</v>
      </c>
      <c r="AA26" s="10">
        <v>121.52500000000001</v>
      </c>
      <c r="AB26" s="10">
        <v>97.573999999999998</v>
      </c>
      <c r="AC26" s="10">
        <v>136.69200000000001</v>
      </c>
      <c r="AD26" s="10">
        <v>34.299999999999997</v>
      </c>
      <c r="AE26" s="10">
        <v>262.84500000000003</v>
      </c>
      <c r="AF26" s="10">
        <v>63.66</v>
      </c>
      <c r="AG26" s="10">
        <v>127.628</v>
      </c>
      <c r="AH26" s="10">
        <v>68.995999999999995</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4">
        <v>45870</v>
      </c>
      <c r="B27" s="279"/>
      <c r="C27" s="269">
        <v>43</v>
      </c>
      <c r="D27" s="284">
        <v>56</v>
      </c>
      <c r="E27" s="11">
        <v>72.204999999999998</v>
      </c>
      <c r="F27" s="11">
        <v>44.679000000000002</v>
      </c>
      <c r="G27" s="11">
        <v>127.90300000000001</v>
      </c>
      <c r="H27" s="10">
        <v>56.844000000000001</v>
      </c>
      <c r="I27" s="10">
        <v>86.168000000000006</v>
      </c>
      <c r="J27" s="10">
        <v>53.415999999999997</v>
      </c>
      <c r="K27" s="10">
        <v>91.71</v>
      </c>
      <c r="L27" s="10">
        <v>47.609000000000002</v>
      </c>
      <c r="M27" s="10">
        <v>54.854999999999997</v>
      </c>
      <c r="N27" s="10">
        <v>23.254000000000001</v>
      </c>
      <c r="O27" s="10">
        <v>44.146999999999998</v>
      </c>
      <c r="P27" s="10">
        <v>40.442</v>
      </c>
      <c r="Q27" s="10">
        <v>61.51</v>
      </c>
      <c r="R27" s="10">
        <v>52.594000000000001</v>
      </c>
      <c r="S27" s="10">
        <v>49.954999999999998</v>
      </c>
      <c r="T27" s="10">
        <v>81.891000000000005</v>
      </c>
      <c r="U27" s="10">
        <v>57.838999999999999</v>
      </c>
      <c r="V27" s="10">
        <v>52.005000000000003</v>
      </c>
      <c r="W27" s="10">
        <v>72.853999999999999</v>
      </c>
      <c r="X27" s="10">
        <v>31.199000000000002</v>
      </c>
      <c r="Y27" s="10">
        <v>42.155000000000001</v>
      </c>
      <c r="Z27" s="10">
        <v>59.968000000000004</v>
      </c>
      <c r="AA27" s="10">
        <v>56.344000000000001</v>
      </c>
      <c r="AB27" s="10">
        <v>55.97</v>
      </c>
      <c r="AC27" s="10">
        <v>67.358000000000004</v>
      </c>
      <c r="AD27" s="10">
        <v>28.704999999999998</v>
      </c>
      <c r="AE27" s="10">
        <v>84.975999999999999</v>
      </c>
      <c r="AF27" s="10">
        <v>42.79</v>
      </c>
      <c r="AG27" s="10">
        <v>58.462000000000003</v>
      </c>
      <c r="AH27" s="10">
        <v>56.838999999999999</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4">
        <v>45901</v>
      </c>
      <c r="B28" s="279"/>
      <c r="C28" s="269">
        <v>30</v>
      </c>
      <c r="D28" s="284">
        <v>36</v>
      </c>
      <c r="E28" s="11">
        <v>51.512999999999998</v>
      </c>
      <c r="F28" s="11">
        <v>36.35</v>
      </c>
      <c r="G28" s="11">
        <v>66.677999999999997</v>
      </c>
      <c r="H28" s="10">
        <v>41.703000000000003</v>
      </c>
      <c r="I28" s="10">
        <v>58.89</v>
      </c>
      <c r="J28" s="10">
        <v>34.914999999999999</v>
      </c>
      <c r="K28" s="10">
        <v>49.753999999999998</v>
      </c>
      <c r="L28" s="10">
        <v>35.540999999999997</v>
      </c>
      <c r="M28" s="10">
        <v>32.659999999999997</v>
      </c>
      <c r="N28" s="10">
        <v>22.568000000000001</v>
      </c>
      <c r="O28" s="10">
        <v>58.8</v>
      </c>
      <c r="P28" s="10">
        <v>36.761000000000003</v>
      </c>
      <c r="Q28" s="10">
        <v>39.508000000000003</v>
      </c>
      <c r="R28" s="10">
        <v>39.273000000000003</v>
      </c>
      <c r="S28" s="10">
        <v>43.695</v>
      </c>
      <c r="T28" s="10">
        <v>46.915999999999997</v>
      </c>
      <c r="U28" s="10">
        <v>38.795999999999999</v>
      </c>
      <c r="V28" s="10">
        <v>30.31</v>
      </c>
      <c r="W28" s="10">
        <v>42.189</v>
      </c>
      <c r="X28" s="10">
        <v>25.460999999999999</v>
      </c>
      <c r="Y28" s="10">
        <v>55.116999999999997</v>
      </c>
      <c r="Z28" s="10">
        <v>55.207000000000001</v>
      </c>
      <c r="AA28" s="10">
        <v>40.759</v>
      </c>
      <c r="AB28" s="10">
        <v>37.088999999999999</v>
      </c>
      <c r="AC28" s="10">
        <v>41.225999999999999</v>
      </c>
      <c r="AD28" s="10">
        <v>23.507999999999999</v>
      </c>
      <c r="AE28" s="10">
        <v>45.283000000000001</v>
      </c>
      <c r="AF28" s="10">
        <v>39.429000000000002</v>
      </c>
      <c r="AG28" s="10">
        <v>35.701000000000001</v>
      </c>
      <c r="AH28" s="10">
        <v>41.308</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4">
        <v>45931</v>
      </c>
      <c r="B29" s="279"/>
      <c r="C29" s="269">
        <v>27</v>
      </c>
      <c r="D29" s="284">
        <v>37</v>
      </c>
      <c r="E29" s="11">
        <v>46.802</v>
      </c>
      <c r="F29" s="11">
        <v>43.517000000000003</v>
      </c>
      <c r="G29" s="11">
        <v>60.637999999999998</v>
      </c>
      <c r="H29" s="10">
        <v>50.723999999999997</v>
      </c>
      <c r="I29" s="10">
        <v>61.652999999999999</v>
      </c>
      <c r="J29" s="10">
        <v>45.734999999999999</v>
      </c>
      <c r="K29" s="10">
        <v>39.850999999999999</v>
      </c>
      <c r="L29" s="10">
        <v>32.152999999999999</v>
      </c>
      <c r="M29" s="10">
        <v>30.901</v>
      </c>
      <c r="N29" s="10">
        <v>31.178000000000001</v>
      </c>
      <c r="O29" s="10">
        <v>35.472999999999999</v>
      </c>
      <c r="P29" s="10">
        <v>34.567</v>
      </c>
      <c r="Q29" s="10">
        <v>53.223999999999997</v>
      </c>
      <c r="R29" s="10">
        <v>65.001999999999995</v>
      </c>
      <c r="S29" s="10">
        <v>44.649000000000001</v>
      </c>
      <c r="T29" s="10">
        <v>42.826999999999998</v>
      </c>
      <c r="U29" s="10">
        <v>40.597000000000001</v>
      </c>
      <c r="V29" s="10">
        <v>31.597000000000001</v>
      </c>
      <c r="W29" s="10">
        <v>41.582000000000001</v>
      </c>
      <c r="X29" s="10">
        <v>24.474</v>
      </c>
      <c r="Y29" s="10">
        <v>51.472000000000001</v>
      </c>
      <c r="Z29" s="10">
        <v>61.851999999999997</v>
      </c>
      <c r="AA29" s="10">
        <v>35.451999999999998</v>
      </c>
      <c r="AB29" s="10">
        <v>32.466000000000001</v>
      </c>
      <c r="AC29" s="10">
        <v>42.406999999999996</v>
      </c>
      <c r="AD29" s="10">
        <v>26.184000000000001</v>
      </c>
      <c r="AE29" s="10">
        <v>39.29</v>
      </c>
      <c r="AF29" s="10">
        <v>37.94</v>
      </c>
      <c r="AG29" s="10">
        <v>30.303999999999998</v>
      </c>
      <c r="AH29" s="10">
        <v>30.4</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4">
        <v>45962</v>
      </c>
      <c r="B30" s="279"/>
      <c r="C30" s="269">
        <v>28</v>
      </c>
      <c r="D30" s="284">
        <v>32</v>
      </c>
      <c r="E30" s="11">
        <v>38.121000000000002</v>
      </c>
      <c r="F30" s="11">
        <v>33.722000000000001</v>
      </c>
      <c r="G30" s="11">
        <v>46.069000000000003</v>
      </c>
      <c r="H30" s="10">
        <v>42.935000000000002</v>
      </c>
      <c r="I30" s="10">
        <v>46.679000000000002</v>
      </c>
      <c r="J30" s="10">
        <v>38.124000000000002</v>
      </c>
      <c r="K30" s="10">
        <v>31.971</v>
      </c>
      <c r="L30" s="10">
        <v>28.506</v>
      </c>
      <c r="M30" s="10">
        <v>30.248000000000001</v>
      </c>
      <c r="N30" s="10">
        <v>20.498999999999999</v>
      </c>
      <c r="O30" s="10">
        <v>26.515000000000001</v>
      </c>
      <c r="P30" s="10">
        <v>32.113999999999997</v>
      </c>
      <c r="Q30" s="10">
        <v>40.918999999999997</v>
      </c>
      <c r="R30" s="10">
        <v>45.576000000000001</v>
      </c>
      <c r="S30" s="10">
        <v>36.238</v>
      </c>
      <c r="T30" s="10">
        <v>36.761000000000003</v>
      </c>
      <c r="U30" s="10">
        <v>36.545999999999999</v>
      </c>
      <c r="V30" s="10">
        <v>31.577000000000002</v>
      </c>
      <c r="W30" s="10">
        <v>34.159999999999997</v>
      </c>
      <c r="X30" s="10">
        <v>20.478999999999999</v>
      </c>
      <c r="Y30" s="10">
        <v>33.628</v>
      </c>
      <c r="Z30" s="10">
        <v>39.067999999999998</v>
      </c>
      <c r="AA30" s="10">
        <v>31.925999999999998</v>
      </c>
      <c r="AB30" s="10">
        <v>27.908000000000001</v>
      </c>
      <c r="AC30" s="10">
        <v>36.048999999999999</v>
      </c>
      <c r="AD30" s="10">
        <v>24.253</v>
      </c>
      <c r="AE30" s="10">
        <v>33.863999999999997</v>
      </c>
      <c r="AF30" s="10">
        <v>40.713000000000001</v>
      </c>
      <c r="AG30" s="10">
        <v>28.702000000000002</v>
      </c>
      <c r="AH30" s="10">
        <v>25.963999999999999</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4">
        <v>45992</v>
      </c>
      <c r="B31" s="279"/>
      <c r="C31" s="269">
        <v>27</v>
      </c>
      <c r="D31" s="284">
        <v>27</v>
      </c>
      <c r="E31" s="11">
        <v>32.31</v>
      </c>
      <c r="F31" s="11">
        <v>27.634</v>
      </c>
      <c r="G31" s="11">
        <v>42.164999999999999</v>
      </c>
      <c r="H31" s="10">
        <v>35.728999999999999</v>
      </c>
      <c r="I31" s="10">
        <v>36.648000000000003</v>
      </c>
      <c r="J31" s="10">
        <v>34.472999999999999</v>
      </c>
      <c r="K31" s="10">
        <v>28.367000000000001</v>
      </c>
      <c r="L31" s="10">
        <v>24.887</v>
      </c>
      <c r="M31" s="10">
        <v>24.643000000000001</v>
      </c>
      <c r="N31" s="10">
        <v>17.849</v>
      </c>
      <c r="O31" s="10">
        <v>24.041</v>
      </c>
      <c r="P31" s="10">
        <v>25.875</v>
      </c>
      <c r="Q31" s="10">
        <v>30.434999999999999</v>
      </c>
      <c r="R31" s="10">
        <v>31.753</v>
      </c>
      <c r="S31" s="10">
        <v>26.193000000000001</v>
      </c>
      <c r="T31" s="10">
        <v>32.566000000000003</v>
      </c>
      <c r="U31" s="10">
        <v>29.852</v>
      </c>
      <c r="V31" s="10">
        <v>26.672000000000001</v>
      </c>
      <c r="W31" s="10">
        <v>29.937000000000001</v>
      </c>
      <c r="X31" s="10">
        <v>18.652999999999999</v>
      </c>
      <c r="Y31" s="10">
        <v>25.305</v>
      </c>
      <c r="Z31" s="10">
        <v>31.91</v>
      </c>
      <c r="AA31" s="10">
        <v>28.315000000000001</v>
      </c>
      <c r="AB31" s="10">
        <v>25.670999999999999</v>
      </c>
      <c r="AC31" s="10">
        <v>33.414999999999999</v>
      </c>
      <c r="AD31" s="10">
        <v>19.864000000000001</v>
      </c>
      <c r="AE31" s="10">
        <v>31.15</v>
      </c>
      <c r="AF31" s="10">
        <v>32.503999999999998</v>
      </c>
      <c r="AG31" s="10">
        <v>26.158999999999999</v>
      </c>
      <c r="AH31" s="10">
        <v>23.273</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4">
        <v>46023</v>
      </c>
      <c r="B32" s="279"/>
      <c r="C32" s="269">
        <v>26</v>
      </c>
      <c r="D32" s="284">
        <v>26</v>
      </c>
      <c r="E32" s="11">
        <v>29.433</v>
      </c>
      <c r="F32" s="11">
        <v>25.099</v>
      </c>
      <c r="G32" s="11">
        <v>35.866</v>
      </c>
      <c r="H32" s="10">
        <v>30.553000000000001</v>
      </c>
      <c r="I32" s="10">
        <v>32.578000000000003</v>
      </c>
      <c r="J32" s="10">
        <v>29.780999999999999</v>
      </c>
      <c r="K32" s="10">
        <v>28.186</v>
      </c>
      <c r="L32" s="10">
        <v>23</v>
      </c>
      <c r="M32" s="10">
        <v>21.574999999999999</v>
      </c>
      <c r="N32" s="10">
        <v>17.161999999999999</v>
      </c>
      <c r="O32" s="10">
        <v>21.73</v>
      </c>
      <c r="P32" s="10">
        <v>25.021000000000001</v>
      </c>
      <c r="Q32" s="10">
        <v>26.443000000000001</v>
      </c>
      <c r="R32" s="10">
        <v>26.968</v>
      </c>
      <c r="S32" s="10">
        <v>22.032</v>
      </c>
      <c r="T32" s="10">
        <v>29.695</v>
      </c>
      <c r="U32" s="10">
        <v>26.541</v>
      </c>
      <c r="V32" s="10">
        <v>24.457000000000001</v>
      </c>
      <c r="W32" s="10">
        <v>28.414000000000001</v>
      </c>
      <c r="X32" s="10">
        <v>17.309000000000001</v>
      </c>
      <c r="Y32" s="10">
        <v>22.085000000000001</v>
      </c>
      <c r="Z32" s="10">
        <v>28.082999999999998</v>
      </c>
      <c r="AA32" s="10">
        <v>26.050999999999998</v>
      </c>
      <c r="AB32" s="10">
        <v>23.808</v>
      </c>
      <c r="AC32" s="10">
        <v>29.12</v>
      </c>
      <c r="AD32" s="10">
        <v>18.248000000000001</v>
      </c>
      <c r="AE32" s="10">
        <v>28.46</v>
      </c>
      <c r="AF32" s="10">
        <v>26.186</v>
      </c>
      <c r="AG32" s="10">
        <v>23.484000000000002</v>
      </c>
      <c r="AH32" s="10">
        <v>21.745999999999999</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4">
        <v>46054</v>
      </c>
      <c r="B33" s="287"/>
      <c r="C33" s="286">
        <v>25</v>
      </c>
      <c r="D33" s="284">
        <v>25</v>
      </c>
      <c r="E33" s="11">
        <v>24.683</v>
      </c>
      <c r="F33" s="11">
        <v>27.24</v>
      </c>
      <c r="G33" s="11">
        <v>34.515000000000001</v>
      </c>
      <c r="H33" s="10">
        <v>24.956</v>
      </c>
      <c r="I33" s="10">
        <v>27.74</v>
      </c>
      <c r="J33" s="10">
        <v>28.088999999999999</v>
      </c>
      <c r="K33" s="10">
        <v>27.798999999999999</v>
      </c>
      <c r="L33" s="10">
        <v>21.632999999999999</v>
      </c>
      <c r="M33" s="10">
        <v>18.164000000000001</v>
      </c>
      <c r="N33" s="10">
        <v>19.559000000000001</v>
      </c>
      <c r="O33" s="10">
        <v>18.687000000000001</v>
      </c>
      <c r="P33" s="10">
        <v>21.949000000000002</v>
      </c>
      <c r="Q33" s="10">
        <v>21.629000000000001</v>
      </c>
      <c r="R33" s="10">
        <v>25.038</v>
      </c>
      <c r="S33" s="10">
        <v>17.951000000000001</v>
      </c>
      <c r="T33" s="10">
        <v>25.923999999999999</v>
      </c>
      <c r="U33" s="10">
        <v>21.952999999999999</v>
      </c>
      <c r="V33" s="10">
        <v>20.408000000000001</v>
      </c>
      <c r="W33" s="10">
        <v>23.638999999999999</v>
      </c>
      <c r="X33" s="10">
        <v>15.121</v>
      </c>
      <c r="Y33" s="10">
        <v>21.800999999999998</v>
      </c>
      <c r="Z33" s="10">
        <v>32.502000000000002</v>
      </c>
      <c r="AA33" s="10">
        <v>24.178999999999998</v>
      </c>
      <c r="AB33" s="10">
        <v>28.463000000000001</v>
      </c>
      <c r="AC33" s="10">
        <v>29.734999999999999</v>
      </c>
      <c r="AD33" s="10">
        <v>15.843</v>
      </c>
      <c r="AE33" s="10">
        <v>24.93</v>
      </c>
      <c r="AF33" s="10">
        <v>24.135000000000002</v>
      </c>
      <c r="AG33" s="10">
        <v>21.382000000000001</v>
      </c>
      <c r="AH33" s="10">
        <v>19.835999999999999</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4">
        <v>46082</v>
      </c>
      <c r="B34" s="279"/>
      <c r="C34" s="269">
        <v>37</v>
      </c>
      <c r="D34" s="284">
        <v>40</v>
      </c>
      <c r="E34" s="11">
        <v>44.152999999999999</v>
      </c>
      <c r="F34" s="11">
        <v>50.802</v>
      </c>
      <c r="G34" s="11">
        <v>45.057000000000002</v>
      </c>
      <c r="H34" s="10">
        <v>48.893999999999998</v>
      </c>
      <c r="I34" s="10">
        <v>45.594000000000001</v>
      </c>
      <c r="J34" s="10">
        <v>41.320999999999998</v>
      </c>
      <c r="K34" s="10">
        <v>34.39</v>
      </c>
      <c r="L34" s="10">
        <v>32.783999999999999</v>
      </c>
      <c r="M34" s="10">
        <v>23.439</v>
      </c>
      <c r="N34" s="10">
        <v>31.308</v>
      </c>
      <c r="O34" s="10">
        <v>49.363999999999997</v>
      </c>
      <c r="P34" s="10">
        <v>28.358000000000001</v>
      </c>
      <c r="Q34" s="10">
        <v>31.222999999999999</v>
      </c>
      <c r="R34" s="10">
        <v>59.448999999999998</v>
      </c>
      <c r="S34" s="10">
        <v>19.725999999999999</v>
      </c>
      <c r="T34" s="10">
        <v>46.52</v>
      </c>
      <c r="U34" s="10">
        <v>25.966000000000001</v>
      </c>
      <c r="V34" s="10">
        <v>33.808</v>
      </c>
      <c r="W34" s="10">
        <v>42.289000000000001</v>
      </c>
      <c r="X34" s="10">
        <v>22.867999999999999</v>
      </c>
      <c r="Y34" s="10">
        <v>29.686</v>
      </c>
      <c r="Z34" s="10">
        <v>55.872999999999998</v>
      </c>
      <c r="AA34" s="10">
        <v>41.423999999999999</v>
      </c>
      <c r="AB34" s="10">
        <v>64.009</v>
      </c>
      <c r="AC34" s="10">
        <v>32.404000000000003</v>
      </c>
      <c r="AD34" s="10">
        <v>23.231000000000002</v>
      </c>
      <c r="AE34" s="10">
        <v>38.579000000000001</v>
      </c>
      <c r="AF34" s="10">
        <v>31.484000000000002</v>
      </c>
      <c r="AG34" s="10">
        <v>35.006999999999998</v>
      </c>
      <c r="AH34" s="10">
        <v>34.802</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4">
        <v>46113</v>
      </c>
      <c r="B35" s="279"/>
      <c r="C35" s="269">
        <v>72</v>
      </c>
      <c r="D35" s="284">
        <v>89</v>
      </c>
      <c r="E35" s="11">
        <v>80.347999999999999</v>
      </c>
      <c r="F35" s="11">
        <v>65.084000000000003</v>
      </c>
      <c r="G35" s="11">
        <v>105.145</v>
      </c>
      <c r="H35" s="10">
        <v>90.364999999999995</v>
      </c>
      <c r="I35" s="10">
        <v>68.816000000000003</v>
      </c>
      <c r="J35" s="10">
        <v>61.94</v>
      </c>
      <c r="K35" s="10">
        <v>94.028999999999996</v>
      </c>
      <c r="L35" s="10">
        <v>68.793999999999997</v>
      </c>
      <c r="M35" s="10">
        <v>59.177</v>
      </c>
      <c r="N35" s="10">
        <v>57.508000000000003</v>
      </c>
      <c r="O35" s="10">
        <v>106.48399999999999</v>
      </c>
      <c r="P35" s="10">
        <v>70.003</v>
      </c>
      <c r="Q35" s="10">
        <v>98.197000000000003</v>
      </c>
      <c r="R35" s="10">
        <v>106.295</v>
      </c>
      <c r="S35" s="10">
        <v>55.067999999999998</v>
      </c>
      <c r="T35" s="10">
        <v>69.632999999999996</v>
      </c>
      <c r="U35" s="10">
        <v>61.030999999999999</v>
      </c>
      <c r="V35" s="10">
        <v>72.671000000000006</v>
      </c>
      <c r="W35" s="10">
        <v>92.599000000000004</v>
      </c>
      <c r="X35" s="10">
        <v>43.183</v>
      </c>
      <c r="Y35" s="10">
        <v>70.805999999999997</v>
      </c>
      <c r="Z35" s="10">
        <v>85.557000000000002</v>
      </c>
      <c r="AA35" s="10">
        <v>69.078000000000003</v>
      </c>
      <c r="AB35" s="10">
        <v>121.708</v>
      </c>
      <c r="AC35" s="10">
        <v>52.491999999999997</v>
      </c>
      <c r="AD35" s="10">
        <v>86.674999999999997</v>
      </c>
      <c r="AE35" s="10">
        <v>56.726999999999997</v>
      </c>
      <c r="AF35" s="10">
        <v>56.363</v>
      </c>
      <c r="AG35" s="10">
        <v>74.037999999999997</v>
      </c>
      <c r="AH35" s="10">
        <v>74.918000000000006</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4">
        <v>46143</v>
      </c>
      <c r="B36" s="279"/>
      <c r="C36" s="269">
        <v>176</v>
      </c>
      <c r="D36" s="285">
        <v>226</v>
      </c>
      <c r="E36" s="10">
        <v>222.376</v>
      </c>
      <c r="F36" s="10">
        <v>268.98</v>
      </c>
      <c r="G36" s="10">
        <v>379.98399999999998</v>
      </c>
      <c r="H36" s="10">
        <v>349.435</v>
      </c>
      <c r="I36" s="10">
        <v>209.83099999999999</v>
      </c>
      <c r="J36" s="10">
        <v>238.55799999999999</v>
      </c>
      <c r="K36" s="10">
        <v>261.66000000000003</v>
      </c>
      <c r="L36" s="10">
        <v>265.92599999999999</v>
      </c>
      <c r="M36" s="10">
        <v>98.168000000000006</v>
      </c>
      <c r="N36" s="10">
        <v>175.423</v>
      </c>
      <c r="O36" s="10">
        <v>239.42099999999999</v>
      </c>
      <c r="P36" s="10">
        <v>276.10599999999999</v>
      </c>
      <c r="Q36" s="10">
        <v>249.36699999999999</v>
      </c>
      <c r="R36" s="10">
        <v>246.37299999999999</v>
      </c>
      <c r="S36" s="10">
        <v>267.25099999999998</v>
      </c>
      <c r="T36" s="10">
        <v>319.59800000000001</v>
      </c>
      <c r="U36" s="10">
        <v>129.23699999999999</v>
      </c>
      <c r="V36" s="10">
        <v>173.316</v>
      </c>
      <c r="W36" s="10">
        <v>155.11199999999999</v>
      </c>
      <c r="X36" s="10">
        <v>109.846</v>
      </c>
      <c r="Y36" s="10">
        <v>246.01900000000001</v>
      </c>
      <c r="Z36" s="10">
        <v>177.12899999999999</v>
      </c>
      <c r="AA36" s="10">
        <v>178.04</v>
      </c>
      <c r="AB36" s="10">
        <v>263.63299999999998</v>
      </c>
      <c r="AC36" s="10">
        <v>170.99100000000001</v>
      </c>
      <c r="AD36" s="10">
        <v>209.499</v>
      </c>
      <c r="AE36" s="10">
        <v>194.67</v>
      </c>
      <c r="AF36" s="10">
        <v>138.005</v>
      </c>
      <c r="AG36" s="10">
        <v>217.61600000000001</v>
      </c>
      <c r="AH36" s="10">
        <v>288.108</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4">
        <v>46174</v>
      </c>
      <c r="B37" s="281"/>
      <c r="C37" s="271">
        <v>173</v>
      </c>
      <c r="D37" s="285">
        <v>265</v>
      </c>
      <c r="E37" s="10">
        <v>228.12200000000001</v>
      </c>
      <c r="F37" s="10">
        <v>604.63300000000004</v>
      </c>
      <c r="G37" s="10">
        <v>322.45299999999997</v>
      </c>
      <c r="H37" s="10">
        <v>511.84800000000001</v>
      </c>
      <c r="I37" s="10">
        <v>225.80699999999999</v>
      </c>
      <c r="J37" s="10">
        <v>348.71</v>
      </c>
      <c r="K37" s="10">
        <v>162.87</v>
      </c>
      <c r="L37" s="10">
        <v>202.625</v>
      </c>
      <c r="M37" s="10">
        <v>62.051000000000002</v>
      </c>
      <c r="N37" s="10">
        <v>214.87200000000001</v>
      </c>
      <c r="O37" s="10">
        <v>147.738</v>
      </c>
      <c r="P37" s="10">
        <v>299.91000000000003</v>
      </c>
      <c r="Q37" s="10">
        <v>194.726</v>
      </c>
      <c r="R37" s="10">
        <v>178.95599999999999</v>
      </c>
      <c r="S37" s="10">
        <v>504.28</v>
      </c>
      <c r="T37" s="10">
        <v>273.14699999999999</v>
      </c>
      <c r="U37" s="10">
        <v>282.94200000000001</v>
      </c>
      <c r="V37" s="10">
        <v>448.108</v>
      </c>
      <c r="W37" s="10">
        <v>59.103999999999999</v>
      </c>
      <c r="X37" s="10">
        <v>158.852</v>
      </c>
      <c r="Y37" s="10">
        <v>351.24099999999999</v>
      </c>
      <c r="Z37" s="10">
        <v>368.01100000000002</v>
      </c>
      <c r="AA37" s="10">
        <v>305.52800000000002</v>
      </c>
      <c r="AB37" s="10">
        <v>408.459</v>
      </c>
      <c r="AC37" s="10">
        <v>80.063000000000002</v>
      </c>
      <c r="AD37" s="10">
        <v>430.279</v>
      </c>
      <c r="AE37" s="10">
        <v>201.71899999999999</v>
      </c>
      <c r="AF37" s="10">
        <v>281.89299999999997</v>
      </c>
      <c r="AG37" s="10">
        <v>174.61799999999999</v>
      </c>
      <c r="AH37" s="10">
        <v>429.99900000000002</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4">
        <v>46204</v>
      </c>
      <c r="B38" s="281"/>
      <c r="C38" s="271">
        <v>54</v>
      </c>
      <c r="D38" s="285">
        <v>90</v>
      </c>
      <c r="E38" s="10">
        <v>69.305000000000007</v>
      </c>
      <c r="F38" s="10">
        <v>442.73599999999999</v>
      </c>
      <c r="G38" s="10">
        <v>114.184</v>
      </c>
      <c r="H38" s="10">
        <v>178.80600000000001</v>
      </c>
      <c r="I38" s="10">
        <v>107.396</v>
      </c>
      <c r="J38" s="10">
        <v>222.09</v>
      </c>
      <c r="K38" s="10">
        <v>53.52</v>
      </c>
      <c r="L38" s="10">
        <v>62.258000000000003</v>
      </c>
      <c r="M38" s="10">
        <v>26.312000000000001</v>
      </c>
      <c r="N38" s="10">
        <v>58.575000000000003</v>
      </c>
      <c r="O38" s="10">
        <v>56.427999999999997</v>
      </c>
      <c r="P38" s="10">
        <v>118.86199999999999</v>
      </c>
      <c r="Q38" s="10">
        <v>73.945999999999998</v>
      </c>
      <c r="R38" s="10">
        <v>67.403999999999996</v>
      </c>
      <c r="S38" s="10">
        <v>219.22499999999999</v>
      </c>
      <c r="T38" s="10">
        <v>139.488</v>
      </c>
      <c r="U38" s="10">
        <v>76.025999999999996</v>
      </c>
      <c r="V38" s="10">
        <v>229.21100000000001</v>
      </c>
      <c r="W38" s="10">
        <v>30.297999999999998</v>
      </c>
      <c r="X38" s="10">
        <v>58.343000000000004</v>
      </c>
      <c r="Y38" s="10">
        <v>106.428</v>
      </c>
      <c r="Z38" s="10">
        <v>121.05500000000001</v>
      </c>
      <c r="AA38" s="10">
        <v>97.546000000000006</v>
      </c>
      <c r="AB38" s="10">
        <v>136.517</v>
      </c>
      <c r="AC38" s="10">
        <v>34.709000000000003</v>
      </c>
      <c r="AD38" s="10">
        <v>263.20400000000001</v>
      </c>
      <c r="AE38" s="10">
        <v>62.677</v>
      </c>
      <c r="AF38" s="10">
        <v>128.15899999999999</v>
      </c>
      <c r="AG38" s="10">
        <v>69.78</v>
      </c>
      <c r="AH38" s="10">
        <v>193.262</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4">
        <v>46235</v>
      </c>
      <c r="B39" s="281"/>
      <c r="C39" s="271">
        <v>43</v>
      </c>
      <c r="D39" s="285">
        <v>56</v>
      </c>
      <c r="E39" s="10">
        <v>44.96</v>
      </c>
      <c r="F39" s="10">
        <v>128.09200000000001</v>
      </c>
      <c r="G39" s="10">
        <v>56.536000000000001</v>
      </c>
      <c r="H39" s="10">
        <v>86.861000000000004</v>
      </c>
      <c r="I39" s="10">
        <v>54.281999999999996</v>
      </c>
      <c r="J39" s="10">
        <v>92.186999999999998</v>
      </c>
      <c r="K39" s="10">
        <v>47.274999999999999</v>
      </c>
      <c r="L39" s="10">
        <v>55.048999999999999</v>
      </c>
      <c r="M39" s="10">
        <v>22.928999999999998</v>
      </c>
      <c r="N39" s="10">
        <v>43.813000000000002</v>
      </c>
      <c r="O39" s="10">
        <v>39.564</v>
      </c>
      <c r="P39" s="10">
        <v>61.18</v>
      </c>
      <c r="Q39" s="10">
        <v>52.731999999999999</v>
      </c>
      <c r="R39" s="10">
        <v>49.756</v>
      </c>
      <c r="S39" s="10">
        <v>81.781999999999996</v>
      </c>
      <c r="T39" s="10">
        <v>57.499000000000002</v>
      </c>
      <c r="U39" s="10">
        <v>52.997</v>
      </c>
      <c r="V39" s="10">
        <v>72.671999999999997</v>
      </c>
      <c r="W39" s="10">
        <v>30.74</v>
      </c>
      <c r="X39" s="10">
        <v>42.305999999999997</v>
      </c>
      <c r="Y39" s="10">
        <v>60.061</v>
      </c>
      <c r="Z39" s="10">
        <v>55.942</v>
      </c>
      <c r="AA39" s="10">
        <v>55.942</v>
      </c>
      <c r="AB39" s="10">
        <v>67.19</v>
      </c>
      <c r="AC39" s="10">
        <v>28.773</v>
      </c>
      <c r="AD39" s="10">
        <v>85.150999999999996</v>
      </c>
      <c r="AE39" s="10">
        <v>41.875999999999998</v>
      </c>
      <c r="AF39" s="10">
        <v>58.892000000000003</v>
      </c>
      <c r="AG39" s="10">
        <v>56.124000000000002</v>
      </c>
      <c r="AH39" s="10">
        <v>72.027000000000001</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4">
        <v>46266</v>
      </c>
      <c r="B40" s="281"/>
      <c r="C40" s="271">
        <v>30</v>
      </c>
      <c r="D40" s="285">
        <v>36</v>
      </c>
      <c r="E40" s="10">
        <v>36.466000000000001</v>
      </c>
      <c r="F40" s="10">
        <v>66.828000000000003</v>
      </c>
      <c r="G40" s="10">
        <v>41.417999999999999</v>
      </c>
      <c r="H40" s="10">
        <v>59.491999999999997</v>
      </c>
      <c r="I40" s="10">
        <v>35.063000000000002</v>
      </c>
      <c r="J40" s="10">
        <v>50.143000000000001</v>
      </c>
      <c r="K40" s="10">
        <v>35.246000000000002</v>
      </c>
      <c r="L40" s="10">
        <v>32.799999999999997</v>
      </c>
      <c r="M40" s="10">
        <v>21.86</v>
      </c>
      <c r="N40" s="10">
        <v>58.457000000000001</v>
      </c>
      <c r="O40" s="10">
        <v>35.982999999999997</v>
      </c>
      <c r="P40" s="10">
        <v>39.220999999999997</v>
      </c>
      <c r="Q40" s="10">
        <v>38.735999999999997</v>
      </c>
      <c r="R40" s="10">
        <v>43.503</v>
      </c>
      <c r="S40" s="10">
        <v>46.801000000000002</v>
      </c>
      <c r="T40" s="10">
        <v>38.494999999999997</v>
      </c>
      <c r="U40" s="10">
        <v>31.036999999999999</v>
      </c>
      <c r="V40" s="10">
        <v>42.033000000000001</v>
      </c>
      <c r="W40" s="10">
        <v>25.05</v>
      </c>
      <c r="X40" s="10">
        <v>55.280999999999999</v>
      </c>
      <c r="Y40" s="10">
        <v>53.253999999999998</v>
      </c>
      <c r="Z40" s="10">
        <v>40.4</v>
      </c>
      <c r="AA40" s="10">
        <v>37.048999999999999</v>
      </c>
      <c r="AB40" s="10">
        <v>41.075000000000003</v>
      </c>
      <c r="AC40" s="10">
        <v>23.370999999999999</v>
      </c>
      <c r="AD40" s="10">
        <v>45.415999999999997</v>
      </c>
      <c r="AE40" s="10">
        <v>38.572000000000003</v>
      </c>
      <c r="AF40" s="10">
        <v>36.058999999999997</v>
      </c>
      <c r="AG40" s="10">
        <v>41.628</v>
      </c>
      <c r="AH40" s="10">
        <v>51.350999999999999</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4">
        <v>46296</v>
      </c>
      <c r="B41" s="281"/>
      <c r="C41" s="271">
        <v>27</v>
      </c>
      <c r="D41" s="285">
        <v>37</v>
      </c>
      <c r="E41" s="10">
        <v>43.441000000000003</v>
      </c>
      <c r="F41" s="10">
        <v>60.78</v>
      </c>
      <c r="G41" s="10">
        <v>50.432000000000002</v>
      </c>
      <c r="H41" s="10">
        <v>62.220999999999997</v>
      </c>
      <c r="I41" s="10">
        <v>45.420999999999999</v>
      </c>
      <c r="J41" s="10">
        <v>40.215000000000003</v>
      </c>
      <c r="K41" s="10">
        <v>31.878</v>
      </c>
      <c r="L41" s="10">
        <v>31.03</v>
      </c>
      <c r="M41" s="10">
        <v>31.367999999999999</v>
      </c>
      <c r="N41" s="10">
        <v>35.177</v>
      </c>
      <c r="O41" s="10">
        <v>33.835000000000001</v>
      </c>
      <c r="P41" s="10">
        <v>52.945999999999998</v>
      </c>
      <c r="Q41" s="10">
        <v>65.123999999999995</v>
      </c>
      <c r="R41" s="10">
        <v>44.472999999999999</v>
      </c>
      <c r="S41" s="10">
        <v>42.716000000000001</v>
      </c>
      <c r="T41" s="10">
        <v>40.311999999999998</v>
      </c>
      <c r="U41" s="10">
        <v>31.981999999999999</v>
      </c>
      <c r="V41" s="10">
        <v>41.436</v>
      </c>
      <c r="W41" s="10">
        <v>24.084</v>
      </c>
      <c r="X41" s="10">
        <v>51.609000000000002</v>
      </c>
      <c r="Y41" s="10">
        <v>63.253</v>
      </c>
      <c r="Z41" s="10">
        <v>35.11</v>
      </c>
      <c r="AA41" s="10">
        <v>32.427</v>
      </c>
      <c r="AB41" s="10">
        <v>42.262</v>
      </c>
      <c r="AC41" s="10">
        <v>25.83</v>
      </c>
      <c r="AD41" s="10">
        <v>39.415999999999997</v>
      </c>
      <c r="AE41" s="10">
        <v>37.165999999999997</v>
      </c>
      <c r="AF41" s="10">
        <v>30.640999999999998</v>
      </c>
      <c r="AG41" s="10">
        <v>30.131</v>
      </c>
      <c r="AH41" s="10">
        <v>46.640999999999998</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4">
        <v>46327</v>
      </c>
      <c r="B42" s="281"/>
      <c r="C42" s="271">
        <v>28</v>
      </c>
      <c r="D42" s="285">
        <v>32</v>
      </c>
      <c r="E42" s="10">
        <v>34.228999999999999</v>
      </c>
      <c r="F42" s="10">
        <v>46.19</v>
      </c>
      <c r="G42" s="10">
        <v>42.655999999999999</v>
      </c>
      <c r="H42" s="10">
        <v>47.164999999999999</v>
      </c>
      <c r="I42" s="10">
        <v>38.393000000000001</v>
      </c>
      <c r="J42" s="10">
        <v>32.290999999999997</v>
      </c>
      <c r="K42" s="10">
        <v>28.263000000000002</v>
      </c>
      <c r="L42" s="10">
        <v>30.367000000000001</v>
      </c>
      <c r="M42" s="10">
        <v>20.497</v>
      </c>
      <c r="N42" s="10">
        <v>26.263000000000002</v>
      </c>
      <c r="O42" s="10">
        <v>31.44</v>
      </c>
      <c r="P42" s="10">
        <v>40.676000000000002</v>
      </c>
      <c r="Q42" s="10">
        <v>46.383000000000003</v>
      </c>
      <c r="R42" s="10">
        <v>36.087000000000003</v>
      </c>
      <c r="S42" s="10">
        <v>36.662999999999997</v>
      </c>
      <c r="T42" s="10">
        <v>36.293999999999997</v>
      </c>
      <c r="U42" s="10">
        <v>32.250999999999998</v>
      </c>
      <c r="V42" s="10">
        <v>34.030999999999999</v>
      </c>
      <c r="W42" s="10">
        <v>20.134</v>
      </c>
      <c r="X42" s="10">
        <v>33.732999999999997</v>
      </c>
      <c r="Y42" s="10">
        <v>39.356999999999999</v>
      </c>
      <c r="Z42" s="10">
        <v>31.622</v>
      </c>
      <c r="AA42" s="10">
        <v>27.873000000000001</v>
      </c>
      <c r="AB42" s="10">
        <v>35.918999999999997</v>
      </c>
      <c r="AC42" s="10">
        <v>24.370999999999999</v>
      </c>
      <c r="AD42" s="10">
        <v>33.975999999999999</v>
      </c>
      <c r="AE42" s="10">
        <v>39.972999999999999</v>
      </c>
      <c r="AF42" s="10">
        <v>29.015000000000001</v>
      </c>
      <c r="AG42" s="10">
        <v>25.638999999999999</v>
      </c>
      <c r="AH42" s="10">
        <v>37.979999999999997</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4">
        <v>46357</v>
      </c>
      <c r="B43" s="281"/>
      <c r="C43" s="271">
        <v>27</v>
      </c>
      <c r="D43" s="285">
        <v>27</v>
      </c>
      <c r="E43" s="10">
        <v>27.835999999999999</v>
      </c>
      <c r="F43" s="10">
        <v>42.280999999999999</v>
      </c>
      <c r="G43" s="10">
        <v>35.481999999999999</v>
      </c>
      <c r="H43" s="10">
        <v>37.104999999999997</v>
      </c>
      <c r="I43" s="10">
        <v>34.856999999999999</v>
      </c>
      <c r="J43" s="10">
        <v>28.67</v>
      </c>
      <c r="K43" s="10">
        <v>24.655999999999999</v>
      </c>
      <c r="L43" s="10">
        <v>24.751999999999999</v>
      </c>
      <c r="M43" s="10">
        <v>17.748000000000001</v>
      </c>
      <c r="N43" s="10">
        <v>23.8</v>
      </c>
      <c r="O43" s="10">
        <v>25.26</v>
      </c>
      <c r="P43" s="10">
        <v>30.209</v>
      </c>
      <c r="Q43" s="10">
        <v>31.989000000000001</v>
      </c>
      <c r="R43" s="10">
        <v>26.053000000000001</v>
      </c>
      <c r="S43" s="10">
        <v>32.472999999999999</v>
      </c>
      <c r="T43" s="10">
        <v>29.614999999999998</v>
      </c>
      <c r="U43" s="10">
        <v>27.155999999999999</v>
      </c>
      <c r="V43" s="10">
        <v>29.815000000000001</v>
      </c>
      <c r="W43" s="10">
        <v>18.324999999999999</v>
      </c>
      <c r="X43" s="10">
        <v>25.398</v>
      </c>
      <c r="Y43" s="10">
        <v>31.744</v>
      </c>
      <c r="Z43" s="10">
        <v>28.024000000000001</v>
      </c>
      <c r="AA43" s="10">
        <v>25.635999999999999</v>
      </c>
      <c r="AB43" s="10">
        <v>33.289000000000001</v>
      </c>
      <c r="AC43" s="10">
        <v>19.817</v>
      </c>
      <c r="AD43" s="10">
        <v>31.254999999999999</v>
      </c>
      <c r="AE43" s="10">
        <v>31.831</v>
      </c>
      <c r="AF43" s="10">
        <v>26.457000000000001</v>
      </c>
      <c r="AG43" s="10">
        <v>22.954999999999998</v>
      </c>
      <c r="AH43" s="10">
        <v>32.177</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4">
        <v>46388</v>
      </c>
      <c r="B44" s="281"/>
      <c r="C44" s="271">
        <v>26</v>
      </c>
      <c r="D44" s="285">
        <v>26</v>
      </c>
      <c r="E44" s="10">
        <v>25.219000000000001</v>
      </c>
      <c r="F44" s="10">
        <v>35.966999999999999</v>
      </c>
      <c r="G44" s="10">
        <v>30.332000000000001</v>
      </c>
      <c r="H44" s="10">
        <v>33.003</v>
      </c>
      <c r="I44" s="10">
        <v>29.847999999999999</v>
      </c>
      <c r="J44" s="10">
        <v>28.471</v>
      </c>
      <c r="K44" s="10">
        <v>22.788</v>
      </c>
      <c r="L44" s="10">
        <v>21.675000000000001</v>
      </c>
      <c r="M44" s="10">
        <v>16.896000000000001</v>
      </c>
      <c r="N44" s="10">
        <v>21.509</v>
      </c>
      <c r="O44" s="10">
        <v>24.448</v>
      </c>
      <c r="P44" s="10">
        <v>26.234999999999999</v>
      </c>
      <c r="Q44" s="10">
        <v>26.975999999999999</v>
      </c>
      <c r="R44" s="10">
        <v>21.904</v>
      </c>
      <c r="S44" s="10">
        <v>29.609000000000002</v>
      </c>
      <c r="T44" s="10">
        <v>26.323</v>
      </c>
      <c r="U44" s="10">
        <v>24.978999999999999</v>
      </c>
      <c r="V44" s="10">
        <v>28.300999999999998</v>
      </c>
      <c r="W44" s="10">
        <v>17.004999999999999</v>
      </c>
      <c r="X44" s="10">
        <v>22.166</v>
      </c>
      <c r="Y44" s="10">
        <v>27.765000000000001</v>
      </c>
      <c r="Z44" s="10">
        <v>25.783000000000001</v>
      </c>
      <c r="AA44" s="10">
        <v>23.774999999999999</v>
      </c>
      <c r="AB44" s="10">
        <v>29.006</v>
      </c>
      <c r="AC44" s="10">
        <v>18.207000000000001</v>
      </c>
      <c r="AD44" s="10">
        <v>28.556999999999999</v>
      </c>
      <c r="AE44" s="10">
        <v>25.596</v>
      </c>
      <c r="AF44" s="10">
        <v>23.756</v>
      </c>
      <c r="AG44" s="10">
        <v>21.436</v>
      </c>
      <c r="AH44" s="10">
        <v>29.31</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4">
        <v>46419</v>
      </c>
      <c r="B45" s="281"/>
      <c r="C45" s="271">
        <v>25</v>
      </c>
      <c r="D45" s="285">
        <v>25</v>
      </c>
      <c r="E45" s="10">
        <v>26.881</v>
      </c>
      <c r="F45" s="10">
        <v>34.601999999999997</v>
      </c>
      <c r="G45" s="10">
        <v>24.771999999999998</v>
      </c>
      <c r="H45" s="10">
        <v>28.094999999999999</v>
      </c>
      <c r="I45" s="10">
        <v>28.085000000000001</v>
      </c>
      <c r="J45" s="10">
        <v>28.047999999999998</v>
      </c>
      <c r="K45" s="10">
        <v>21.459</v>
      </c>
      <c r="L45" s="10">
        <v>18.248999999999999</v>
      </c>
      <c r="M45" s="10">
        <v>19.417000000000002</v>
      </c>
      <c r="N45" s="10">
        <v>18.501000000000001</v>
      </c>
      <c r="O45" s="10">
        <v>21.47</v>
      </c>
      <c r="P45" s="10">
        <v>21.457000000000001</v>
      </c>
      <c r="Q45" s="10">
        <v>24.905000000000001</v>
      </c>
      <c r="R45" s="10">
        <v>17.844999999999999</v>
      </c>
      <c r="S45" s="10">
        <v>25.850999999999999</v>
      </c>
      <c r="T45" s="10">
        <v>21.771999999999998</v>
      </c>
      <c r="U45" s="10">
        <v>20.702999999999999</v>
      </c>
      <c r="V45" s="10">
        <v>23.545999999999999</v>
      </c>
      <c r="W45" s="10">
        <v>14.866</v>
      </c>
      <c r="X45" s="10">
        <v>21.872</v>
      </c>
      <c r="Y45" s="10">
        <v>32.137</v>
      </c>
      <c r="Z45" s="10">
        <v>23.95</v>
      </c>
      <c r="AA45" s="10">
        <v>28.425000000000001</v>
      </c>
      <c r="AB45" s="10">
        <v>29.629000000000001</v>
      </c>
      <c r="AC45" s="10">
        <v>15.786</v>
      </c>
      <c r="AD45" s="10">
        <v>25.013000000000002</v>
      </c>
      <c r="AE45" s="10">
        <v>23.631</v>
      </c>
      <c r="AF45" s="10">
        <v>21.616</v>
      </c>
      <c r="AG45" s="10">
        <v>19.524000000000001</v>
      </c>
      <c r="AH45" s="10">
        <v>24.579000000000001</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4">
        <v>46447</v>
      </c>
      <c r="B46" s="281"/>
      <c r="C46" s="271">
        <v>37</v>
      </c>
      <c r="D46" s="285">
        <v>40</v>
      </c>
      <c r="E46" s="10">
        <v>50.841999999999999</v>
      </c>
      <c r="F46" s="10">
        <v>45.156999999999996</v>
      </c>
      <c r="G46" s="10">
        <v>48.624000000000002</v>
      </c>
      <c r="H46" s="10">
        <v>46.026000000000003</v>
      </c>
      <c r="I46" s="10">
        <v>40.590000000000003</v>
      </c>
      <c r="J46" s="10">
        <v>34.662999999999997</v>
      </c>
      <c r="K46" s="10">
        <v>32.582999999999998</v>
      </c>
      <c r="L46" s="10">
        <v>23.527000000000001</v>
      </c>
      <c r="M46" s="10">
        <v>30.582000000000001</v>
      </c>
      <c r="N46" s="10">
        <v>49.081000000000003</v>
      </c>
      <c r="O46" s="10">
        <v>27.832000000000001</v>
      </c>
      <c r="P46" s="10">
        <v>31.030999999999999</v>
      </c>
      <c r="Q46" s="10">
        <v>58.697000000000003</v>
      </c>
      <c r="R46" s="10">
        <v>19.614000000000001</v>
      </c>
      <c r="S46" s="10">
        <v>46.417000000000002</v>
      </c>
      <c r="T46" s="10">
        <v>25.777999999999999</v>
      </c>
      <c r="U46" s="10">
        <v>33.780999999999999</v>
      </c>
      <c r="V46" s="10">
        <v>42.174999999999997</v>
      </c>
      <c r="W46" s="10">
        <v>22.574999999999999</v>
      </c>
      <c r="X46" s="10">
        <v>29.763000000000002</v>
      </c>
      <c r="Y46" s="10">
        <v>53.518999999999998</v>
      </c>
      <c r="Z46" s="10">
        <v>41.137999999999998</v>
      </c>
      <c r="AA46" s="10">
        <v>63.944000000000003</v>
      </c>
      <c r="AB46" s="10">
        <v>32.290999999999997</v>
      </c>
      <c r="AC46" s="10">
        <v>22.532</v>
      </c>
      <c r="AD46" s="10">
        <v>38.685000000000002</v>
      </c>
      <c r="AE46" s="10">
        <v>30.936</v>
      </c>
      <c r="AF46" s="10">
        <v>35.299999999999997</v>
      </c>
      <c r="AG46" s="10">
        <v>32.832999999999998</v>
      </c>
      <c r="AH46" s="10">
        <v>44.009</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4">
        <v>46478</v>
      </c>
      <c r="B47" s="281"/>
      <c r="C47" s="271">
        <v>72</v>
      </c>
      <c r="D47" s="285">
        <v>89</v>
      </c>
      <c r="E47" s="10">
        <v>61.051000000000002</v>
      </c>
      <c r="F47" s="10">
        <v>105.393</v>
      </c>
      <c r="G47" s="10">
        <v>90.055000000000007</v>
      </c>
      <c r="H47" s="10">
        <v>69.361999999999995</v>
      </c>
      <c r="I47" s="10">
        <v>59.192</v>
      </c>
      <c r="J47" s="10">
        <v>94.481999999999999</v>
      </c>
      <c r="K47" s="10">
        <v>68.546000000000006</v>
      </c>
      <c r="L47" s="10">
        <v>59.369</v>
      </c>
      <c r="M47" s="10">
        <v>55.603999999999999</v>
      </c>
      <c r="N47" s="10">
        <v>106.21</v>
      </c>
      <c r="O47" s="10">
        <v>69.16</v>
      </c>
      <c r="P47" s="10">
        <v>97.911000000000001</v>
      </c>
      <c r="Q47" s="10">
        <v>101.17400000000001</v>
      </c>
      <c r="R47" s="10">
        <v>54.878999999999998</v>
      </c>
      <c r="S47" s="10">
        <v>69.528999999999996</v>
      </c>
      <c r="T47" s="10">
        <v>60.804000000000002</v>
      </c>
      <c r="U47" s="10">
        <v>71.628</v>
      </c>
      <c r="V47" s="10">
        <v>92.491</v>
      </c>
      <c r="W47" s="10">
        <v>42.844000000000001</v>
      </c>
      <c r="X47" s="10">
        <v>70.933000000000007</v>
      </c>
      <c r="Y47" s="10">
        <v>85.989000000000004</v>
      </c>
      <c r="Z47" s="10">
        <v>68.736999999999995</v>
      </c>
      <c r="AA47" s="10">
        <v>121.669</v>
      </c>
      <c r="AB47" s="10">
        <v>52.384999999999998</v>
      </c>
      <c r="AC47" s="10">
        <v>80.91</v>
      </c>
      <c r="AD47" s="10">
        <v>56.851999999999997</v>
      </c>
      <c r="AE47" s="10">
        <v>55.673999999999999</v>
      </c>
      <c r="AF47" s="10">
        <v>74.492000000000004</v>
      </c>
      <c r="AG47" s="10">
        <v>71.808000000000007</v>
      </c>
      <c r="AH47" s="10">
        <v>80.212000000000003</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4">
        <v>46508</v>
      </c>
      <c r="B48" s="281"/>
      <c r="C48" s="271">
        <v>176</v>
      </c>
      <c r="D48" s="285">
        <v>226</v>
      </c>
      <c r="E48" s="10">
        <v>260.16500000000002</v>
      </c>
      <c r="F48" s="10">
        <v>380.13600000000002</v>
      </c>
      <c r="G48" s="10">
        <v>349.04</v>
      </c>
      <c r="H48" s="10">
        <v>210.42099999999999</v>
      </c>
      <c r="I48" s="10">
        <v>231.89099999999999</v>
      </c>
      <c r="J48" s="10">
        <v>262.02199999999999</v>
      </c>
      <c r="K48" s="10">
        <v>265.70499999999998</v>
      </c>
      <c r="L48" s="10">
        <v>98.284000000000006</v>
      </c>
      <c r="M48" s="10">
        <v>163.14400000000001</v>
      </c>
      <c r="N48" s="10">
        <v>239.26599999999999</v>
      </c>
      <c r="O48" s="10">
        <v>275.05599999999998</v>
      </c>
      <c r="P48" s="10">
        <v>249.166</v>
      </c>
      <c r="Q48" s="10">
        <v>244.99600000000001</v>
      </c>
      <c r="R48" s="10">
        <v>267.06</v>
      </c>
      <c r="S48" s="10">
        <v>319.512</v>
      </c>
      <c r="T48" s="10">
        <v>129.047</v>
      </c>
      <c r="U48" s="10">
        <v>165.10599999999999</v>
      </c>
      <c r="V48" s="10">
        <v>155.029</v>
      </c>
      <c r="W48" s="10">
        <v>109.52200000000001</v>
      </c>
      <c r="X48" s="10">
        <v>246.24700000000001</v>
      </c>
      <c r="Y48" s="10">
        <v>171.42699999999999</v>
      </c>
      <c r="Z48" s="10">
        <v>177.714</v>
      </c>
      <c r="AA48" s="10">
        <v>263.64999999999998</v>
      </c>
      <c r="AB48" s="10">
        <v>170.911</v>
      </c>
      <c r="AC48" s="10">
        <v>209.14500000000001</v>
      </c>
      <c r="AD48" s="10">
        <v>194.81</v>
      </c>
      <c r="AE48" s="10">
        <v>137.34299999999999</v>
      </c>
      <c r="AF48" s="10">
        <v>217.899</v>
      </c>
      <c r="AG48" s="10">
        <v>274.34699999999998</v>
      </c>
      <c r="AH48" s="10">
        <v>222.27099999999999</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4">
        <v>46539</v>
      </c>
      <c r="B49" s="281"/>
      <c r="C49" s="271">
        <v>173</v>
      </c>
      <c r="D49" s="285">
        <v>265</v>
      </c>
      <c r="E49" s="10">
        <v>596.76700000000005</v>
      </c>
      <c r="F49" s="10">
        <v>322.51499999999999</v>
      </c>
      <c r="G49" s="10">
        <v>511.673</v>
      </c>
      <c r="H49" s="10">
        <v>226.08500000000001</v>
      </c>
      <c r="I49" s="10">
        <v>346.84699999999998</v>
      </c>
      <c r="J49" s="10">
        <v>163.054</v>
      </c>
      <c r="K49" s="10">
        <v>202.49700000000001</v>
      </c>
      <c r="L49" s="10">
        <v>62.131</v>
      </c>
      <c r="M49" s="10">
        <v>225.48500000000001</v>
      </c>
      <c r="N49" s="10">
        <v>147.61099999999999</v>
      </c>
      <c r="O49" s="10">
        <v>299.42599999999999</v>
      </c>
      <c r="P49" s="10">
        <v>194.59399999999999</v>
      </c>
      <c r="Q49" s="10">
        <v>182.376</v>
      </c>
      <c r="R49" s="10">
        <v>504.17</v>
      </c>
      <c r="S49" s="10">
        <v>273.09399999999999</v>
      </c>
      <c r="T49" s="10">
        <v>282.81400000000002</v>
      </c>
      <c r="U49" s="10">
        <v>444.25200000000001</v>
      </c>
      <c r="V49" s="10">
        <v>59.048999999999999</v>
      </c>
      <c r="W49" s="10">
        <v>158.65100000000001</v>
      </c>
      <c r="X49" s="10">
        <v>351.35899999999998</v>
      </c>
      <c r="Y49" s="10">
        <v>366.65899999999999</v>
      </c>
      <c r="Z49" s="10">
        <v>305.35599999999999</v>
      </c>
      <c r="AA49" s="10">
        <v>408.459</v>
      </c>
      <c r="AB49" s="10">
        <v>79.986000000000004</v>
      </c>
      <c r="AC49" s="10">
        <v>417.33199999999999</v>
      </c>
      <c r="AD49" s="10">
        <v>201.791</v>
      </c>
      <c r="AE49" s="10">
        <v>281.45999999999998</v>
      </c>
      <c r="AF49" s="10">
        <v>174.82400000000001</v>
      </c>
      <c r="AG49" s="10">
        <v>434.11799999999999</v>
      </c>
      <c r="AH49" s="10">
        <v>228.04499999999999</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4">
        <v>46569</v>
      </c>
      <c r="B50" s="281"/>
      <c r="C50" s="271">
        <v>54</v>
      </c>
      <c r="D50" s="285">
        <v>90</v>
      </c>
      <c r="E50" s="10">
        <v>455.24400000000003</v>
      </c>
      <c r="F50" s="10">
        <v>114.22799999999999</v>
      </c>
      <c r="G50" s="10">
        <v>178.69900000000001</v>
      </c>
      <c r="H50" s="10">
        <v>107.626</v>
      </c>
      <c r="I50" s="10">
        <v>229.285</v>
      </c>
      <c r="J50" s="10">
        <v>53.665999999999997</v>
      </c>
      <c r="K50" s="10">
        <v>62.156999999999996</v>
      </c>
      <c r="L50" s="10">
        <v>26.376000000000001</v>
      </c>
      <c r="M50" s="10">
        <v>59.741999999999997</v>
      </c>
      <c r="N50" s="10">
        <v>56.323</v>
      </c>
      <c r="O50" s="10">
        <v>118.584</v>
      </c>
      <c r="P50" s="10">
        <v>73.834999999999994</v>
      </c>
      <c r="Q50" s="10">
        <v>68.715999999999994</v>
      </c>
      <c r="R50" s="10">
        <v>219.161</v>
      </c>
      <c r="S50" s="10">
        <v>139.441</v>
      </c>
      <c r="T50" s="10">
        <v>75.91</v>
      </c>
      <c r="U50" s="10">
        <v>240.298</v>
      </c>
      <c r="V50" s="10">
        <v>30.236000000000001</v>
      </c>
      <c r="W50" s="10">
        <v>58.179000000000002</v>
      </c>
      <c r="X50" s="10">
        <v>106.46299999999999</v>
      </c>
      <c r="Y50" s="10">
        <v>125.386</v>
      </c>
      <c r="Z50" s="10">
        <v>97.408000000000001</v>
      </c>
      <c r="AA50" s="10">
        <v>136.505</v>
      </c>
      <c r="AB50" s="10">
        <v>34.648000000000003</v>
      </c>
      <c r="AC50" s="10">
        <v>275.90800000000002</v>
      </c>
      <c r="AD50" s="10">
        <v>62.726999999999997</v>
      </c>
      <c r="AE50" s="10">
        <v>127.834</v>
      </c>
      <c r="AF50" s="10">
        <v>69.935000000000002</v>
      </c>
      <c r="AG50" s="10">
        <v>200.72300000000001</v>
      </c>
      <c r="AH50" s="10">
        <v>69.233000000000004</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4">
        <v>46600</v>
      </c>
      <c r="B51" s="281"/>
      <c r="C51" s="271">
        <v>43</v>
      </c>
      <c r="D51" s="285">
        <v>56</v>
      </c>
      <c r="E51" s="10">
        <v>132.40799999999999</v>
      </c>
      <c r="F51" s="10">
        <v>56.576999999999998</v>
      </c>
      <c r="G51" s="10">
        <v>86.765000000000001</v>
      </c>
      <c r="H51" s="10">
        <v>54.49</v>
      </c>
      <c r="I51" s="10">
        <v>95.138000000000005</v>
      </c>
      <c r="J51" s="10">
        <v>47.418999999999997</v>
      </c>
      <c r="K51" s="10">
        <v>54.95</v>
      </c>
      <c r="L51" s="10">
        <v>22.975000000000001</v>
      </c>
      <c r="M51" s="10">
        <v>43.951000000000001</v>
      </c>
      <c r="N51" s="10">
        <v>39.459000000000003</v>
      </c>
      <c r="O51" s="10">
        <v>60.948</v>
      </c>
      <c r="P51" s="10">
        <v>52.628999999999998</v>
      </c>
      <c r="Q51" s="10">
        <v>50.317999999999998</v>
      </c>
      <c r="R51" s="10">
        <v>81.727999999999994</v>
      </c>
      <c r="S51" s="10">
        <v>57.457000000000001</v>
      </c>
      <c r="T51" s="10">
        <v>52.887</v>
      </c>
      <c r="U51" s="10">
        <v>74.459000000000003</v>
      </c>
      <c r="V51" s="10">
        <v>30.684000000000001</v>
      </c>
      <c r="W51" s="10">
        <v>42.149000000000001</v>
      </c>
      <c r="X51" s="10">
        <v>60.087000000000003</v>
      </c>
      <c r="Y51" s="10">
        <v>56.399000000000001</v>
      </c>
      <c r="Z51" s="10">
        <v>55.817</v>
      </c>
      <c r="AA51" s="10">
        <v>67.177000000000007</v>
      </c>
      <c r="AB51" s="10">
        <v>28.710999999999999</v>
      </c>
      <c r="AC51" s="10">
        <v>87.055000000000007</v>
      </c>
      <c r="AD51" s="10">
        <v>41.923999999999999</v>
      </c>
      <c r="AE51" s="10">
        <v>58.600999999999999</v>
      </c>
      <c r="AF51" s="10">
        <v>56.276000000000003</v>
      </c>
      <c r="AG51" s="10">
        <v>72.558000000000007</v>
      </c>
      <c r="AH51" s="10">
        <v>44.893000000000001</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4">
        <v>46631</v>
      </c>
      <c r="B52" s="281"/>
      <c r="C52" s="271">
        <v>30</v>
      </c>
      <c r="D52" s="285">
        <v>36</v>
      </c>
      <c r="E52" s="10">
        <v>65.887</v>
      </c>
      <c r="F52" s="10">
        <v>41.454000000000001</v>
      </c>
      <c r="G52" s="10">
        <v>59.405000000000001</v>
      </c>
      <c r="H52" s="10">
        <v>35.247</v>
      </c>
      <c r="I52" s="10">
        <v>50.823999999999998</v>
      </c>
      <c r="J52" s="10">
        <v>35.371000000000002</v>
      </c>
      <c r="K52" s="10">
        <v>32.713000000000001</v>
      </c>
      <c r="L52" s="10">
        <v>21.907</v>
      </c>
      <c r="M52" s="10">
        <v>58.256999999999998</v>
      </c>
      <c r="N52" s="10">
        <v>35.887999999999998</v>
      </c>
      <c r="O52" s="10">
        <v>39.018999999999998</v>
      </c>
      <c r="P52" s="10">
        <v>38.646000000000001</v>
      </c>
      <c r="Q52" s="10">
        <v>43.313000000000002</v>
      </c>
      <c r="R52" s="10">
        <v>46.752000000000002</v>
      </c>
      <c r="S52" s="10">
        <v>38.457000000000001</v>
      </c>
      <c r="T52" s="10">
        <v>30.942</v>
      </c>
      <c r="U52" s="10">
        <v>42.545000000000002</v>
      </c>
      <c r="V52" s="10">
        <v>25.001000000000001</v>
      </c>
      <c r="W52" s="10">
        <v>55.116</v>
      </c>
      <c r="X52" s="10">
        <v>53.279000000000003</v>
      </c>
      <c r="Y52" s="10">
        <v>40.505000000000003</v>
      </c>
      <c r="Z52" s="10">
        <v>36.936</v>
      </c>
      <c r="AA52" s="10">
        <v>41.063000000000002</v>
      </c>
      <c r="AB52" s="10">
        <v>23.315000000000001</v>
      </c>
      <c r="AC52" s="10">
        <v>45.792000000000002</v>
      </c>
      <c r="AD52" s="10">
        <v>38.616999999999997</v>
      </c>
      <c r="AE52" s="10">
        <v>35.811</v>
      </c>
      <c r="AF52" s="10">
        <v>41.762999999999998</v>
      </c>
      <c r="AG52" s="10">
        <v>52.000999999999998</v>
      </c>
      <c r="AH52" s="10">
        <v>36.405999999999999</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4">
        <v>46661</v>
      </c>
      <c r="B53" s="281"/>
      <c r="C53" s="271">
        <v>27</v>
      </c>
      <c r="D53" s="285">
        <v>37</v>
      </c>
      <c r="E53" s="10">
        <v>63.13</v>
      </c>
      <c r="F53" s="10">
        <v>50.468000000000004</v>
      </c>
      <c r="G53" s="10">
        <v>62.137999999999998</v>
      </c>
      <c r="H53" s="10">
        <v>45.61</v>
      </c>
      <c r="I53" s="10">
        <v>40.584000000000003</v>
      </c>
      <c r="J53" s="10">
        <v>31.994</v>
      </c>
      <c r="K53" s="10">
        <v>30.946999999999999</v>
      </c>
      <c r="L53" s="10">
        <v>31.42</v>
      </c>
      <c r="M53" s="10">
        <v>35.64</v>
      </c>
      <c r="N53" s="10">
        <v>33.744999999999997</v>
      </c>
      <c r="O53" s="10">
        <v>52.747</v>
      </c>
      <c r="P53" s="10">
        <v>65.031999999999996</v>
      </c>
      <c r="Q53" s="10">
        <v>44.808</v>
      </c>
      <c r="R53" s="10">
        <v>42.670999999999999</v>
      </c>
      <c r="S53" s="10">
        <v>40.276000000000003</v>
      </c>
      <c r="T53" s="10">
        <v>31.890999999999998</v>
      </c>
      <c r="U53" s="10">
        <v>41.604999999999997</v>
      </c>
      <c r="V53" s="10">
        <v>24.036999999999999</v>
      </c>
      <c r="W53" s="10">
        <v>51.466000000000001</v>
      </c>
      <c r="X53" s="10">
        <v>63.277999999999999</v>
      </c>
      <c r="Y53" s="10">
        <v>34.963999999999999</v>
      </c>
      <c r="Z53" s="10">
        <v>32.320999999999998</v>
      </c>
      <c r="AA53" s="10">
        <v>42.250999999999998</v>
      </c>
      <c r="AB53" s="10">
        <v>25.776</v>
      </c>
      <c r="AC53" s="10">
        <v>39.362000000000002</v>
      </c>
      <c r="AD53" s="10">
        <v>37.207999999999998</v>
      </c>
      <c r="AE53" s="10">
        <v>30.405000000000001</v>
      </c>
      <c r="AF53" s="10">
        <v>30.247</v>
      </c>
      <c r="AG53" s="10">
        <v>46.55</v>
      </c>
      <c r="AH53" s="10">
        <v>43.383000000000003</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4">
        <v>46692</v>
      </c>
      <c r="B54" s="281"/>
      <c r="C54" s="271">
        <v>28</v>
      </c>
      <c r="D54" s="285">
        <v>32</v>
      </c>
      <c r="E54" s="10">
        <v>46.447000000000003</v>
      </c>
      <c r="F54" s="10">
        <v>42.69</v>
      </c>
      <c r="G54" s="10">
        <v>47.091999999999999</v>
      </c>
      <c r="H54" s="10">
        <v>38.567999999999998</v>
      </c>
      <c r="I54" s="10">
        <v>32.459000000000003</v>
      </c>
      <c r="J54" s="10">
        <v>28.367000000000001</v>
      </c>
      <c r="K54" s="10">
        <v>30.294</v>
      </c>
      <c r="L54" s="10">
        <v>20.536999999999999</v>
      </c>
      <c r="M54" s="10">
        <v>26.295999999999999</v>
      </c>
      <c r="N54" s="10">
        <v>31.359000000000002</v>
      </c>
      <c r="O54" s="10">
        <v>40.502000000000002</v>
      </c>
      <c r="P54" s="10">
        <v>46.305</v>
      </c>
      <c r="Q54" s="10">
        <v>36.993000000000002</v>
      </c>
      <c r="R54" s="10">
        <v>36.622</v>
      </c>
      <c r="S54" s="10">
        <v>36.261000000000003</v>
      </c>
      <c r="T54" s="10">
        <v>32.167000000000002</v>
      </c>
      <c r="U54" s="10">
        <v>34.344000000000001</v>
      </c>
      <c r="V54" s="10">
        <v>20.091999999999999</v>
      </c>
      <c r="W54" s="10">
        <v>33.616</v>
      </c>
      <c r="X54" s="10">
        <v>39.374000000000002</v>
      </c>
      <c r="Y54" s="10">
        <v>31.66</v>
      </c>
      <c r="Z54" s="10">
        <v>27.777999999999999</v>
      </c>
      <c r="AA54" s="10">
        <v>35.908999999999999</v>
      </c>
      <c r="AB54" s="10">
        <v>24.323</v>
      </c>
      <c r="AC54" s="10">
        <v>34.103000000000002</v>
      </c>
      <c r="AD54" s="10">
        <v>40.012999999999998</v>
      </c>
      <c r="AE54" s="10">
        <v>28.795000000000002</v>
      </c>
      <c r="AF54" s="10">
        <v>25.742000000000001</v>
      </c>
      <c r="AG54" s="10">
        <v>38.313000000000002</v>
      </c>
      <c r="AH54" s="10">
        <v>34.176000000000002</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4">
        <v>46722</v>
      </c>
      <c r="B55" s="281"/>
      <c r="C55" s="271">
        <v>27</v>
      </c>
      <c r="D55" s="285">
        <v>27</v>
      </c>
      <c r="E55" s="10">
        <v>42.55</v>
      </c>
      <c r="F55" s="10">
        <v>35.512999999999998</v>
      </c>
      <c r="G55" s="10">
        <v>37.036000000000001</v>
      </c>
      <c r="H55" s="10">
        <v>35.021000000000001</v>
      </c>
      <c r="I55" s="10">
        <v>28.748999999999999</v>
      </c>
      <c r="J55" s="10">
        <v>24.756</v>
      </c>
      <c r="K55" s="10">
        <v>24.683</v>
      </c>
      <c r="L55" s="10">
        <v>17.785</v>
      </c>
      <c r="M55" s="10">
        <v>23.821000000000002</v>
      </c>
      <c r="N55" s="10">
        <v>25.183</v>
      </c>
      <c r="O55" s="10">
        <v>30.047999999999998</v>
      </c>
      <c r="P55" s="10">
        <v>31.917999999999999</v>
      </c>
      <c r="Q55" s="10">
        <v>26.334</v>
      </c>
      <c r="R55" s="10">
        <v>32.433999999999997</v>
      </c>
      <c r="S55" s="10">
        <v>29.584</v>
      </c>
      <c r="T55" s="10">
        <v>27.079000000000001</v>
      </c>
      <c r="U55" s="10">
        <v>30.048999999999999</v>
      </c>
      <c r="V55" s="10">
        <v>18.286000000000001</v>
      </c>
      <c r="W55" s="10">
        <v>25.286999999999999</v>
      </c>
      <c r="X55" s="10">
        <v>31.762</v>
      </c>
      <c r="Y55" s="10">
        <v>28.036999999999999</v>
      </c>
      <c r="Z55" s="10">
        <v>25.545000000000002</v>
      </c>
      <c r="AA55" s="10">
        <v>33.28</v>
      </c>
      <c r="AB55" s="10">
        <v>19.771999999999998</v>
      </c>
      <c r="AC55" s="10">
        <v>31.312999999999999</v>
      </c>
      <c r="AD55" s="10">
        <v>31.867999999999999</v>
      </c>
      <c r="AE55" s="10">
        <v>26.25</v>
      </c>
      <c r="AF55" s="10">
        <v>23.053999999999998</v>
      </c>
      <c r="AG55" s="10">
        <v>32.228999999999999</v>
      </c>
      <c r="AH55" s="10">
        <v>27.786000000000001</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4">
        <v>46753</v>
      </c>
      <c r="B56" s="281"/>
      <c r="C56" s="271">
        <v>26</v>
      </c>
      <c r="D56" s="285">
        <v>26</v>
      </c>
      <c r="E56" s="10">
        <v>36.084000000000003</v>
      </c>
      <c r="F56" s="10">
        <v>30.359000000000002</v>
      </c>
      <c r="G56" s="10">
        <v>32.936999999999998</v>
      </c>
      <c r="H56" s="10">
        <v>29.99</v>
      </c>
      <c r="I56" s="10">
        <v>28.36</v>
      </c>
      <c r="J56" s="10">
        <v>22.881</v>
      </c>
      <c r="K56" s="10">
        <v>21.611000000000001</v>
      </c>
      <c r="L56" s="10">
        <v>16.93</v>
      </c>
      <c r="M56" s="10">
        <v>21.503</v>
      </c>
      <c r="N56" s="10">
        <v>24.375</v>
      </c>
      <c r="O56" s="10">
        <v>26.085999999999999</v>
      </c>
      <c r="P56" s="10">
        <v>26.911000000000001</v>
      </c>
      <c r="Q56" s="10">
        <v>21.994</v>
      </c>
      <c r="R56" s="10">
        <v>29.573</v>
      </c>
      <c r="S56" s="10">
        <v>26.294</v>
      </c>
      <c r="T56" s="10">
        <v>24.908999999999999</v>
      </c>
      <c r="U56" s="10">
        <v>28.483000000000001</v>
      </c>
      <c r="V56" s="10">
        <v>16.97</v>
      </c>
      <c r="W56" s="10">
        <v>22.064</v>
      </c>
      <c r="X56" s="10">
        <v>27.780999999999999</v>
      </c>
      <c r="Y56" s="10">
        <v>25.771000000000001</v>
      </c>
      <c r="Z56" s="10">
        <v>23.690999999999999</v>
      </c>
      <c r="AA56" s="10">
        <v>28.998000000000001</v>
      </c>
      <c r="AB56" s="10">
        <v>18.166</v>
      </c>
      <c r="AC56" s="10">
        <v>28.584</v>
      </c>
      <c r="AD56" s="10">
        <v>25.628</v>
      </c>
      <c r="AE56" s="10">
        <v>23.565999999999999</v>
      </c>
      <c r="AF56" s="10">
        <v>21.529</v>
      </c>
      <c r="AG56" s="10">
        <v>29.324000000000002</v>
      </c>
      <c r="AH56" s="10">
        <v>25.172999999999998</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4">
        <v>46784</v>
      </c>
      <c r="B57" s="281"/>
      <c r="C57" s="271">
        <v>25</v>
      </c>
      <c r="D57" s="285">
        <v>25</v>
      </c>
      <c r="E57" s="10">
        <v>35.749000000000002</v>
      </c>
      <c r="F57" s="10">
        <v>25.635999999999999</v>
      </c>
      <c r="G57" s="10">
        <v>29.053000000000001</v>
      </c>
      <c r="H57" s="10">
        <v>29.187000000000001</v>
      </c>
      <c r="I57" s="10">
        <v>29.106999999999999</v>
      </c>
      <c r="J57" s="10">
        <v>22.338999999999999</v>
      </c>
      <c r="K57" s="10">
        <v>18.861000000000001</v>
      </c>
      <c r="L57" s="10">
        <v>20.082999999999998</v>
      </c>
      <c r="M57" s="10">
        <v>19.106999999999999</v>
      </c>
      <c r="N57" s="10">
        <v>22.19</v>
      </c>
      <c r="O57" s="10">
        <v>22.071999999999999</v>
      </c>
      <c r="P57" s="10">
        <v>25.73</v>
      </c>
      <c r="Q57" s="10">
        <v>18.515999999999998</v>
      </c>
      <c r="R57" s="10">
        <v>26.975000000000001</v>
      </c>
      <c r="S57" s="10">
        <v>22.49</v>
      </c>
      <c r="T57" s="10">
        <v>21.393000000000001</v>
      </c>
      <c r="U57" s="10">
        <v>24.518000000000001</v>
      </c>
      <c r="V57" s="10">
        <v>15.34</v>
      </c>
      <c r="W57" s="10">
        <v>22.776</v>
      </c>
      <c r="X57" s="10">
        <v>33.228999999999999</v>
      </c>
      <c r="Y57" s="10">
        <v>24.696999999999999</v>
      </c>
      <c r="Z57" s="10">
        <v>29.489000000000001</v>
      </c>
      <c r="AA57" s="10">
        <v>30.594999999999999</v>
      </c>
      <c r="AB57" s="10">
        <v>16.295000000000002</v>
      </c>
      <c r="AC57" s="10">
        <v>25.870999999999999</v>
      </c>
      <c r="AD57" s="10">
        <v>24.577000000000002</v>
      </c>
      <c r="AE57" s="10">
        <v>22.236999999999998</v>
      </c>
      <c r="AF57" s="10">
        <v>20.329000000000001</v>
      </c>
      <c r="AG57" s="10">
        <v>25.411000000000001</v>
      </c>
      <c r="AH57" s="10">
        <v>28.102</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4">
        <v>46813</v>
      </c>
      <c r="B58" s="281"/>
      <c r="C58" s="271">
        <v>37</v>
      </c>
      <c r="D58" s="285">
        <v>40</v>
      </c>
      <c r="E58" s="10">
        <v>45.162999999999997</v>
      </c>
      <c r="F58" s="10">
        <v>50.003</v>
      </c>
      <c r="G58" s="10">
        <v>46.896000000000001</v>
      </c>
      <c r="H58" s="10">
        <v>41.526000000000003</v>
      </c>
      <c r="I58" s="10">
        <v>34.624000000000002</v>
      </c>
      <c r="J58" s="10">
        <v>33.162999999999997</v>
      </c>
      <c r="K58" s="10">
        <v>23.89</v>
      </c>
      <c r="L58" s="10">
        <v>31.088000000000001</v>
      </c>
      <c r="M58" s="10">
        <v>49.170999999999999</v>
      </c>
      <c r="N58" s="10">
        <v>27.882999999999999</v>
      </c>
      <c r="O58" s="10">
        <v>31.233000000000001</v>
      </c>
      <c r="P58" s="10">
        <v>59.427999999999997</v>
      </c>
      <c r="Q58" s="10">
        <v>19.617999999999999</v>
      </c>
      <c r="R58" s="10">
        <v>46.677</v>
      </c>
      <c r="S58" s="10">
        <v>26.218</v>
      </c>
      <c r="T58" s="10">
        <v>34.115000000000002</v>
      </c>
      <c r="U58" s="10">
        <v>42.276000000000003</v>
      </c>
      <c r="V58" s="10">
        <v>23.172000000000001</v>
      </c>
      <c r="W58" s="10">
        <v>29.626000000000001</v>
      </c>
      <c r="X58" s="10">
        <v>55.646999999999998</v>
      </c>
      <c r="Y58" s="10">
        <v>41.055999999999997</v>
      </c>
      <c r="Z58" s="10">
        <v>65.816000000000003</v>
      </c>
      <c r="AA58" s="10">
        <v>32.366999999999997</v>
      </c>
      <c r="AB58" s="10">
        <v>23.093</v>
      </c>
      <c r="AC58" s="10">
        <v>38.564999999999998</v>
      </c>
      <c r="AD58" s="10">
        <v>31.067</v>
      </c>
      <c r="AE58" s="10">
        <v>35.707999999999998</v>
      </c>
      <c r="AF58" s="10">
        <v>34.603999999999999</v>
      </c>
      <c r="AG58" s="10">
        <v>43.9</v>
      </c>
      <c r="AH58" s="10">
        <v>50.856000000000002</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4">
        <v>46844</v>
      </c>
      <c r="B59" s="281"/>
      <c r="C59" s="271">
        <v>72</v>
      </c>
      <c r="D59" s="285">
        <v>89</v>
      </c>
      <c r="E59" s="10">
        <v>105.452</v>
      </c>
      <c r="F59" s="10">
        <v>93.146000000000001</v>
      </c>
      <c r="G59" s="10">
        <v>71.307000000000002</v>
      </c>
      <c r="H59" s="10">
        <v>62.072000000000003</v>
      </c>
      <c r="I59" s="10">
        <v>94.900999999999996</v>
      </c>
      <c r="J59" s="10">
        <v>72.099000000000004</v>
      </c>
      <c r="K59" s="10">
        <v>60.457999999999998</v>
      </c>
      <c r="L59" s="10">
        <v>57.156999999999996</v>
      </c>
      <c r="M59" s="10">
        <v>106.748</v>
      </c>
      <c r="N59" s="10">
        <v>71.228999999999999</v>
      </c>
      <c r="O59" s="10">
        <v>100.453</v>
      </c>
      <c r="P59" s="10">
        <v>106.34699999999999</v>
      </c>
      <c r="Q59" s="10">
        <v>54.715000000000003</v>
      </c>
      <c r="R59" s="10">
        <v>72.710999999999999</v>
      </c>
      <c r="S59" s="10">
        <v>62.122</v>
      </c>
      <c r="T59" s="10">
        <v>72.998000000000005</v>
      </c>
      <c r="U59" s="10">
        <v>92.671999999999997</v>
      </c>
      <c r="V59" s="10">
        <v>43.811999999999998</v>
      </c>
      <c r="W59" s="10">
        <v>72.346999999999994</v>
      </c>
      <c r="X59" s="10">
        <v>85.647000000000006</v>
      </c>
      <c r="Y59" s="10">
        <v>68.471000000000004</v>
      </c>
      <c r="Z59" s="10">
        <v>120.795</v>
      </c>
      <c r="AA59" s="10">
        <v>54.371000000000002</v>
      </c>
      <c r="AB59" s="10">
        <v>86.254000000000005</v>
      </c>
      <c r="AC59" s="10">
        <v>56.476999999999997</v>
      </c>
      <c r="AD59" s="10">
        <v>56.039000000000001</v>
      </c>
      <c r="AE59" s="10">
        <v>77.522000000000006</v>
      </c>
      <c r="AF59" s="10">
        <v>74.31</v>
      </c>
      <c r="AG59" s="10">
        <v>80.085999999999999</v>
      </c>
      <c r="AH59" s="10">
        <v>65.052999999999997</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4">
        <v>46874</v>
      </c>
      <c r="B60" s="281"/>
      <c r="C60" s="271">
        <v>176</v>
      </c>
      <c r="D60" s="285">
        <v>226</v>
      </c>
      <c r="E60" s="10">
        <v>381.84</v>
      </c>
      <c r="F60" s="10">
        <v>358.79700000000003</v>
      </c>
      <c r="G60" s="10">
        <v>218.79599999999999</v>
      </c>
      <c r="H60" s="10">
        <v>240.322</v>
      </c>
      <c r="I60" s="10">
        <v>263.28699999999998</v>
      </c>
      <c r="J60" s="10">
        <v>271.88200000000001</v>
      </c>
      <c r="K60" s="10">
        <v>101.04900000000001</v>
      </c>
      <c r="L60" s="10">
        <v>175.84</v>
      </c>
      <c r="M60" s="10">
        <v>239.85400000000001</v>
      </c>
      <c r="N60" s="10">
        <v>285.51299999999998</v>
      </c>
      <c r="O60" s="10">
        <v>253.54</v>
      </c>
      <c r="P60" s="10">
        <v>246.36199999999999</v>
      </c>
      <c r="Q60" s="10">
        <v>268.03199999999998</v>
      </c>
      <c r="R60" s="10">
        <v>326.90499999999997</v>
      </c>
      <c r="S60" s="10">
        <v>137.33500000000001</v>
      </c>
      <c r="T60" s="10">
        <v>174.63900000000001</v>
      </c>
      <c r="U60" s="10">
        <v>155.49700000000001</v>
      </c>
      <c r="V60" s="10">
        <v>112.995</v>
      </c>
      <c r="W60" s="10">
        <v>259.82299999999998</v>
      </c>
      <c r="X60" s="10">
        <v>177.185</v>
      </c>
      <c r="Y60" s="10">
        <v>178.33699999999999</v>
      </c>
      <c r="Z60" s="10">
        <v>273.36500000000001</v>
      </c>
      <c r="AA60" s="10">
        <v>173.49199999999999</v>
      </c>
      <c r="AB60" s="10">
        <v>209.71199999999999</v>
      </c>
      <c r="AC60" s="10">
        <v>195.26599999999999</v>
      </c>
      <c r="AD60" s="10">
        <v>144.14500000000001</v>
      </c>
      <c r="AE60" s="10">
        <v>221.708</v>
      </c>
      <c r="AF60" s="10">
        <v>288.43</v>
      </c>
      <c r="AG60" s="10">
        <v>222.983</v>
      </c>
      <c r="AH60" s="10">
        <v>270.56</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4">
        <v>46905</v>
      </c>
      <c r="B61" s="281"/>
      <c r="C61" s="271">
        <v>173</v>
      </c>
      <c r="D61" s="285">
        <v>265</v>
      </c>
      <c r="E61" s="10">
        <v>323.54500000000002</v>
      </c>
      <c r="F61" s="10">
        <v>512.346</v>
      </c>
      <c r="G61" s="10">
        <v>222.35499999999999</v>
      </c>
      <c r="H61" s="10">
        <v>350.24700000000001</v>
      </c>
      <c r="I61" s="10">
        <v>163.642</v>
      </c>
      <c r="J61" s="10">
        <v>197.7</v>
      </c>
      <c r="K61" s="10">
        <v>59.585000000000001</v>
      </c>
      <c r="L61" s="10">
        <v>215.65100000000001</v>
      </c>
      <c r="M61" s="10">
        <v>148.08199999999999</v>
      </c>
      <c r="N61" s="10">
        <v>295.90199999999999</v>
      </c>
      <c r="O61" s="10">
        <v>191.62700000000001</v>
      </c>
      <c r="P61" s="10">
        <v>179.91200000000001</v>
      </c>
      <c r="Q61" s="10">
        <v>505.85</v>
      </c>
      <c r="R61" s="10">
        <v>272.37799999999999</v>
      </c>
      <c r="S61" s="10">
        <v>278.43599999999998</v>
      </c>
      <c r="T61" s="10">
        <v>450.03</v>
      </c>
      <c r="U61" s="10">
        <v>59.384999999999998</v>
      </c>
      <c r="V61" s="10">
        <v>157.94</v>
      </c>
      <c r="W61" s="10">
        <v>343.89499999999998</v>
      </c>
      <c r="X61" s="10">
        <v>368.61599999999999</v>
      </c>
      <c r="Y61" s="10">
        <v>306.11099999999999</v>
      </c>
      <c r="Z61" s="10">
        <v>407.62400000000002</v>
      </c>
      <c r="AA61" s="10">
        <v>77.867999999999995</v>
      </c>
      <c r="AB61" s="10">
        <v>431.17899999999997</v>
      </c>
      <c r="AC61" s="10">
        <v>202.53800000000001</v>
      </c>
      <c r="AD61" s="10">
        <v>283.42</v>
      </c>
      <c r="AE61" s="10">
        <v>172.84700000000001</v>
      </c>
      <c r="AF61" s="10">
        <v>430.904</v>
      </c>
      <c r="AG61" s="10">
        <v>229.09299999999999</v>
      </c>
      <c r="AH61" s="10">
        <v>606.15200000000004</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4">
        <v>46935</v>
      </c>
      <c r="B62" s="281"/>
      <c r="C62" s="271">
        <v>54</v>
      </c>
      <c r="D62" s="285">
        <v>90</v>
      </c>
      <c r="E62" s="10">
        <v>114.887</v>
      </c>
      <c r="F62" s="10">
        <v>173.15100000000001</v>
      </c>
      <c r="G62" s="10">
        <v>105.026</v>
      </c>
      <c r="H62" s="10">
        <v>222.797</v>
      </c>
      <c r="I62" s="10">
        <v>54.101999999999997</v>
      </c>
      <c r="J62" s="10">
        <v>61.491999999999997</v>
      </c>
      <c r="K62" s="10">
        <v>26.247</v>
      </c>
      <c r="L62" s="10">
        <v>58.972999999999999</v>
      </c>
      <c r="M62" s="10">
        <v>56.738999999999997</v>
      </c>
      <c r="N62" s="10">
        <v>114.259</v>
      </c>
      <c r="O62" s="10">
        <v>73.64</v>
      </c>
      <c r="P62" s="10">
        <v>67.971999999999994</v>
      </c>
      <c r="Q62" s="10">
        <v>219.929</v>
      </c>
      <c r="R62" s="10">
        <v>135.148</v>
      </c>
      <c r="S62" s="10">
        <v>73.989000000000004</v>
      </c>
      <c r="T62" s="10">
        <v>230.17</v>
      </c>
      <c r="U62" s="10">
        <v>30.725999999999999</v>
      </c>
      <c r="V62" s="10">
        <v>57.935000000000002</v>
      </c>
      <c r="W62" s="10">
        <v>104.02</v>
      </c>
      <c r="X62" s="10">
        <v>121.40900000000001</v>
      </c>
      <c r="Y62" s="10">
        <v>97.837999999999994</v>
      </c>
      <c r="Z62" s="10">
        <v>133.21899999999999</v>
      </c>
      <c r="AA62" s="10">
        <v>34.496000000000002</v>
      </c>
      <c r="AB62" s="10">
        <v>263.99200000000002</v>
      </c>
      <c r="AC62" s="10">
        <v>63.094999999999999</v>
      </c>
      <c r="AD62" s="10">
        <v>123.839</v>
      </c>
      <c r="AE62" s="10">
        <v>68.968999999999994</v>
      </c>
      <c r="AF62" s="10">
        <v>193.76</v>
      </c>
      <c r="AG62" s="10">
        <v>69.741</v>
      </c>
      <c r="AH62" s="10">
        <v>443.64600000000002</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4">
        <v>46966</v>
      </c>
      <c r="B63" s="281"/>
      <c r="C63" s="271">
        <v>43</v>
      </c>
      <c r="D63" s="285">
        <v>56</v>
      </c>
      <c r="E63" s="10">
        <v>56.65</v>
      </c>
      <c r="F63" s="10">
        <v>84.84</v>
      </c>
      <c r="G63" s="10">
        <v>53.604999999999997</v>
      </c>
      <c r="H63" s="10">
        <v>92.287999999999997</v>
      </c>
      <c r="I63" s="10">
        <v>47.454999999999998</v>
      </c>
      <c r="J63" s="10">
        <v>54.814999999999998</v>
      </c>
      <c r="K63" s="10">
        <v>22.991</v>
      </c>
      <c r="L63" s="10">
        <v>43.783000000000001</v>
      </c>
      <c r="M63" s="10">
        <v>39.465000000000003</v>
      </c>
      <c r="N63" s="10">
        <v>60.35</v>
      </c>
      <c r="O63" s="10">
        <v>52.186</v>
      </c>
      <c r="P63" s="10">
        <v>49.750999999999998</v>
      </c>
      <c r="Q63" s="10">
        <v>81.808000000000007</v>
      </c>
      <c r="R63" s="10">
        <v>56.517000000000003</v>
      </c>
      <c r="S63" s="10">
        <v>52.423999999999999</v>
      </c>
      <c r="T63" s="10">
        <v>72.88</v>
      </c>
      <c r="U63" s="10">
        <v>30.786999999999999</v>
      </c>
      <c r="V63" s="10">
        <v>41.253</v>
      </c>
      <c r="W63" s="10">
        <v>59.314</v>
      </c>
      <c r="X63" s="10">
        <v>55.808999999999997</v>
      </c>
      <c r="Y63" s="10">
        <v>55.798999999999999</v>
      </c>
      <c r="Z63" s="10">
        <v>65.754999999999995</v>
      </c>
      <c r="AA63" s="10">
        <v>28.457999999999998</v>
      </c>
      <c r="AB63" s="10">
        <v>85.156000000000006</v>
      </c>
      <c r="AC63" s="10">
        <v>41.923000000000002</v>
      </c>
      <c r="AD63" s="10">
        <v>57.805999999999997</v>
      </c>
      <c r="AE63" s="10">
        <v>56.353999999999999</v>
      </c>
      <c r="AF63" s="10">
        <v>71.994</v>
      </c>
      <c r="AG63" s="10">
        <v>44.906999999999996</v>
      </c>
      <c r="AH63" s="10">
        <v>128.179</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4">
        <v>46997</v>
      </c>
      <c r="B64" s="281"/>
      <c r="C64" s="271">
        <v>30</v>
      </c>
      <c r="D64" s="285">
        <v>36</v>
      </c>
      <c r="E64" s="10">
        <v>41.454000000000001</v>
      </c>
      <c r="F64" s="10">
        <v>59.405000000000001</v>
      </c>
      <c r="G64" s="10">
        <v>35.247</v>
      </c>
      <c r="H64" s="10">
        <v>50.823999999999998</v>
      </c>
      <c r="I64" s="10">
        <v>35.371000000000002</v>
      </c>
      <c r="J64" s="10">
        <v>32.713000000000001</v>
      </c>
      <c r="K64" s="10">
        <v>21.907</v>
      </c>
      <c r="L64" s="10">
        <v>58.256999999999998</v>
      </c>
      <c r="M64" s="10">
        <v>35.887999999999998</v>
      </c>
      <c r="N64" s="10">
        <v>39.018999999999998</v>
      </c>
      <c r="O64" s="10">
        <v>38.646000000000001</v>
      </c>
      <c r="P64" s="10">
        <v>43.313000000000002</v>
      </c>
      <c r="Q64" s="10">
        <v>46.752000000000002</v>
      </c>
      <c r="R64" s="10">
        <v>38.457000000000001</v>
      </c>
      <c r="S64" s="10">
        <v>30.942</v>
      </c>
      <c r="T64" s="10">
        <v>42.545000000000002</v>
      </c>
      <c r="U64" s="10">
        <v>25.001000000000001</v>
      </c>
      <c r="V64" s="10">
        <v>55.116</v>
      </c>
      <c r="W64" s="10">
        <v>53.279000000000003</v>
      </c>
      <c r="X64" s="10">
        <v>40.505000000000003</v>
      </c>
      <c r="Y64" s="10">
        <v>36.936</v>
      </c>
      <c r="Z64" s="10">
        <v>41.063000000000002</v>
      </c>
      <c r="AA64" s="10">
        <v>23.315000000000001</v>
      </c>
      <c r="AB64" s="10">
        <v>45.792000000000002</v>
      </c>
      <c r="AC64" s="10">
        <v>38.616999999999997</v>
      </c>
      <c r="AD64" s="10">
        <v>35.811</v>
      </c>
      <c r="AE64" s="10">
        <v>41.762999999999998</v>
      </c>
      <c r="AF64" s="10">
        <v>52.000999999999998</v>
      </c>
      <c r="AG64" s="10">
        <v>36.405999999999999</v>
      </c>
      <c r="AH64" s="10">
        <v>36.405999999999999</v>
      </c>
      <c r="AI64" s="130"/>
      <c r="AJ64" s="130"/>
      <c r="AK64" s="130"/>
      <c r="AL64" s="130"/>
      <c r="AM64" s="130"/>
      <c r="AN64" s="130"/>
      <c r="AO64" s="130"/>
      <c r="AP64" s="130"/>
      <c r="AQ64" s="130"/>
      <c r="AR64" s="130"/>
      <c r="AS64" s="130"/>
      <c r="AT64" s="130"/>
      <c r="AU64" s="130"/>
      <c r="AV64" s="130"/>
      <c r="AW64" s="130"/>
      <c r="AX64" s="130"/>
      <c r="AY64" s="130"/>
      <c r="ALQ64" s="2" t="e">
        <v>#N/A</v>
      </c>
    </row>
    <row r="65" spans="1:1005" ht="14.5" x14ac:dyDescent="0.35">
      <c r="A65" s="144"/>
      <c r="B65" s="281"/>
      <c r="C65" s="271"/>
      <c r="D65" s="285"/>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4.5" x14ac:dyDescent="0.35">
      <c r="A66" s="144"/>
      <c r="B66" s="281"/>
      <c r="C66" s="271"/>
      <c r="D66" s="285"/>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4.5" x14ac:dyDescent="0.35">
      <c r="A67" s="144"/>
      <c r="B67" s="281"/>
      <c r="C67" s="271"/>
      <c r="D67" s="285"/>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4.5" x14ac:dyDescent="0.35">
      <c r="A68" s="144"/>
      <c r="B68" s="281"/>
      <c r="C68" s="271"/>
      <c r="D68" s="285"/>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4.5" x14ac:dyDescent="0.35">
      <c r="A69" s="144"/>
      <c r="B69" s="281"/>
      <c r="C69" s="271"/>
      <c r="D69" s="285"/>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4.5" x14ac:dyDescent="0.35">
      <c r="A70" s="144"/>
      <c r="B70" s="281"/>
      <c r="C70" s="271"/>
      <c r="D70" s="285"/>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4.5" x14ac:dyDescent="0.35">
      <c r="A71" s="144"/>
      <c r="B71" s="281"/>
      <c r="C71" s="271"/>
      <c r="D71" s="285"/>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4.5" x14ac:dyDescent="0.3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4.5" x14ac:dyDescent="0.3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5" x14ac:dyDescent="0.3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5" x14ac:dyDescent="0.3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5" x14ac:dyDescent="0.3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5" x14ac:dyDescent="0.3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5" x14ac:dyDescent="0.3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5" x14ac:dyDescent="0.3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5" x14ac:dyDescent="0.3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4"/>
      <c r="B81" s="281"/>
      <c r="C81" s="271"/>
      <c r="D81" s="276"/>
    </row>
    <row r="82" spans="1:4" ht="12.75" customHeight="1" x14ac:dyDescent="0.35">
      <c r="A82" s="144"/>
      <c r="B82" s="281"/>
      <c r="C82" s="271"/>
      <c r="D82" s="276"/>
    </row>
    <row r="83" spans="1:4" ht="12.75" customHeight="1" x14ac:dyDescent="0.35">
      <c r="A83" s="144"/>
      <c r="B83" s="281"/>
      <c r="C83" s="271"/>
      <c r="D83" s="276"/>
    </row>
    <row r="84" spans="1:4" ht="12.75" customHeight="1" x14ac:dyDescent="0.3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topLeftCell="A46" workbookViewId="0">
      <selection activeCell="D4" sqref="D4"/>
    </sheetView>
  </sheetViews>
  <sheetFormatPr defaultColWidth="18.7265625" defaultRowHeight="12.75" customHeight="1" x14ac:dyDescent="0.35"/>
  <cols>
    <col min="1" max="4" width="7.54296875" style="162" customWidth="1"/>
    <col min="5" max="30" width="8" style="167" customWidth="1"/>
    <col min="31" max="31" width="8.453125" style="193" customWidth="1"/>
    <col min="32" max="54" width="8.81640625" style="167" customWidth="1"/>
    <col min="55" max="16384" width="18.7265625" style="167"/>
  </cols>
  <sheetData>
    <row r="1" spans="1:39" ht="14.5" x14ac:dyDescent="0.35">
      <c r="A1" s="2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162"/>
      <c r="AJ1" s="162"/>
      <c r="AK1" s="162"/>
      <c r="AL1" s="162"/>
      <c r="AM1" s="162"/>
    </row>
    <row r="2" spans="1:39" s="162" customFormat="1" ht="14.5" x14ac:dyDescent="0.3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4.5" x14ac:dyDescent="0.3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4.5" x14ac:dyDescent="0.35">
      <c r="A4" s="145">
        <v>45170</v>
      </c>
      <c r="B4" s="277"/>
      <c r="C4" s="278">
        <v>0</v>
      </c>
      <c r="D4" s="273">
        <v>26</v>
      </c>
      <c r="E4" s="173">
        <v>46.768000000000001</v>
      </c>
      <c r="F4" s="173">
        <v>7.3680000000000003</v>
      </c>
      <c r="G4" s="173">
        <v>6.7439999999999998</v>
      </c>
      <c r="H4" s="191">
        <v>37.887</v>
      </c>
      <c r="I4" s="191">
        <v>6.4470000000000001</v>
      </c>
      <c r="J4" s="191">
        <v>16.065000000000001</v>
      </c>
      <c r="K4" s="191">
        <v>39.49</v>
      </c>
      <c r="L4" s="191">
        <v>1.8919999999999999</v>
      </c>
      <c r="M4" s="191">
        <v>19.614999999999998</v>
      </c>
      <c r="N4" s="191">
        <v>3.8780000000000001</v>
      </c>
      <c r="O4" s="191">
        <v>0.85199999999999998</v>
      </c>
      <c r="P4" s="191">
        <v>27.588000000000001</v>
      </c>
      <c r="Q4" s="191">
        <v>34.372999999999998</v>
      </c>
      <c r="R4" s="191">
        <v>52.478999999999999</v>
      </c>
      <c r="S4" s="191">
        <v>8.6110000000000007</v>
      </c>
      <c r="T4" s="191">
        <v>22.542000000000002</v>
      </c>
      <c r="U4" s="191">
        <v>20.62</v>
      </c>
      <c r="V4" s="191">
        <v>2.7509999999999999</v>
      </c>
      <c r="W4" s="191">
        <v>7.4969999999999999</v>
      </c>
      <c r="X4" s="191">
        <v>11.657</v>
      </c>
      <c r="Y4" s="191">
        <v>9.4190000000000005</v>
      </c>
      <c r="Z4" s="191">
        <v>4.5330000000000004</v>
      </c>
      <c r="AA4" s="191">
        <v>68.37</v>
      </c>
      <c r="AB4" s="191">
        <v>15.177</v>
      </c>
      <c r="AC4" s="191">
        <v>9.3170000000000002</v>
      </c>
      <c r="AD4" s="191">
        <v>6.7569999999999997</v>
      </c>
      <c r="AE4" s="191">
        <v>8.6829999999999998</v>
      </c>
      <c r="AF4" s="191">
        <v>1.175</v>
      </c>
      <c r="AG4" s="191">
        <v>1.8520000000000001</v>
      </c>
      <c r="AH4" s="192">
        <v>6.5229999999999997</v>
      </c>
    </row>
    <row r="5" spans="1:39" ht="14.5" x14ac:dyDescent="0.35">
      <c r="A5" s="145">
        <v>45200</v>
      </c>
      <c r="B5" s="279"/>
      <c r="C5" s="269">
        <v>13</v>
      </c>
      <c r="D5" s="274">
        <v>29</v>
      </c>
      <c r="E5" s="173">
        <v>23.312000000000001</v>
      </c>
      <c r="F5" s="173">
        <v>15.225</v>
      </c>
      <c r="G5" s="173">
        <v>19.613</v>
      </c>
      <c r="H5" s="191">
        <v>47.323</v>
      </c>
      <c r="I5" s="191">
        <v>23.18</v>
      </c>
      <c r="J5" s="191">
        <v>37.637999999999998</v>
      </c>
      <c r="K5" s="191">
        <v>85.061000000000007</v>
      </c>
      <c r="L5" s="191">
        <v>43.247</v>
      </c>
      <c r="M5" s="191">
        <v>19.053999999999998</v>
      </c>
      <c r="N5" s="191">
        <v>35.679000000000002</v>
      </c>
      <c r="O5" s="191">
        <v>12.598000000000001</v>
      </c>
      <c r="P5" s="191">
        <v>44.860999999999997</v>
      </c>
      <c r="Q5" s="191">
        <v>23.216000000000001</v>
      </c>
      <c r="R5" s="191">
        <v>71.183999999999997</v>
      </c>
      <c r="S5" s="191">
        <v>69.569000000000003</v>
      </c>
      <c r="T5" s="191">
        <v>120.06699999999999</v>
      </c>
      <c r="U5" s="191">
        <v>50.033999999999999</v>
      </c>
      <c r="V5" s="191">
        <v>21.177</v>
      </c>
      <c r="W5" s="191">
        <v>23.664000000000001</v>
      </c>
      <c r="X5" s="191">
        <v>30.088999999999999</v>
      </c>
      <c r="Y5" s="191">
        <v>64.228999999999999</v>
      </c>
      <c r="Z5" s="191">
        <v>13.121</v>
      </c>
      <c r="AA5" s="191">
        <v>58.249000000000002</v>
      </c>
      <c r="AB5" s="191">
        <v>58.052999999999997</v>
      </c>
      <c r="AC5" s="191">
        <v>29.911000000000001</v>
      </c>
      <c r="AD5" s="191">
        <v>17.498999999999999</v>
      </c>
      <c r="AE5" s="191">
        <v>38.450000000000003</v>
      </c>
      <c r="AF5" s="191">
        <v>26.236000000000001</v>
      </c>
      <c r="AG5" s="191">
        <v>12.628</v>
      </c>
      <c r="AH5" s="192">
        <v>20.521000000000001</v>
      </c>
    </row>
    <row r="6" spans="1:39" ht="14.5" x14ac:dyDescent="0.35">
      <c r="A6" s="145">
        <v>45231</v>
      </c>
      <c r="B6" s="279"/>
      <c r="C6" s="269">
        <v>22</v>
      </c>
      <c r="D6" s="274">
        <v>26</v>
      </c>
      <c r="E6" s="173">
        <v>30.023</v>
      </c>
      <c r="F6" s="173">
        <v>23.658999999999999</v>
      </c>
      <c r="G6" s="173">
        <v>25.581</v>
      </c>
      <c r="H6" s="191">
        <v>44.284999999999997</v>
      </c>
      <c r="I6" s="191">
        <v>24.722999999999999</v>
      </c>
      <c r="J6" s="191">
        <v>43.14</v>
      </c>
      <c r="K6" s="191">
        <v>41.728000000000002</v>
      </c>
      <c r="L6" s="191">
        <v>64.697000000000003</v>
      </c>
      <c r="M6" s="191">
        <v>20.617999999999999</v>
      </c>
      <c r="N6" s="191">
        <v>32.436</v>
      </c>
      <c r="O6" s="191">
        <v>20.29</v>
      </c>
      <c r="P6" s="191">
        <v>39.125999999999998</v>
      </c>
      <c r="Q6" s="191">
        <v>30.855</v>
      </c>
      <c r="R6" s="191">
        <v>48.932000000000002</v>
      </c>
      <c r="S6" s="191">
        <v>40.575000000000003</v>
      </c>
      <c r="T6" s="191">
        <v>49.402999999999999</v>
      </c>
      <c r="U6" s="191">
        <v>27.41</v>
      </c>
      <c r="V6" s="191">
        <v>29.196000000000002</v>
      </c>
      <c r="W6" s="191">
        <v>31.145</v>
      </c>
      <c r="X6" s="191">
        <v>29.844999999999999</v>
      </c>
      <c r="Y6" s="191">
        <v>37.430999999999997</v>
      </c>
      <c r="Z6" s="191">
        <v>20.972000000000001</v>
      </c>
      <c r="AA6" s="191">
        <v>36.277999999999999</v>
      </c>
      <c r="AB6" s="191">
        <v>33.892000000000003</v>
      </c>
      <c r="AC6" s="191">
        <v>34.110999999999997</v>
      </c>
      <c r="AD6" s="191">
        <v>25.469000000000001</v>
      </c>
      <c r="AE6" s="191">
        <v>27.817</v>
      </c>
      <c r="AF6" s="191">
        <v>26.512</v>
      </c>
      <c r="AG6" s="191">
        <v>20.978000000000002</v>
      </c>
      <c r="AH6" s="192">
        <v>33.365000000000002</v>
      </c>
    </row>
    <row r="7" spans="1:39" ht="14.5" x14ac:dyDescent="0.35">
      <c r="A7" s="145">
        <v>45261</v>
      </c>
      <c r="B7" s="279"/>
      <c r="C7" s="269">
        <v>15</v>
      </c>
      <c r="D7" s="274">
        <v>21</v>
      </c>
      <c r="E7" s="173">
        <v>27.420999999999999</v>
      </c>
      <c r="F7" s="173">
        <v>21.373000000000001</v>
      </c>
      <c r="G7" s="173">
        <v>22.876000000000001</v>
      </c>
      <c r="H7" s="191">
        <v>30.67</v>
      </c>
      <c r="I7" s="191">
        <v>23.132999999999999</v>
      </c>
      <c r="J7" s="191">
        <v>34.826999999999998</v>
      </c>
      <c r="K7" s="191">
        <v>30.257000000000001</v>
      </c>
      <c r="L7" s="191">
        <v>38.659999999999997</v>
      </c>
      <c r="M7" s="191">
        <v>19.388999999999999</v>
      </c>
      <c r="N7" s="191">
        <v>25.731999999999999</v>
      </c>
      <c r="O7" s="191">
        <v>20.149999999999999</v>
      </c>
      <c r="P7" s="191">
        <v>27.161000000000001</v>
      </c>
      <c r="Q7" s="191">
        <v>29.673999999999999</v>
      </c>
      <c r="R7" s="191">
        <v>34.959000000000003</v>
      </c>
      <c r="S7" s="191">
        <v>26.815000000000001</v>
      </c>
      <c r="T7" s="191">
        <v>30.221</v>
      </c>
      <c r="U7" s="191">
        <v>45.872</v>
      </c>
      <c r="V7" s="191">
        <v>24.573</v>
      </c>
      <c r="W7" s="191">
        <v>23.123999999999999</v>
      </c>
      <c r="X7" s="191">
        <v>27.553999999999998</v>
      </c>
      <c r="Y7" s="191">
        <v>27.428000000000001</v>
      </c>
      <c r="Z7" s="191">
        <v>20.751999999999999</v>
      </c>
      <c r="AA7" s="191">
        <v>29.675999999999998</v>
      </c>
      <c r="AB7" s="191">
        <v>26.838999999999999</v>
      </c>
      <c r="AC7" s="191">
        <v>27.244</v>
      </c>
      <c r="AD7" s="191">
        <v>29.120999999999999</v>
      </c>
      <c r="AE7" s="191">
        <v>25.413</v>
      </c>
      <c r="AF7" s="191">
        <v>21.92</v>
      </c>
      <c r="AG7" s="191">
        <v>23.641999999999999</v>
      </c>
      <c r="AH7" s="192">
        <v>26.123000000000001</v>
      </c>
    </row>
    <row r="8" spans="1:39" ht="14.5" x14ac:dyDescent="0.35">
      <c r="A8" s="145">
        <v>45292</v>
      </c>
      <c r="B8" s="279"/>
      <c r="C8" s="269">
        <v>13</v>
      </c>
      <c r="D8" s="274">
        <v>19</v>
      </c>
      <c r="E8" s="173">
        <v>22.617000000000001</v>
      </c>
      <c r="F8" s="173">
        <v>24.262</v>
      </c>
      <c r="G8" s="173">
        <v>22.533000000000001</v>
      </c>
      <c r="H8" s="191">
        <v>26.323</v>
      </c>
      <c r="I8" s="191">
        <v>21.183</v>
      </c>
      <c r="J8" s="191">
        <v>28.109000000000002</v>
      </c>
      <c r="K8" s="191">
        <v>27.619</v>
      </c>
      <c r="L8" s="191">
        <v>28.780999999999999</v>
      </c>
      <c r="M8" s="191">
        <v>21.765000000000001</v>
      </c>
      <c r="N8" s="191">
        <v>24.890999999999998</v>
      </c>
      <c r="O8" s="191">
        <v>19.366</v>
      </c>
      <c r="P8" s="191">
        <v>26.87</v>
      </c>
      <c r="Q8" s="191">
        <v>24.834</v>
      </c>
      <c r="R8" s="191">
        <v>43.84</v>
      </c>
      <c r="S8" s="191">
        <v>23.545999999999999</v>
      </c>
      <c r="T8" s="191">
        <v>26.216999999999999</v>
      </c>
      <c r="U8" s="191">
        <v>28.774000000000001</v>
      </c>
      <c r="V8" s="191">
        <v>22.994</v>
      </c>
      <c r="W8" s="191">
        <v>20.460999999999999</v>
      </c>
      <c r="X8" s="191">
        <v>23.738</v>
      </c>
      <c r="Y8" s="191">
        <v>29.126000000000001</v>
      </c>
      <c r="Z8" s="191">
        <v>23.253</v>
      </c>
      <c r="AA8" s="191">
        <v>26.422999999999998</v>
      </c>
      <c r="AB8" s="191">
        <v>27.143999999999998</v>
      </c>
      <c r="AC8" s="191">
        <v>22.061</v>
      </c>
      <c r="AD8" s="191">
        <v>32.985999999999997</v>
      </c>
      <c r="AE8" s="191">
        <v>21.919</v>
      </c>
      <c r="AF8" s="191">
        <v>20.596</v>
      </c>
      <c r="AG8" s="191">
        <v>22.53</v>
      </c>
      <c r="AH8" s="192">
        <v>20.766999999999999</v>
      </c>
    </row>
    <row r="9" spans="1:39" ht="14.5" x14ac:dyDescent="0.35">
      <c r="A9" s="145">
        <v>45323</v>
      </c>
      <c r="B9" s="279"/>
      <c r="C9" s="269">
        <v>16</v>
      </c>
      <c r="D9" s="274">
        <v>26</v>
      </c>
      <c r="E9" s="173">
        <v>29.143999999999998</v>
      </c>
      <c r="F9" s="173">
        <v>25.582999999999998</v>
      </c>
      <c r="G9" s="173">
        <v>23.306999999999999</v>
      </c>
      <c r="H9" s="191">
        <v>50.628</v>
      </c>
      <c r="I9" s="191">
        <v>32.100999999999999</v>
      </c>
      <c r="J9" s="191">
        <v>29.657</v>
      </c>
      <c r="K9" s="191">
        <v>26.167000000000002</v>
      </c>
      <c r="L9" s="191">
        <v>32.287999999999997</v>
      </c>
      <c r="M9" s="191">
        <v>25.576000000000001</v>
      </c>
      <c r="N9" s="191">
        <v>29.143999999999998</v>
      </c>
      <c r="O9" s="191">
        <v>19.414000000000001</v>
      </c>
      <c r="P9" s="191">
        <v>33.148000000000003</v>
      </c>
      <c r="Q9" s="191">
        <v>28.856000000000002</v>
      </c>
      <c r="R9" s="191">
        <v>55.408000000000001</v>
      </c>
      <c r="S9" s="191">
        <v>21.81</v>
      </c>
      <c r="T9" s="191">
        <v>39.012999999999998</v>
      </c>
      <c r="U9" s="191">
        <v>24.754000000000001</v>
      </c>
      <c r="V9" s="191">
        <v>31.841999999999999</v>
      </c>
      <c r="W9" s="191">
        <v>21.350999999999999</v>
      </c>
      <c r="X9" s="191">
        <v>26.381</v>
      </c>
      <c r="Y9" s="191">
        <v>28.283000000000001</v>
      </c>
      <c r="Z9" s="191">
        <v>26.651</v>
      </c>
      <c r="AA9" s="191">
        <v>34.203000000000003</v>
      </c>
      <c r="AB9" s="191">
        <v>41.155000000000001</v>
      </c>
      <c r="AC9" s="191">
        <v>41.262999999999998</v>
      </c>
      <c r="AD9" s="191">
        <v>74.540000000000006</v>
      </c>
      <c r="AE9" s="191">
        <v>23.088999999999999</v>
      </c>
      <c r="AF9" s="191">
        <v>24.542999999999999</v>
      </c>
      <c r="AG9" s="191">
        <v>24.414000000000001</v>
      </c>
      <c r="AH9" s="192">
        <v>29.3</v>
      </c>
    </row>
    <row r="10" spans="1:39" ht="14.5" x14ac:dyDescent="0.35">
      <c r="A10" s="145">
        <v>45352</v>
      </c>
      <c r="B10" s="279"/>
      <c r="C10" s="269">
        <v>34</v>
      </c>
      <c r="D10" s="274">
        <v>83</v>
      </c>
      <c r="E10" s="173">
        <v>64.69</v>
      </c>
      <c r="F10" s="173">
        <v>93.77</v>
      </c>
      <c r="G10" s="173">
        <v>58.720999999999997</v>
      </c>
      <c r="H10" s="191">
        <v>181.07499999999999</v>
      </c>
      <c r="I10" s="191">
        <v>40.213999999999999</v>
      </c>
      <c r="J10" s="191">
        <v>155.67500000000001</v>
      </c>
      <c r="K10" s="191">
        <v>62.210999999999999</v>
      </c>
      <c r="L10" s="191">
        <v>52.165999999999997</v>
      </c>
      <c r="M10" s="191">
        <v>44.759</v>
      </c>
      <c r="N10" s="191">
        <v>78.775999999999996</v>
      </c>
      <c r="O10" s="191">
        <v>29.312999999999999</v>
      </c>
      <c r="P10" s="191">
        <v>61.789000000000001</v>
      </c>
      <c r="Q10" s="191">
        <v>110.083</v>
      </c>
      <c r="R10" s="191">
        <v>119.998</v>
      </c>
      <c r="S10" s="191">
        <v>41.149000000000001</v>
      </c>
      <c r="T10" s="191">
        <v>124.66800000000001</v>
      </c>
      <c r="U10" s="191">
        <v>85.855000000000004</v>
      </c>
      <c r="V10" s="191">
        <v>64.56</v>
      </c>
      <c r="W10" s="191">
        <v>52.777000000000001</v>
      </c>
      <c r="X10" s="191">
        <v>58.817999999999998</v>
      </c>
      <c r="Y10" s="191">
        <v>69.986999999999995</v>
      </c>
      <c r="Z10" s="191">
        <v>50.348999999999997</v>
      </c>
      <c r="AA10" s="191">
        <v>59.701999999999998</v>
      </c>
      <c r="AB10" s="191">
        <v>77.403000000000006</v>
      </c>
      <c r="AC10" s="191">
        <v>61.344000000000001</v>
      </c>
      <c r="AD10" s="191">
        <v>186.285</v>
      </c>
      <c r="AE10" s="191">
        <v>35.195</v>
      </c>
      <c r="AF10" s="191">
        <v>112.88200000000001</v>
      </c>
      <c r="AG10" s="191">
        <v>47.77</v>
      </c>
      <c r="AH10" s="192">
        <v>43.244999999999997</v>
      </c>
    </row>
    <row r="11" spans="1:39" ht="14.5" x14ac:dyDescent="0.35">
      <c r="A11" s="145">
        <v>45383</v>
      </c>
      <c r="B11" s="279"/>
      <c r="C11" s="269">
        <v>71</v>
      </c>
      <c r="D11" s="274">
        <v>132</v>
      </c>
      <c r="E11" s="173">
        <v>229.83099999999999</v>
      </c>
      <c r="F11" s="173">
        <v>245.25299999999999</v>
      </c>
      <c r="G11" s="173">
        <v>134.517</v>
      </c>
      <c r="H11" s="191">
        <v>218.506</v>
      </c>
      <c r="I11" s="191">
        <v>75.984999999999999</v>
      </c>
      <c r="J11" s="191">
        <v>241.06100000000001</v>
      </c>
      <c r="K11" s="191">
        <v>125.483</v>
      </c>
      <c r="L11" s="191">
        <v>113.164</v>
      </c>
      <c r="M11" s="191">
        <v>102.021</v>
      </c>
      <c r="N11" s="191">
        <v>228.99600000000001</v>
      </c>
      <c r="O11" s="191">
        <v>58.554000000000002</v>
      </c>
      <c r="P11" s="191">
        <v>86.831999999999994</v>
      </c>
      <c r="Q11" s="191">
        <v>220.81700000000001</v>
      </c>
      <c r="R11" s="191">
        <v>335.17099999999999</v>
      </c>
      <c r="S11" s="191">
        <v>136.626</v>
      </c>
      <c r="T11" s="191">
        <v>146.51</v>
      </c>
      <c r="U11" s="191">
        <v>277.13299999999998</v>
      </c>
      <c r="V11" s="191">
        <v>113.078</v>
      </c>
      <c r="W11" s="191">
        <v>168.79599999999999</v>
      </c>
      <c r="X11" s="191">
        <v>109.547</v>
      </c>
      <c r="Y11" s="191">
        <v>163.542</v>
      </c>
      <c r="Z11" s="191">
        <v>63.831000000000003</v>
      </c>
      <c r="AA11" s="191">
        <v>99.07</v>
      </c>
      <c r="AB11" s="191">
        <v>70.947000000000003</v>
      </c>
      <c r="AC11" s="191">
        <v>99.61</v>
      </c>
      <c r="AD11" s="191">
        <v>200.94900000000001</v>
      </c>
      <c r="AE11" s="191">
        <v>68.98</v>
      </c>
      <c r="AF11" s="191">
        <v>239.63499999999999</v>
      </c>
      <c r="AG11" s="191">
        <v>67.191000000000003</v>
      </c>
      <c r="AH11" s="192">
        <v>78.632999999999996</v>
      </c>
    </row>
    <row r="12" spans="1:39" ht="14.5" x14ac:dyDescent="0.35">
      <c r="A12" s="145">
        <v>45413</v>
      </c>
      <c r="B12" s="279"/>
      <c r="C12" s="269">
        <v>128</v>
      </c>
      <c r="D12" s="274">
        <v>226</v>
      </c>
      <c r="E12" s="173">
        <v>313.37400000000002</v>
      </c>
      <c r="F12" s="173">
        <v>431.87900000000002</v>
      </c>
      <c r="G12" s="173">
        <v>271.03899999999999</v>
      </c>
      <c r="H12" s="191">
        <v>340.43799999999999</v>
      </c>
      <c r="I12" s="191">
        <v>194.15899999999999</v>
      </c>
      <c r="J12" s="191">
        <v>404.142</v>
      </c>
      <c r="K12" s="191">
        <v>249.95500000000001</v>
      </c>
      <c r="L12" s="191">
        <v>290.34500000000003</v>
      </c>
      <c r="M12" s="191">
        <v>173.42500000000001</v>
      </c>
      <c r="N12" s="191">
        <v>447.85399999999998</v>
      </c>
      <c r="O12" s="191">
        <v>59.497999999999998</v>
      </c>
      <c r="P12" s="191">
        <v>211.208</v>
      </c>
      <c r="Q12" s="191">
        <v>299.95800000000003</v>
      </c>
      <c r="R12" s="191">
        <v>553.25199999999995</v>
      </c>
      <c r="S12" s="191">
        <v>226.756</v>
      </c>
      <c r="T12" s="191">
        <v>285.27100000000002</v>
      </c>
      <c r="U12" s="191">
        <v>372.12799999999999</v>
      </c>
      <c r="V12" s="191">
        <v>369.66699999999997</v>
      </c>
      <c r="W12" s="191">
        <v>224.13</v>
      </c>
      <c r="X12" s="191">
        <v>191.21199999999999</v>
      </c>
      <c r="Y12" s="191">
        <v>207.10599999999999</v>
      </c>
      <c r="Z12" s="191">
        <v>150.13</v>
      </c>
      <c r="AA12" s="191">
        <v>205.173</v>
      </c>
      <c r="AB12" s="191">
        <v>184.61199999999999</v>
      </c>
      <c r="AC12" s="191">
        <v>199.44</v>
      </c>
      <c r="AD12" s="191">
        <v>243.244</v>
      </c>
      <c r="AE12" s="191">
        <v>129.649</v>
      </c>
      <c r="AF12" s="191">
        <v>343.505</v>
      </c>
      <c r="AG12" s="191">
        <v>172.15</v>
      </c>
      <c r="AH12" s="192">
        <v>210.08699999999999</v>
      </c>
    </row>
    <row r="13" spans="1:39" ht="14.5" x14ac:dyDescent="0.35">
      <c r="A13" s="145">
        <v>45444</v>
      </c>
      <c r="B13" s="279"/>
      <c r="C13" s="269">
        <v>98</v>
      </c>
      <c r="D13" s="274">
        <v>168</v>
      </c>
      <c r="E13" s="173">
        <v>144.351</v>
      </c>
      <c r="F13" s="173">
        <v>336.21699999999998</v>
      </c>
      <c r="G13" s="173">
        <v>200.88800000000001</v>
      </c>
      <c r="H13" s="191">
        <v>434.90100000000001</v>
      </c>
      <c r="I13" s="191">
        <v>64.341999999999999</v>
      </c>
      <c r="J13" s="191">
        <v>369.04199999999997</v>
      </c>
      <c r="K13" s="191">
        <v>161.92400000000001</v>
      </c>
      <c r="L13" s="191">
        <v>303.01799999999997</v>
      </c>
      <c r="M13" s="191">
        <v>46.795999999999999</v>
      </c>
      <c r="N13" s="191">
        <v>191.858</v>
      </c>
      <c r="O13" s="191">
        <v>20.771000000000001</v>
      </c>
      <c r="P13" s="191">
        <v>108.97199999999999</v>
      </c>
      <c r="Q13" s="191">
        <v>133.398</v>
      </c>
      <c r="R13" s="191">
        <v>354.97500000000002</v>
      </c>
      <c r="S13" s="191">
        <v>71.700999999999993</v>
      </c>
      <c r="T13" s="191">
        <v>159.577</v>
      </c>
      <c r="U13" s="191">
        <v>336.92</v>
      </c>
      <c r="V13" s="191">
        <v>154.34</v>
      </c>
      <c r="W13" s="191">
        <v>215.34800000000001</v>
      </c>
      <c r="X13" s="191">
        <v>239.18600000000001</v>
      </c>
      <c r="Y13" s="191">
        <v>64.712000000000003</v>
      </c>
      <c r="Z13" s="191">
        <v>79.75</v>
      </c>
      <c r="AA13" s="191">
        <v>168.14099999999999</v>
      </c>
      <c r="AB13" s="191">
        <v>225.91300000000001</v>
      </c>
      <c r="AC13" s="191">
        <v>222.34</v>
      </c>
      <c r="AD13" s="191">
        <v>217.31800000000001</v>
      </c>
      <c r="AE13" s="191">
        <v>19.605</v>
      </c>
      <c r="AF13" s="191">
        <v>396.28100000000001</v>
      </c>
      <c r="AG13" s="191">
        <v>63.337000000000003</v>
      </c>
      <c r="AH13" s="192">
        <v>264.935</v>
      </c>
    </row>
    <row r="14" spans="1:39" ht="14.5" x14ac:dyDescent="0.35">
      <c r="A14" s="145">
        <v>45474</v>
      </c>
      <c r="B14" s="279"/>
      <c r="C14" s="269">
        <v>16</v>
      </c>
      <c r="D14" s="274">
        <v>29</v>
      </c>
      <c r="E14" s="173">
        <v>52.328000000000003</v>
      </c>
      <c r="F14" s="173">
        <v>87.44</v>
      </c>
      <c r="G14" s="173">
        <v>16.951000000000001</v>
      </c>
      <c r="H14" s="191">
        <v>253.05500000000001</v>
      </c>
      <c r="I14" s="191">
        <v>8.6639999999999997</v>
      </c>
      <c r="J14" s="191">
        <v>96.165999999999997</v>
      </c>
      <c r="K14" s="191">
        <v>70.221999999999994</v>
      </c>
      <c r="L14" s="191">
        <v>172.63499999999999</v>
      </c>
      <c r="M14" s="191">
        <v>-8.5630000000000006</v>
      </c>
      <c r="N14" s="191">
        <v>29.606999999999999</v>
      </c>
      <c r="O14" s="191">
        <v>18.286999999999999</v>
      </c>
      <c r="P14" s="191">
        <v>-1.8420000000000001</v>
      </c>
      <c r="Q14" s="191">
        <v>25.358000000000001</v>
      </c>
      <c r="R14" s="191">
        <v>95.444000000000003</v>
      </c>
      <c r="S14" s="191">
        <v>25.484000000000002</v>
      </c>
      <c r="T14" s="191">
        <v>24.059000000000001</v>
      </c>
      <c r="U14" s="191">
        <v>88.123000000000005</v>
      </c>
      <c r="V14" s="191">
        <v>28.393000000000001</v>
      </c>
      <c r="W14" s="191">
        <v>32.194000000000003</v>
      </c>
      <c r="X14" s="191">
        <v>52.996000000000002</v>
      </c>
      <c r="Y14" s="191">
        <v>7.2060000000000004</v>
      </c>
      <c r="Z14" s="191">
        <v>19.052</v>
      </c>
      <c r="AA14" s="191">
        <v>16.173999999999999</v>
      </c>
      <c r="AB14" s="191">
        <v>34.860999999999997</v>
      </c>
      <c r="AC14" s="191">
        <v>24.460999999999999</v>
      </c>
      <c r="AD14" s="191">
        <v>34.752000000000002</v>
      </c>
      <c r="AE14" s="191">
        <v>19.216999999999999</v>
      </c>
      <c r="AF14" s="191">
        <v>131.41300000000001</v>
      </c>
      <c r="AG14" s="191">
        <v>-0.41699999999999998</v>
      </c>
      <c r="AH14" s="192">
        <v>96.102999999999994</v>
      </c>
    </row>
    <row r="15" spans="1:39" ht="14.5" x14ac:dyDescent="0.35">
      <c r="A15" s="145">
        <v>45505</v>
      </c>
      <c r="B15" s="279"/>
      <c r="C15" s="269">
        <v>14</v>
      </c>
      <c r="D15" s="274">
        <v>21</v>
      </c>
      <c r="E15" s="173">
        <v>59.975999999999999</v>
      </c>
      <c r="F15" s="173">
        <v>88.474000000000004</v>
      </c>
      <c r="G15" s="173">
        <v>6.657</v>
      </c>
      <c r="H15" s="191">
        <v>74.462999999999994</v>
      </c>
      <c r="I15" s="191">
        <v>7.1420000000000003</v>
      </c>
      <c r="J15" s="191">
        <v>61.887</v>
      </c>
      <c r="K15" s="191">
        <v>20.905999999999999</v>
      </c>
      <c r="L15" s="191">
        <v>122.461</v>
      </c>
      <c r="M15" s="191">
        <v>11.295999999999999</v>
      </c>
      <c r="N15" s="191">
        <v>41.384</v>
      </c>
      <c r="O15" s="191">
        <v>17.626000000000001</v>
      </c>
      <c r="P15" s="191">
        <v>0.748</v>
      </c>
      <c r="Q15" s="191">
        <v>0.86899999999999999</v>
      </c>
      <c r="R15" s="191">
        <v>33.633000000000003</v>
      </c>
      <c r="S15" s="191">
        <v>33.317</v>
      </c>
      <c r="T15" s="191">
        <v>42.356000000000002</v>
      </c>
      <c r="U15" s="191">
        <v>36.014000000000003</v>
      </c>
      <c r="V15" s="191">
        <v>-2.4620000000000002</v>
      </c>
      <c r="W15" s="191">
        <v>29.898</v>
      </c>
      <c r="X15" s="191">
        <v>10.287000000000001</v>
      </c>
      <c r="Y15" s="191">
        <v>-6.7670000000000003</v>
      </c>
      <c r="Z15" s="191">
        <v>40.817999999999998</v>
      </c>
      <c r="AA15" s="191">
        <v>10.706</v>
      </c>
      <c r="AB15" s="191">
        <v>6.2610000000000001</v>
      </c>
      <c r="AC15" s="191">
        <v>28.713999999999999</v>
      </c>
      <c r="AD15" s="191">
        <v>21.286000000000001</v>
      </c>
      <c r="AE15" s="191">
        <v>16.635999999999999</v>
      </c>
      <c r="AF15" s="191">
        <v>36.031999999999996</v>
      </c>
      <c r="AG15" s="191">
        <v>11.260999999999999</v>
      </c>
      <c r="AH15" s="192">
        <v>37.247999999999998</v>
      </c>
    </row>
    <row r="16" spans="1:39" ht="14.5" x14ac:dyDescent="0.35">
      <c r="A16" s="145">
        <v>45536</v>
      </c>
      <c r="B16" s="279"/>
      <c r="C16" s="269">
        <v>15</v>
      </c>
      <c r="D16" s="274">
        <v>28</v>
      </c>
      <c r="E16" s="173">
        <v>38.445999999999998</v>
      </c>
      <c r="F16" s="173">
        <v>71.667000000000002</v>
      </c>
      <c r="G16" s="173">
        <v>48.805</v>
      </c>
      <c r="H16" s="191">
        <v>38.502000000000002</v>
      </c>
      <c r="I16" s="191">
        <v>29.029</v>
      </c>
      <c r="J16" s="191">
        <v>84.347999999999999</v>
      </c>
      <c r="K16" s="191">
        <v>12.032</v>
      </c>
      <c r="L16" s="191">
        <v>74.570999999999998</v>
      </c>
      <c r="M16" s="191">
        <v>18.873000000000001</v>
      </c>
      <c r="N16" s="191">
        <v>8.6449999999999996</v>
      </c>
      <c r="O16" s="191">
        <v>26.971</v>
      </c>
      <c r="P16" s="191">
        <v>46.918999999999997</v>
      </c>
      <c r="Q16" s="191">
        <v>55.426000000000002</v>
      </c>
      <c r="R16" s="191">
        <v>24.3</v>
      </c>
      <c r="S16" s="191">
        <v>39.58</v>
      </c>
      <c r="T16" s="191">
        <v>32.914999999999999</v>
      </c>
      <c r="U16" s="191">
        <v>35.841999999999999</v>
      </c>
      <c r="V16" s="191">
        <v>7.7460000000000004</v>
      </c>
      <c r="W16" s="191">
        <v>36.616</v>
      </c>
      <c r="X16" s="191">
        <v>14.507</v>
      </c>
      <c r="Y16" s="191">
        <v>15.494999999999999</v>
      </c>
      <c r="Z16" s="191">
        <v>98.713999999999999</v>
      </c>
      <c r="AA16" s="191">
        <v>21.059000000000001</v>
      </c>
      <c r="AB16" s="191">
        <v>10.349</v>
      </c>
      <c r="AC16" s="191">
        <v>12.041</v>
      </c>
      <c r="AD16" s="191">
        <v>17.120999999999999</v>
      </c>
      <c r="AE16" s="191">
        <v>15.337999999999999</v>
      </c>
      <c r="AF16" s="191">
        <v>9.6159999999999997</v>
      </c>
      <c r="AG16" s="191">
        <v>19.756</v>
      </c>
      <c r="AH16" s="192">
        <v>67.117000000000004</v>
      </c>
    </row>
    <row r="17" spans="1:34" ht="14.5" x14ac:dyDescent="0.35">
      <c r="A17" s="145">
        <v>45566</v>
      </c>
      <c r="B17" s="279"/>
      <c r="C17" s="269">
        <v>23</v>
      </c>
      <c r="D17" s="274">
        <v>33</v>
      </c>
      <c r="E17" s="173">
        <v>21.163</v>
      </c>
      <c r="F17" s="173">
        <v>35.267000000000003</v>
      </c>
      <c r="G17" s="173">
        <v>46.378999999999998</v>
      </c>
      <c r="H17" s="191">
        <v>34.793999999999997</v>
      </c>
      <c r="I17" s="191">
        <v>33.749000000000002</v>
      </c>
      <c r="J17" s="191">
        <v>100.876</v>
      </c>
      <c r="K17" s="191">
        <v>49.987000000000002</v>
      </c>
      <c r="L17" s="191">
        <v>27.870999999999999</v>
      </c>
      <c r="M17" s="191">
        <v>35.055</v>
      </c>
      <c r="N17" s="191">
        <v>14.711</v>
      </c>
      <c r="O17" s="191">
        <v>30.056000000000001</v>
      </c>
      <c r="P17" s="191">
        <v>21.826000000000001</v>
      </c>
      <c r="Q17" s="191">
        <v>69.013000000000005</v>
      </c>
      <c r="R17" s="191">
        <v>77.846000000000004</v>
      </c>
      <c r="S17" s="191">
        <v>127.54</v>
      </c>
      <c r="T17" s="191">
        <v>51.231999999999999</v>
      </c>
      <c r="U17" s="191">
        <v>31.876000000000001</v>
      </c>
      <c r="V17" s="191">
        <v>24.565999999999999</v>
      </c>
      <c r="W17" s="191">
        <v>35.792000000000002</v>
      </c>
      <c r="X17" s="191">
        <v>66.156000000000006</v>
      </c>
      <c r="Y17" s="191">
        <v>16.916</v>
      </c>
      <c r="Z17" s="191">
        <v>54.963999999999999</v>
      </c>
      <c r="AA17" s="191">
        <v>54.116</v>
      </c>
      <c r="AB17" s="191">
        <v>27.573</v>
      </c>
      <c r="AC17" s="191">
        <v>18.105</v>
      </c>
      <c r="AD17" s="191">
        <v>43.226999999999997</v>
      </c>
      <c r="AE17" s="191">
        <v>24.297000000000001</v>
      </c>
      <c r="AF17" s="191">
        <v>16.427</v>
      </c>
      <c r="AG17" s="191">
        <v>21.504000000000001</v>
      </c>
      <c r="AH17" s="192">
        <v>24.093</v>
      </c>
    </row>
    <row r="18" spans="1:34" ht="14.5" x14ac:dyDescent="0.35">
      <c r="A18" s="145">
        <v>45597</v>
      </c>
      <c r="B18" s="279"/>
      <c r="C18" s="269">
        <v>25</v>
      </c>
      <c r="D18" s="274">
        <v>29</v>
      </c>
      <c r="E18" s="173">
        <v>26.538</v>
      </c>
      <c r="F18" s="173">
        <v>32.073999999999998</v>
      </c>
      <c r="G18" s="173">
        <v>42.514000000000003</v>
      </c>
      <c r="H18" s="191">
        <v>31.535</v>
      </c>
      <c r="I18" s="191">
        <v>37.994999999999997</v>
      </c>
      <c r="J18" s="191">
        <v>46.442</v>
      </c>
      <c r="K18" s="191">
        <v>63.707000000000001</v>
      </c>
      <c r="L18" s="191">
        <v>23.641999999999999</v>
      </c>
      <c r="M18" s="191">
        <v>28.085000000000001</v>
      </c>
      <c r="N18" s="191">
        <v>21.602</v>
      </c>
      <c r="O18" s="191">
        <v>28.872</v>
      </c>
      <c r="P18" s="191">
        <v>28.701000000000001</v>
      </c>
      <c r="Q18" s="191">
        <v>48.317999999999998</v>
      </c>
      <c r="R18" s="191">
        <v>44.597000000000001</v>
      </c>
      <c r="S18" s="191">
        <v>48.755000000000003</v>
      </c>
      <c r="T18" s="191">
        <v>27.166</v>
      </c>
      <c r="U18" s="191">
        <v>38.225999999999999</v>
      </c>
      <c r="V18" s="191">
        <v>27.417000000000002</v>
      </c>
      <c r="W18" s="191">
        <v>31.190999999999999</v>
      </c>
      <c r="X18" s="191">
        <v>36.131</v>
      </c>
      <c r="Y18" s="191">
        <v>17.837</v>
      </c>
      <c r="Z18" s="191">
        <v>33.704000000000001</v>
      </c>
      <c r="AA18" s="191">
        <v>31.895</v>
      </c>
      <c r="AB18" s="191">
        <v>31.652999999999999</v>
      </c>
      <c r="AC18" s="191">
        <v>24.655000000000001</v>
      </c>
      <c r="AD18" s="191">
        <v>30.803999999999998</v>
      </c>
      <c r="AE18" s="191">
        <v>18.562999999999999</v>
      </c>
      <c r="AF18" s="191">
        <v>24.388999999999999</v>
      </c>
      <c r="AG18" s="191">
        <v>27.207000000000001</v>
      </c>
      <c r="AH18" s="192">
        <v>29.963999999999999</v>
      </c>
    </row>
    <row r="19" spans="1:34" ht="14.5" x14ac:dyDescent="0.35">
      <c r="A19" s="145">
        <v>45627</v>
      </c>
      <c r="B19" s="279"/>
      <c r="C19" s="269">
        <v>24</v>
      </c>
      <c r="D19" s="274">
        <v>24</v>
      </c>
      <c r="E19" s="173">
        <v>22.984999999999999</v>
      </c>
      <c r="F19" s="173">
        <v>28.003</v>
      </c>
      <c r="G19" s="173">
        <v>28.888999999999999</v>
      </c>
      <c r="H19" s="191">
        <v>27.56</v>
      </c>
      <c r="I19" s="191">
        <v>30.128</v>
      </c>
      <c r="J19" s="191">
        <v>33.716000000000001</v>
      </c>
      <c r="K19" s="191">
        <v>37.523000000000003</v>
      </c>
      <c r="L19" s="191">
        <v>20.974</v>
      </c>
      <c r="M19" s="191">
        <v>21.263000000000002</v>
      </c>
      <c r="N19" s="191">
        <v>20.968</v>
      </c>
      <c r="O19" s="191">
        <v>18.564</v>
      </c>
      <c r="P19" s="191">
        <v>26.606999999999999</v>
      </c>
      <c r="Q19" s="191">
        <v>34.328000000000003</v>
      </c>
      <c r="R19" s="191">
        <v>29.920999999999999</v>
      </c>
      <c r="S19" s="191">
        <v>28.951000000000001</v>
      </c>
      <c r="T19" s="191">
        <v>44.865000000000002</v>
      </c>
      <c r="U19" s="191">
        <v>29.867999999999999</v>
      </c>
      <c r="V19" s="191">
        <v>20.024999999999999</v>
      </c>
      <c r="W19" s="191">
        <v>27.957999999999998</v>
      </c>
      <c r="X19" s="191">
        <v>25.574999999999999</v>
      </c>
      <c r="Y19" s="191">
        <v>17.353999999999999</v>
      </c>
      <c r="Z19" s="191">
        <v>26.391999999999999</v>
      </c>
      <c r="AA19" s="191">
        <v>24.288</v>
      </c>
      <c r="AB19" s="191">
        <v>24.169</v>
      </c>
      <c r="AC19" s="191">
        <v>27.722000000000001</v>
      </c>
      <c r="AD19" s="191">
        <v>27.381</v>
      </c>
      <c r="AE19" s="191">
        <v>15.206</v>
      </c>
      <c r="AF19" s="191">
        <v>27.015000000000001</v>
      </c>
      <c r="AG19" s="191">
        <v>21.120999999999999</v>
      </c>
      <c r="AH19" s="192">
        <v>26.326000000000001</v>
      </c>
    </row>
    <row r="20" spans="1:34" ht="14.5" x14ac:dyDescent="0.35">
      <c r="A20" s="145">
        <v>45658</v>
      </c>
      <c r="B20" s="279"/>
      <c r="C20" s="269">
        <v>24</v>
      </c>
      <c r="D20" s="274">
        <v>22</v>
      </c>
      <c r="E20" s="173">
        <v>25.673999999999999</v>
      </c>
      <c r="F20" s="173">
        <v>27.393000000000001</v>
      </c>
      <c r="G20" s="173">
        <v>24.369</v>
      </c>
      <c r="H20" s="191">
        <v>24.966000000000001</v>
      </c>
      <c r="I20" s="191">
        <v>23.867999999999999</v>
      </c>
      <c r="J20" s="191">
        <v>31.071000000000002</v>
      </c>
      <c r="K20" s="191">
        <v>28.532</v>
      </c>
      <c r="L20" s="191">
        <v>23.37</v>
      </c>
      <c r="M20" s="191">
        <v>20.577000000000002</v>
      </c>
      <c r="N20" s="191">
        <v>20.039000000000001</v>
      </c>
      <c r="O20" s="191">
        <v>19.175999999999998</v>
      </c>
      <c r="P20" s="191">
        <v>22.152999999999999</v>
      </c>
      <c r="Q20" s="191">
        <v>43.322000000000003</v>
      </c>
      <c r="R20" s="191">
        <v>26.35</v>
      </c>
      <c r="S20" s="191">
        <v>24.971</v>
      </c>
      <c r="T20" s="191">
        <v>27.468</v>
      </c>
      <c r="U20" s="191">
        <v>27.242999999999999</v>
      </c>
      <c r="V20" s="191">
        <v>18.082999999999998</v>
      </c>
      <c r="W20" s="191">
        <v>23.745000000000001</v>
      </c>
      <c r="X20" s="191">
        <v>27.401</v>
      </c>
      <c r="Y20" s="191">
        <v>19.986000000000001</v>
      </c>
      <c r="Z20" s="191">
        <v>23.783999999999999</v>
      </c>
      <c r="AA20" s="191">
        <v>25.968</v>
      </c>
      <c r="AB20" s="191">
        <v>19.782</v>
      </c>
      <c r="AC20" s="191">
        <v>31.661999999999999</v>
      </c>
      <c r="AD20" s="191">
        <v>23.896000000000001</v>
      </c>
      <c r="AE20" s="191">
        <v>14.465</v>
      </c>
      <c r="AF20" s="191">
        <v>25.510999999999999</v>
      </c>
      <c r="AG20" s="191">
        <v>16.527000000000001</v>
      </c>
      <c r="AH20" s="192">
        <v>21.74</v>
      </c>
    </row>
    <row r="21" spans="1:34" ht="14.5" x14ac:dyDescent="0.35">
      <c r="A21" s="145">
        <v>45689</v>
      </c>
      <c r="B21" s="279"/>
      <c r="C21" s="269">
        <v>27</v>
      </c>
      <c r="D21" s="274">
        <v>29</v>
      </c>
      <c r="E21" s="173">
        <v>25.734000000000002</v>
      </c>
      <c r="F21" s="173">
        <v>26.260999999999999</v>
      </c>
      <c r="G21" s="173">
        <v>47.323999999999998</v>
      </c>
      <c r="H21" s="191">
        <v>36.054000000000002</v>
      </c>
      <c r="I21" s="191">
        <v>24.773</v>
      </c>
      <c r="J21" s="191">
        <v>28.318000000000001</v>
      </c>
      <c r="K21" s="191">
        <v>30.641999999999999</v>
      </c>
      <c r="L21" s="191">
        <v>25.911999999999999</v>
      </c>
      <c r="M21" s="191">
        <v>23.257999999999999</v>
      </c>
      <c r="N21" s="191">
        <v>19.184000000000001</v>
      </c>
      <c r="O21" s="191">
        <v>24.295999999999999</v>
      </c>
      <c r="P21" s="191">
        <v>25.350999999999999</v>
      </c>
      <c r="Q21" s="191">
        <v>52.685000000000002</v>
      </c>
      <c r="R21" s="191">
        <v>23.36</v>
      </c>
      <c r="S21" s="191">
        <v>37.098999999999997</v>
      </c>
      <c r="T21" s="191">
        <v>22.88</v>
      </c>
      <c r="U21" s="191">
        <v>35.146000000000001</v>
      </c>
      <c r="V21" s="191">
        <v>18.431000000000001</v>
      </c>
      <c r="W21" s="191">
        <v>25.416</v>
      </c>
      <c r="X21" s="191">
        <v>25.709</v>
      </c>
      <c r="Y21" s="191">
        <v>22.693000000000001</v>
      </c>
      <c r="Z21" s="191">
        <v>30.315000000000001</v>
      </c>
      <c r="AA21" s="191">
        <v>35.869</v>
      </c>
      <c r="AB21" s="191">
        <v>37.055</v>
      </c>
      <c r="AC21" s="191">
        <v>73.010000000000005</v>
      </c>
      <c r="AD21" s="191">
        <v>23.827999999999999</v>
      </c>
      <c r="AE21" s="191">
        <v>18.145</v>
      </c>
      <c r="AF21" s="191">
        <v>26.189</v>
      </c>
      <c r="AG21" s="191">
        <v>24.024000000000001</v>
      </c>
      <c r="AH21" s="192">
        <v>26.744</v>
      </c>
    </row>
    <row r="22" spans="1:34" ht="14.5" x14ac:dyDescent="0.35">
      <c r="A22" s="145">
        <v>45717</v>
      </c>
      <c r="B22" s="279"/>
      <c r="C22" s="269">
        <v>74</v>
      </c>
      <c r="D22" s="274">
        <v>92</v>
      </c>
      <c r="E22" s="173">
        <v>103.027</v>
      </c>
      <c r="F22" s="173">
        <v>74.600999999999999</v>
      </c>
      <c r="G22" s="173">
        <v>176.595</v>
      </c>
      <c r="H22" s="191">
        <v>45.51</v>
      </c>
      <c r="I22" s="191">
        <v>137.934</v>
      </c>
      <c r="J22" s="191">
        <v>75.721999999999994</v>
      </c>
      <c r="K22" s="191">
        <v>53.670999999999999</v>
      </c>
      <c r="L22" s="191">
        <v>48.377000000000002</v>
      </c>
      <c r="M22" s="191">
        <v>70.183999999999997</v>
      </c>
      <c r="N22" s="191">
        <v>29.948</v>
      </c>
      <c r="O22" s="191">
        <v>48.374000000000002</v>
      </c>
      <c r="P22" s="191">
        <v>102.867</v>
      </c>
      <c r="Q22" s="191">
        <v>115.661</v>
      </c>
      <c r="R22" s="191">
        <v>44.874000000000002</v>
      </c>
      <c r="S22" s="191">
        <v>128.44900000000001</v>
      </c>
      <c r="T22" s="191">
        <v>85.228999999999999</v>
      </c>
      <c r="U22" s="191">
        <v>75.292000000000002</v>
      </c>
      <c r="V22" s="191">
        <v>49.972000000000001</v>
      </c>
      <c r="W22" s="191">
        <v>58.939</v>
      </c>
      <c r="X22" s="191">
        <v>65.948999999999998</v>
      </c>
      <c r="Y22" s="191">
        <v>43.390999999999998</v>
      </c>
      <c r="Z22" s="191">
        <v>55.774000000000001</v>
      </c>
      <c r="AA22" s="191">
        <v>73.271000000000001</v>
      </c>
      <c r="AB22" s="191">
        <v>57.887</v>
      </c>
      <c r="AC22" s="191">
        <v>181.595</v>
      </c>
      <c r="AD22" s="191">
        <v>36.518999999999998</v>
      </c>
      <c r="AE22" s="191">
        <v>97.578999999999994</v>
      </c>
      <c r="AF22" s="191">
        <v>51.107999999999997</v>
      </c>
      <c r="AG22" s="191">
        <v>38.006999999999998</v>
      </c>
      <c r="AH22" s="192">
        <v>62.073999999999998</v>
      </c>
    </row>
    <row r="23" spans="1:34" ht="14.5" x14ac:dyDescent="0.35">
      <c r="A23" s="145">
        <v>45748</v>
      </c>
      <c r="B23" s="279"/>
      <c r="C23" s="269">
        <v>110</v>
      </c>
      <c r="D23" s="274">
        <v>147</v>
      </c>
      <c r="E23" s="173">
        <v>267.96899999999999</v>
      </c>
      <c r="F23" s="173">
        <v>173.26900000000001</v>
      </c>
      <c r="G23" s="173">
        <v>208.773</v>
      </c>
      <c r="H23" s="191">
        <v>87.397000000000006</v>
      </c>
      <c r="I23" s="191">
        <v>220.06399999999999</v>
      </c>
      <c r="J23" s="191">
        <v>146.93700000000001</v>
      </c>
      <c r="K23" s="191">
        <v>113.374</v>
      </c>
      <c r="L23" s="191">
        <v>119.86199999999999</v>
      </c>
      <c r="M23" s="191">
        <v>198.90100000000001</v>
      </c>
      <c r="N23" s="191">
        <v>60.302</v>
      </c>
      <c r="O23" s="191">
        <v>67.334999999999994</v>
      </c>
      <c r="P23" s="191">
        <v>208.26499999999999</v>
      </c>
      <c r="Q23" s="191">
        <v>313.92500000000001</v>
      </c>
      <c r="R23" s="191">
        <v>140.59</v>
      </c>
      <c r="S23" s="191">
        <v>148.566</v>
      </c>
      <c r="T23" s="191">
        <v>273.37799999999999</v>
      </c>
      <c r="U23" s="191">
        <v>122.84</v>
      </c>
      <c r="V23" s="191">
        <v>157.47900000000001</v>
      </c>
      <c r="W23" s="191">
        <v>112.384</v>
      </c>
      <c r="X23" s="191">
        <v>157.78399999999999</v>
      </c>
      <c r="Y23" s="191">
        <v>53.692</v>
      </c>
      <c r="Z23" s="191">
        <v>94.400999999999996</v>
      </c>
      <c r="AA23" s="191">
        <v>65.933000000000007</v>
      </c>
      <c r="AB23" s="191">
        <v>96.218999999999994</v>
      </c>
      <c r="AC23" s="191">
        <v>197.66499999999999</v>
      </c>
      <c r="AD23" s="191">
        <v>69.149000000000001</v>
      </c>
      <c r="AE23" s="191">
        <v>199.72399999999999</v>
      </c>
      <c r="AF23" s="191">
        <v>70.141999999999996</v>
      </c>
      <c r="AG23" s="191">
        <v>66.78</v>
      </c>
      <c r="AH23" s="192">
        <v>227.05799999999999</v>
      </c>
    </row>
    <row r="24" spans="1:34" ht="14.5" x14ac:dyDescent="0.35">
      <c r="A24" s="145">
        <v>45778</v>
      </c>
      <c r="B24" s="279"/>
      <c r="C24" s="269">
        <v>190</v>
      </c>
      <c r="D24" s="274">
        <v>251</v>
      </c>
      <c r="E24" s="173">
        <v>449.16500000000002</v>
      </c>
      <c r="F24" s="173">
        <v>302.41699999999997</v>
      </c>
      <c r="G24" s="173">
        <v>338.351</v>
      </c>
      <c r="H24" s="191">
        <v>206.91399999999999</v>
      </c>
      <c r="I24" s="191">
        <v>387.51400000000001</v>
      </c>
      <c r="J24" s="191">
        <v>263.34500000000003</v>
      </c>
      <c r="K24" s="191">
        <v>295.00099999999998</v>
      </c>
      <c r="L24" s="191">
        <v>185.822</v>
      </c>
      <c r="M24" s="191">
        <v>432.04700000000003</v>
      </c>
      <c r="N24" s="191">
        <v>61.646999999999998</v>
      </c>
      <c r="O24" s="191">
        <v>189.041</v>
      </c>
      <c r="P24" s="191">
        <v>295.596</v>
      </c>
      <c r="Q24" s="191">
        <v>536.43700000000001</v>
      </c>
      <c r="R24" s="191">
        <v>231.21</v>
      </c>
      <c r="S24" s="191">
        <v>284.78300000000002</v>
      </c>
      <c r="T24" s="191">
        <v>372.42200000000003</v>
      </c>
      <c r="U24" s="191">
        <v>381.62200000000001</v>
      </c>
      <c r="V24" s="191">
        <v>219.06100000000001</v>
      </c>
      <c r="W24" s="191">
        <v>195.88200000000001</v>
      </c>
      <c r="X24" s="191">
        <v>206.733</v>
      </c>
      <c r="Y24" s="191">
        <v>138.54599999999999</v>
      </c>
      <c r="Z24" s="191">
        <v>203.298</v>
      </c>
      <c r="AA24" s="191">
        <v>180.06700000000001</v>
      </c>
      <c r="AB24" s="191">
        <v>197.755</v>
      </c>
      <c r="AC24" s="191">
        <v>236.74</v>
      </c>
      <c r="AD24" s="191">
        <v>131.744</v>
      </c>
      <c r="AE24" s="191">
        <v>312.85399999999998</v>
      </c>
      <c r="AF24" s="191">
        <v>177.60900000000001</v>
      </c>
      <c r="AG24" s="191">
        <v>185.69200000000001</v>
      </c>
      <c r="AH24" s="192">
        <v>318.745</v>
      </c>
    </row>
    <row r="25" spans="1:34" ht="14.5" x14ac:dyDescent="0.35">
      <c r="A25" s="145">
        <v>45809</v>
      </c>
      <c r="B25" s="279"/>
      <c r="C25" s="269">
        <v>102</v>
      </c>
      <c r="D25" s="274">
        <v>187</v>
      </c>
      <c r="E25" s="173">
        <v>348.56799999999998</v>
      </c>
      <c r="F25" s="173">
        <v>207.95699999999999</v>
      </c>
      <c r="G25" s="173">
        <v>433.40300000000002</v>
      </c>
      <c r="H25" s="191">
        <v>67.081999999999994</v>
      </c>
      <c r="I25" s="191">
        <v>369.62</v>
      </c>
      <c r="J25" s="191">
        <v>165.28800000000001</v>
      </c>
      <c r="K25" s="191">
        <v>303.245</v>
      </c>
      <c r="L25" s="191">
        <v>49.356999999999999</v>
      </c>
      <c r="M25" s="191">
        <v>195.89599999999999</v>
      </c>
      <c r="N25" s="191">
        <v>11.157999999999999</v>
      </c>
      <c r="O25" s="191">
        <v>102.446</v>
      </c>
      <c r="P25" s="191">
        <v>132.047</v>
      </c>
      <c r="Q25" s="191">
        <v>361.036</v>
      </c>
      <c r="R25" s="191">
        <v>73.150999999999996</v>
      </c>
      <c r="S25" s="191">
        <v>158.55199999999999</v>
      </c>
      <c r="T25" s="191">
        <v>337.54399999999998</v>
      </c>
      <c r="U25" s="191">
        <v>160.19900000000001</v>
      </c>
      <c r="V25" s="191">
        <v>212.483</v>
      </c>
      <c r="W25" s="191">
        <v>239.97</v>
      </c>
      <c r="X25" s="191">
        <v>63.795999999999999</v>
      </c>
      <c r="Y25" s="191">
        <v>79.391000000000005</v>
      </c>
      <c r="Z25" s="191">
        <v>164.809</v>
      </c>
      <c r="AA25" s="191">
        <v>223.482</v>
      </c>
      <c r="AB25" s="191">
        <v>221.23599999999999</v>
      </c>
      <c r="AC25" s="191">
        <v>220.76499999999999</v>
      </c>
      <c r="AD25" s="191">
        <v>28.581</v>
      </c>
      <c r="AE25" s="191">
        <v>384.11399999999998</v>
      </c>
      <c r="AF25" s="191">
        <v>65.09</v>
      </c>
      <c r="AG25" s="191">
        <v>258.62299999999999</v>
      </c>
      <c r="AH25" s="192">
        <v>144.345</v>
      </c>
    </row>
    <row r="26" spans="1:34" ht="14.5" x14ac:dyDescent="0.35">
      <c r="A26" s="145">
        <v>45839</v>
      </c>
      <c r="B26" s="279"/>
      <c r="C26" s="269">
        <v>9</v>
      </c>
      <c r="D26" s="274">
        <v>33</v>
      </c>
      <c r="E26" s="173">
        <v>95.063000000000002</v>
      </c>
      <c r="F26" s="173">
        <v>19.640999999999998</v>
      </c>
      <c r="G26" s="173">
        <v>251.898</v>
      </c>
      <c r="H26" s="191">
        <v>10.446</v>
      </c>
      <c r="I26" s="191">
        <v>90.552999999999997</v>
      </c>
      <c r="J26" s="191">
        <v>71.748999999999995</v>
      </c>
      <c r="K26" s="191">
        <v>171.95099999999999</v>
      </c>
      <c r="L26" s="191">
        <v>-7.8380000000000001</v>
      </c>
      <c r="M26" s="191">
        <v>29.504000000000001</v>
      </c>
      <c r="N26" s="191">
        <v>18.303000000000001</v>
      </c>
      <c r="O26" s="191">
        <v>-4.33</v>
      </c>
      <c r="P26" s="191">
        <v>24.437000000000001</v>
      </c>
      <c r="Q26" s="191">
        <v>100.83499999999999</v>
      </c>
      <c r="R26" s="191">
        <v>27.173999999999999</v>
      </c>
      <c r="S26" s="191">
        <v>23.257000000000001</v>
      </c>
      <c r="T26" s="191">
        <v>87.747</v>
      </c>
      <c r="U26" s="191">
        <v>33.366999999999997</v>
      </c>
      <c r="V26" s="191">
        <v>30.904</v>
      </c>
      <c r="W26" s="191">
        <v>53.223999999999997</v>
      </c>
      <c r="X26" s="191">
        <v>6.4359999999999999</v>
      </c>
      <c r="Y26" s="191">
        <v>26.78</v>
      </c>
      <c r="Z26" s="191">
        <v>14.733000000000001</v>
      </c>
      <c r="AA26" s="191">
        <v>33.475000000000001</v>
      </c>
      <c r="AB26" s="191">
        <v>23.28</v>
      </c>
      <c r="AC26" s="191">
        <v>34.386000000000003</v>
      </c>
      <c r="AD26" s="191">
        <v>20.655000000000001</v>
      </c>
      <c r="AE26" s="191">
        <v>129.107</v>
      </c>
      <c r="AF26" s="191">
        <v>1.1890000000000001</v>
      </c>
      <c r="AG26" s="191">
        <v>97.152000000000001</v>
      </c>
      <c r="AH26" s="192">
        <v>51.661000000000001</v>
      </c>
    </row>
    <row r="27" spans="1:34" ht="14.5" x14ac:dyDescent="0.35">
      <c r="A27" s="145">
        <v>45870</v>
      </c>
      <c r="B27" s="279"/>
      <c r="C27" s="269">
        <v>2</v>
      </c>
      <c r="D27" s="274">
        <v>24</v>
      </c>
      <c r="E27" s="173">
        <v>84.197999999999993</v>
      </c>
      <c r="F27" s="173">
        <v>9.5109999999999992</v>
      </c>
      <c r="G27" s="173">
        <v>76.021000000000001</v>
      </c>
      <c r="H27" s="191">
        <v>-2.3290000000000002</v>
      </c>
      <c r="I27" s="191">
        <v>70.953000000000003</v>
      </c>
      <c r="J27" s="191">
        <v>22.696999999999999</v>
      </c>
      <c r="K27" s="191">
        <v>125.224</v>
      </c>
      <c r="L27" s="191">
        <v>-4.5</v>
      </c>
      <c r="M27" s="191">
        <v>41.28</v>
      </c>
      <c r="N27" s="191">
        <v>18.231000000000002</v>
      </c>
      <c r="O27" s="191">
        <v>15.058</v>
      </c>
      <c r="P27" s="191">
        <v>4.3999999999999997E-2</v>
      </c>
      <c r="Q27" s="191">
        <v>35.194000000000003</v>
      </c>
      <c r="R27" s="191">
        <v>36.33</v>
      </c>
      <c r="S27" s="191">
        <v>42.445</v>
      </c>
      <c r="T27" s="191">
        <v>36.689</v>
      </c>
      <c r="U27" s="191">
        <v>-0.37</v>
      </c>
      <c r="V27" s="191">
        <v>35.378999999999998</v>
      </c>
      <c r="W27" s="191">
        <v>10.821999999999999</v>
      </c>
      <c r="X27" s="191">
        <v>-7.3869999999999996</v>
      </c>
      <c r="Y27" s="191">
        <v>39.892000000000003</v>
      </c>
      <c r="Z27" s="191">
        <v>9.3810000000000002</v>
      </c>
      <c r="AA27" s="191">
        <v>5.282</v>
      </c>
      <c r="AB27" s="191">
        <v>28.364999999999998</v>
      </c>
      <c r="AC27" s="191">
        <v>23.443000000000001</v>
      </c>
      <c r="AD27" s="191">
        <v>18.443000000000001</v>
      </c>
      <c r="AE27" s="191">
        <v>35.460999999999999</v>
      </c>
      <c r="AF27" s="191">
        <v>4.5279999999999996</v>
      </c>
      <c r="AG27" s="191">
        <v>38.247</v>
      </c>
      <c r="AH27" s="192">
        <v>60.841999999999999</v>
      </c>
    </row>
    <row r="28" spans="1:34" ht="14.5" x14ac:dyDescent="0.35">
      <c r="A28" s="145">
        <v>45901</v>
      </c>
      <c r="B28" s="279"/>
      <c r="C28" s="269">
        <v>13</v>
      </c>
      <c r="D28" s="274">
        <v>31</v>
      </c>
      <c r="E28" s="173">
        <v>83.823999999999998</v>
      </c>
      <c r="F28" s="173">
        <v>53.972000000000001</v>
      </c>
      <c r="G28" s="173">
        <v>39.863999999999997</v>
      </c>
      <c r="H28" s="191">
        <v>21.831</v>
      </c>
      <c r="I28" s="191">
        <v>85.460999999999999</v>
      </c>
      <c r="J28" s="191">
        <v>13.5</v>
      </c>
      <c r="K28" s="191">
        <v>77.600999999999999</v>
      </c>
      <c r="L28" s="191">
        <v>14.459</v>
      </c>
      <c r="M28" s="191">
        <v>8.6579999999999995</v>
      </c>
      <c r="N28" s="191">
        <v>28.504999999999999</v>
      </c>
      <c r="O28" s="191">
        <v>51.375</v>
      </c>
      <c r="P28" s="191">
        <v>56.966999999999999</v>
      </c>
      <c r="Q28" s="191">
        <v>21.596</v>
      </c>
      <c r="R28" s="191">
        <v>43.07</v>
      </c>
      <c r="S28" s="191">
        <v>33.61</v>
      </c>
      <c r="T28" s="191">
        <v>37.076000000000001</v>
      </c>
      <c r="U28" s="191">
        <v>9.0850000000000009</v>
      </c>
      <c r="V28" s="191">
        <v>42.887999999999998</v>
      </c>
      <c r="W28" s="191">
        <v>15.243</v>
      </c>
      <c r="X28" s="191">
        <v>14.686</v>
      </c>
      <c r="Y28" s="191">
        <v>99.894999999999996</v>
      </c>
      <c r="Z28" s="191">
        <v>20.448</v>
      </c>
      <c r="AA28" s="191">
        <v>9.2669999999999995</v>
      </c>
      <c r="AB28" s="191">
        <v>11.429</v>
      </c>
      <c r="AC28" s="191">
        <v>15.638999999999999</v>
      </c>
      <c r="AD28" s="191">
        <v>17.376999999999999</v>
      </c>
      <c r="AE28" s="191">
        <v>8.74</v>
      </c>
      <c r="AF28" s="191">
        <v>21.81</v>
      </c>
      <c r="AG28" s="191">
        <v>67.715000000000003</v>
      </c>
      <c r="AH28" s="192">
        <v>39.481000000000002</v>
      </c>
    </row>
    <row r="29" spans="1:34" ht="14.5" x14ac:dyDescent="0.35">
      <c r="A29" s="145">
        <v>45931</v>
      </c>
      <c r="B29" s="279"/>
      <c r="C29" s="269">
        <v>23</v>
      </c>
      <c r="D29" s="274">
        <v>33</v>
      </c>
      <c r="E29" s="173">
        <v>36.335999999999999</v>
      </c>
      <c r="F29" s="173">
        <v>48.725000000000001</v>
      </c>
      <c r="G29" s="173">
        <v>34.555999999999997</v>
      </c>
      <c r="H29" s="191">
        <v>34.979999999999997</v>
      </c>
      <c r="I29" s="191">
        <v>102.068</v>
      </c>
      <c r="J29" s="191">
        <v>52.003</v>
      </c>
      <c r="K29" s="191">
        <v>27.36</v>
      </c>
      <c r="L29" s="191">
        <v>35.268999999999998</v>
      </c>
      <c r="M29" s="191">
        <v>13.893000000000001</v>
      </c>
      <c r="N29" s="191">
        <v>30.097999999999999</v>
      </c>
      <c r="O29" s="191">
        <v>22.716999999999999</v>
      </c>
      <c r="P29" s="191">
        <v>68.147999999999996</v>
      </c>
      <c r="Q29" s="191">
        <v>81.039000000000001</v>
      </c>
      <c r="R29" s="191">
        <v>129.773</v>
      </c>
      <c r="S29" s="191">
        <v>50.521999999999998</v>
      </c>
      <c r="T29" s="191">
        <v>31.477</v>
      </c>
      <c r="U29" s="191">
        <v>25.922000000000001</v>
      </c>
      <c r="V29" s="191">
        <v>34.787999999999997</v>
      </c>
      <c r="W29" s="191">
        <v>65.948999999999998</v>
      </c>
      <c r="X29" s="191">
        <v>16.251999999999999</v>
      </c>
      <c r="Y29" s="191">
        <v>55.618000000000002</v>
      </c>
      <c r="Z29" s="191">
        <v>52.819000000000003</v>
      </c>
      <c r="AA29" s="191">
        <v>26.067</v>
      </c>
      <c r="AB29" s="191">
        <v>19.335999999999999</v>
      </c>
      <c r="AC29" s="191">
        <v>44.722999999999999</v>
      </c>
      <c r="AD29" s="191">
        <v>25.47</v>
      </c>
      <c r="AE29" s="191">
        <v>15.555999999999999</v>
      </c>
      <c r="AF29" s="191">
        <v>22.54</v>
      </c>
      <c r="AG29" s="191">
        <v>23.274000000000001</v>
      </c>
      <c r="AH29" s="192">
        <v>20.658000000000001</v>
      </c>
    </row>
    <row r="30" spans="1:34" ht="14.5" x14ac:dyDescent="0.35">
      <c r="A30" s="145">
        <v>45962</v>
      </c>
      <c r="B30" s="279"/>
      <c r="C30" s="269">
        <v>25</v>
      </c>
      <c r="D30" s="274">
        <v>29</v>
      </c>
      <c r="E30" s="173">
        <v>32.914000000000001</v>
      </c>
      <c r="F30" s="173">
        <v>44.773000000000003</v>
      </c>
      <c r="G30" s="173">
        <v>31.277000000000001</v>
      </c>
      <c r="H30" s="191">
        <v>39.862000000000002</v>
      </c>
      <c r="I30" s="191">
        <v>47</v>
      </c>
      <c r="J30" s="191">
        <v>65.659000000000006</v>
      </c>
      <c r="K30" s="191">
        <v>23.315000000000001</v>
      </c>
      <c r="L30" s="191">
        <v>28.407</v>
      </c>
      <c r="M30" s="191">
        <v>21.096</v>
      </c>
      <c r="N30" s="191">
        <v>29.13</v>
      </c>
      <c r="O30" s="191">
        <v>26.183</v>
      </c>
      <c r="P30" s="191">
        <v>47.622999999999998</v>
      </c>
      <c r="Q30" s="191">
        <v>45.548999999999999</v>
      </c>
      <c r="R30" s="191">
        <v>49.795000000000002</v>
      </c>
      <c r="S30" s="191">
        <v>26.664000000000001</v>
      </c>
      <c r="T30" s="191">
        <v>38.042999999999999</v>
      </c>
      <c r="U30" s="191">
        <v>29.003</v>
      </c>
      <c r="V30" s="191">
        <v>30.431999999999999</v>
      </c>
      <c r="W30" s="191">
        <v>36.094000000000001</v>
      </c>
      <c r="X30" s="191">
        <v>17.126000000000001</v>
      </c>
      <c r="Y30" s="191">
        <v>32.838000000000001</v>
      </c>
      <c r="Z30" s="191">
        <v>30.861999999999998</v>
      </c>
      <c r="AA30" s="191">
        <v>30.484000000000002</v>
      </c>
      <c r="AB30" s="191">
        <v>23.76</v>
      </c>
      <c r="AC30" s="191">
        <v>30.762</v>
      </c>
      <c r="AD30" s="191">
        <v>19.573</v>
      </c>
      <c r="AE30" s="191">
        <v>23.635999999999999</v>
      </c>
      <c r="AF30" s="191">
        <v>28.332000000000001</v>
      </c>
      <c r="AG30" s="191">
        <v>28.774000000000001</v>
      </c>
      <c r="AH30" s="192">
        <v>26.117000000000001</v>
      </c>
    </row>
    <row r="31" spans="1:34" ht="14.5" x14ac:dyDescent="0.35">
      <c r="A31" s="145">
        <v>45992</v>
      </c>
      <c r="B31" s="279"/>
      <c r="C31" s="269">
        <v>24</v>
      </c>
      <c r="D31" s="274">
        <v>24</v>
      </c>
      <c r="E31" s="173">
        <v>28.731000000000002</v>
      </c>
      <c r="F31" s="173">
        <v>30.893000000000001</v>
      </c>
      <c r="G31" s="173">
        <v>27.408999999999999</v>
      </c>
      <c r="H31" s="191">
        <v>31.721</v>
      </c>
      <c r="I31" s="191">
        <v>33.58</v>
      </c>
      <c r="J31" s="191">
        <v>38.786000000000001</v>
      </c>
      <c r="K31" s="191">
        <v>20.747</v>
      </c>
      <c r="L31" s="191">
        <v>21.613</v>
      </c>
      <c r="M31" s="191">
        <v>20.446000000000002</v>
      </c>
      <c r="N31" s="191">
        <v>18.82</v>
      </c>
      <c r="O31" s="191">
        <v>24.263999999999999</v>
      </c>
      <c r="P31" s="191">
        <v>33.776000000000003</v>
      </c>
      <c r="Q31" s="191">
        <v>30.234999999999999</v>
      </c>
      <c r="R31" s="191">
        <v>30.033000000000001</v>
      </c>
      <c r="S31" s="191">
        <v>44.421999999999997</v>
      </c>
      <c r="T31" s="191">
        <v>29.786000000000001</v>
      </c>
      <c r="U31" s="191">
        <v>21.902000000000001</v>
      </c>
      <c r="V31" s="191">
        <v>27.294</v>
      </c>
      <c r="W31" s="191">
        <v>25.645</v>
      </c>
      <c r="X31" s="191">
        <v>16.693999999999999</v>
      </c>
      <c r="Y31" s="191">
        <v>25.594000000000001</v>
      </c>
      <c r="Z31" s="191">
        <v>23.361000000000001</v>
      </c>
      <c r="AA31" s="191">
        <v>23.161000000000001</v>
      </c>
      <c r="AB31" s="191">
        <v>26.927</v>
      </c>
      <c r="AC31" s="191">
        <v>27.504000000000001</v>
      </c>
      <c r="AD31" s="191">
        <v>16.263000000000002</v>
      </c>
      <c r="AE31" s="191">
        <v>26.276</v>
      </c>
      <c r="AF31" s="191">
        <v>22.241</v>
      </c>
      <c r="AG31" s="191">
        <v>25.390999999999998</v>
      </c>
      <c r="AH31" s="192">
        <v>22.658000000000001</v>
      </c>
    </row>
    <row r="32" spans="1:34" ht="14.5" x14ac:dyDescent="0.35">
      <c r="A32" s="145">
        <v>46023</v>
      </c>
      <c r="B32" s="279"/>
      <c r="C32" s="269">
        <v>24</v>
      </c>
      <c r="D32" s="274">
        <v>22</v>
      </c>
      <c r="E32" s="173">
        <v>27.946000000000002</v>
      </c>
      <c r="F32" s="173">
        <v>26.137</v>
      </c>
      <c r="G32" s="173">
        <v>24.821999999999999</v>
      </c>
      <c r="H32" s="191">
        <v>25.257999999999999</v>
      </c>
      <c r="I32" s="191">
        <v>30.760999999999999</v>
      </c>
      <c r="J32" s="191">
        <v>29.562000000000001</v>
      </c>
      <c r="K32" s="191">
        <v>23.167000000000002</v>
      </c>
      <c r="L32" s="191">
        <v>20.917999999999999</v>
      </c>
      <c r="M32" s="191">
        <v>19.518000000000001</v>
      </c>
      <c r="N32" s="191">
        <v>19.475999999999999</v>
      </c>
      <c r="O32" s="191">
        <v>20.129000000000001</v>
      </c>
      <c r="P32" s="191">
        <v>42.667000000000002</v>
      </c>
      <c r="Q32" s="191">
        <v>26.469000000000001</v>
      </c>
      <c r="R32" s="191">
        <v>26.047999999999998</v>
      </c>
      <c r="S32" s="191">
        <v>26.991</v>
      </c>
      <c r="T32" s="191">
        <v>27.167999999999999</v>
      </c>
      <c r="U32" s="191">
        <v>19.562000000000001</v>
      </c>
      <c r="V32" s="191">
        <v>23.114000000000001</v>
      </c>
      <c r="W32" s="191">
        <v>27.526</v>
      </c>
      <c r="X32" s="191">
        <v>19.346</v>
      </c>
      <c r="Y32" s="191">
        <v>22.66</v>
      </c>
      <c r="Z32" s="191">
        <v>25.047000000000001</v>
      </c>
      <c r="AA32" s="191">
        <v>18.920999999999999</v>
      </c>
      <c r="AB32" s="191">
        <v>30.876999999999999</v>
      </c>
      <c r="AC32" s="191">
        <v>23.753</v>
      </c>
      <c r="AD32" s="191">
        <v>15.484</v>
      </c>
      <c r="AE32" s="191">
        <v>24.795000000000002</v>
      </c>
      <c r="AF32" s="191">
        <v>17.562000000000001</v>
      </c>
      <c r="AG32" s="191">
        <v>20.515999999999998</v>
      </c>
      <c r="AH32" s="192">
        <v>25.379000000000001</v>
      </c>
    </row>
    <row r="33" spans="1:34" ht="14.5" x14ac:dyDescent="0.35">
      <c r="A33" s="145">
        <v>46054</v>
      </c>
      <c r="B33" s="280"/>
      <c r="C33" s="270">
        <v>27</v>
      </c>
      <c r="D33" s="274">
        <v>29</v>
      </c>
      <c r="E33" s="173">
        <v>26.385000000000002</v>
      </c>
      <c r="F33" s="173">
        <v>50.201000000000001</v>
      </c>
      <c r="G33" s="173">
        <v>35.89</v>
      </c>
      <c r="H33" s="191">
        <v>26.122</v>
      </c>
      <c r="I33" s="191">
        <v>27.904</v>
      </c>
      <c r="J33" s="191">
        <v>31.779</v>
      </c>
      <c r="K33" s="191">
        <v>25.760999999999999</v>
      </c>
      <c r="L33" s="191">
        <v>23.616</v>
      </c>
      <c r="M33" s="191">
        <v>18.593</v>
      </c>
      <c r="N33" s="191">
        <v>24.643999999999998</v>
      </c>
      <c r="O33" s="191">
        <v>23.332000000000001</v>
      </c>
      <c r="P33" s="191">
        <v>52.170999999999999</v>
      </c>
      <c r="Q33" s="191">
        <v>22.971</v>
      </c>
      <c r="R33" s="191">
        <v>38.631999999999998</v>
      </c>
      <c r="S33" s="191">
        <v>22.527000000000001</v>
      </c>
      <c r="T33" s="191">
        <v>35.119</v>
      </c>
      <c r="U33" s="191">
        <v>19.661000000000001</v>
      </c>
      <c r="V33" s="191">
        <v>24.870999999999999</v>
      </c>
      <c r="W33" s="191">
        <v>25.911999999999999</v>
      </c>
      <c r="X33" s="191">
        <v>22.105</v>
      </c>
      <c r="Y33" s="191">
        <v>28.399000000000001</v>
      </c>
      <c r="Z33" s="191">
        <v>34.820999999999998</v>
      </c>
      <c r="AA33" s="191">
        <v>35.959000000000003</v>
      </c>
      <c r="AB33" s="191">
        <v>71.960999999999999</v>
      </c>
      <c r="AC33" s="191">
        <v>23.539000000000001</v>
      </c>
      <c r="AD33" s="191">
        <v>19.236999999999998</v>
      </c>
      <c r="AE33" s="191">
        <v>25.483000000000001</v>
      </c>
      <c r="AF33" s="191">
        <v>25.113</v>
      </c>
      <c r="AG33" s="191">
        <v>25.812999999999999</v>
      </c>
      <c r="AH33" s="192">
        <v>25.477</v>
      </c>
    </row>
    <row r="34" spans="1:34" ht="14.5" x14ac:dyDescent="0.35">
      <c r="A34" s="145">
        <v>46082</v>
      </c>
      <c r="B34" s="279"/>
      <c r="C34" s="269">
        <v>74</v>
      </c>
      <c r="D34" s="274">
        <v>92</v>
      </c>
      <c r="E34" s="173">
        <v>75.704999999999998</v>
      </c>
      <c r="F34" s="173">
        <v>184.464</v>
      </c>
      <c r="G34" s="173">
        <v>45.305</v>
      </c>
      <c r="H34" s="191">
        <v>142.501</v>
      </c>
      <c r="I34" s="191">
        <v>73.906999999999996</v>
      </c>
      <c r="J34" s="191">
        <v>54.719000000000001</v>
      </c>
      <c r="K34" s="191">
        <v>48.024999999999999</v>
      </c>
      <c r="L34" s="191">
        <v>70.930000000000007</v>
      </c>
      <c r="M34" s="191">
        <v>28.396999999999998</v>
      </c>
      <c r="N34" s="191">
        <v>48.948</v>
      </c>
      <c r="O34" s="191">
        <v>97.608999999999995</v>
      </c>
      <c r="P34" s="191">
        <v>114.901</v>
      </c>
      <c r="Q34" s="191">
        <v>44.469000000000001</v>
      </c>
      <c r="R34" s="191">
        <v>130.971</v>
      </c>
      <c r="S34" s="191">
        <v>84.644000000000005</v>
      </c>
      <c r="T34" s="191">
        <v>75.198999999999998</v>
      </c>
      <c r="U34" s="191">
        <v>51.220999999999997</v>
      </c>
      <c r="V34" s="191">
        <v>57.942999999999998</v>
      </c>
      <c r="W34" s="191">
        <v>65.903000000000006</v>
      </c>
      <c r="X34" s="191">
        <v>42.539000000000001</v>
      </c>
      <c r="Y34" s="191">
        <v>55.091000000000001</v>
      </c>
      <c r="Z34" s="191">
        <v>71.757999999999996</v>
      </c>
      <c r="AA34" s="191">
        <v>56.378999999999998</v>
      </c>
      <c r="AB34" s="191">
        <v>178.93299999999999</v>
      </c>
      <c r="AC34" s="191">
        <v>35.893999999999998</v>
      </c>
      <c r="AD34" s="191">
        <v>103.206</v>
      </c>
      <c r="AE34" s="191">
        <v>49.93</v>
      </c>
      <c r="AF34" s="191">
        <v>39.860999999999997</v>
      </c>
      <c r="AG34" s="191">
        <v>57.963000000000001</v>
      </c>
      <c r="AH34" s="192">
        <v>102.21299999999999</v>
      </c>
    </row>
    <row r="35" spans="1:34" ht="14.5" x14ac:dyDescent="0.35">
      <c r="A35" s="145">
        <v>46113</v>
      </c>
      <c r="B35" s="279"/>
      <c r="C35" s="269">
        <v>110</v>
      </c>
      <c r="D35" s="274">
        <v>147</v>
      </c>
      <c r="E35" s="173">
        <v>170.15299999999999</v>
      </c>
      <c r="F35" s="173">
        <v>213.464</v>
      </c>
      <c r="G35" s="173">
        <v>87.233000000000004</v>
      </c>
      <c r="H35" s="191">
        <v>224.458</v>
      </c>
      <c r="I35" s="191">
        <v>143.51599999999999</v>
      </c>
      <c r="J35" s="191">
        <v>115.29</v>
      </c>
      <c r="K35" s="191">
        <v>119.639</v>
      </c>
      <c r="L35" s="191">
        <v>200.80199999999999</v>
      </c>
      <c r="M35" s="191">
        <v>59.838999999999999</v>
      </c>
      <c r="N35" s="191">
        <v>68.191999999999993</v>
      </c>
      <c r="O35" s="191">
        <v>202.62299999999999</v>
      </c>
      <c r="P35" s="191">
        <v>312.57</v>
      </c>
      <c r="Q35" s="191">
        <v>138.07300000000001</v>
      </c>
      <c r="R35" s="191">
        <v>150.255</v>
      </c>
      <c r="S35" s="191">
        <v>272.274</v>
      </c>
      <c r="T35" s="191">
        <v>122.961</v>
      </c>
      <c r="U35" s="191">
        <v>160.28800000000001</v>
      </c>
      <c r="V35" s="191">
        <v>111.42700000000001</v>
      </c>
      <c r="W35" s="191">
        <v>158.01599999999999</v>
      </c>
      <c r="X35" s="191">
        <v>52.774999999999999</v>
      </c>
      <c r="Y35" s="191">
        <v>93.054000000000002</v>
      </c>
      <c r="Z35" s="191">
        <v>65.135999999999996</v>
      </c>
      <c r="AA35" s="191">
        <v>95.340999999999994</v>
      </c>
      <c r="AB35" s="191">
        <v>195.93199999999999</v>
      </c>
      <c r="AC35" s="191">
        <v>66.037999999999997</v>
      </c>
      <c r="AD35" s="191">
        <v>201.56700000000001</v>
      </c>
      <c r="AE35" s="191">
        <v>68.968999999999994</v>
      </c>
      <c r="AF35" s="191">
        <v>68.289000000000001</v>
      </c>
      <c r="AG35" s="191">
        <v>217.05600000000001</v>
      </c>
      <c r="AH35" s="192">
        <v>266.28699999999998</v>
      </c>
    </row>
    <row r="36" spans="1:34" ht="14.5" x14ac:dyDescent="0.35">
      <c r="A36" s="145">
        <v>46143</v>
      </c>
      <c r="B36" s="279"/>
      <c r="C36" s="291">
        <v>190</v>
      </c>
      <c r="D36" s="276">
        <v>251</v>
      </c>
      <c r="E36" s="191">
        <v>298.24400000000003</v>
      </c>
      <c r="F36" s="191">
        <v>341.19200000000001</v>
      </c>
      <c r="G36" s="191">
        <v>206.79499999999999</v>
      </c>
      <c r="H36" s="191">
        <v>389.41399999999999</v>
      </c>
      <c r="I36" s="191">
        <v>257.65800000000002</v>
      </c>
      <c r="J36" s="191">
        <v>296.50200000000001</v>
      </c>
      <c r="K36" s="191">
        <v>185.65199999999999</v>
      </c>
      <c r="L36" s="191">
        <v>433.59199999999998</v>
      </c>
      <c r="M36" s="191">
        <v>60.994999999999997</v>
      </c>
      <c r="N36" s="191">
        <v>189.501</v>
      </c>
      <c r="O36" s="191">
        <v>293.14800000000002</v>
      </c>
      <c r="P36" s="191">
        <v>535.702</v>
      </c>
      <c r="Q36" s="191">
        <v>230.697</v>
      </c>
      <c r="R36" s="191">
        <v>285.92399999999998</v>
      </c>
      <c r="S36" s="191">
        <v>372.98</v>
      </c>
      <c r="T36" s="191">
        <v>381.68799999999999</v>
      </c>
      <c r="U36" s="191">
        <v>215.57499999999999</v>
      </c>
      <c r="V36" s="191">
        <v>195.06100000000001</v>
      </c>
      <c r="W36" s="191">
        <v>206.87100000000001</v>
      </c>
      <c r="X36" s="191">
        <v>138.053</v>
      </c>
      <c r="Y36" s="191">
        <v>191.922</v>
      </c>
      <c r="Z36" s="191">
        <v>178.988</v>
      </c>
      <c r="AA36" s="191">
        <v>196.93899999999999</v>
      </c>
      <c r="AB36" s="191">
        <v>236.161</v>
      </c>
      <c r="AC36" s="191">
        <v>133.08199999999999</v>
      </c>
      <c r="AD36" s="191">
        <v>313.53800000000001</v>
      </c>
      <c r="AE36" s="192">
        <v>176.798</v>
      </c>
      <c r="AF36" s="191">
        <v>186.96</v>
      </c>
      <c r="AG36" s="191">
        <v>318.31900000000002</v>
      </c>
      <c r="AH36" s="191">
        <v>448.721</v>
      </c>
    </row>
    <row r="37" spans="1:34" ht="14.5" x14ac:dyDescent="0.35">
      <c r="A37" s="145">
        <v>46174</v>
      </c>
      <c r="B37" s="281"/>
      <c r="C37" s="271">
        <v>102</v>
      </c>
      <c r="D37" s="276">
        <v>187</v>
      </c>
      <c r="E37" s="191">
        <v>213.988</v>
      </c>
      <c r="F37" s="191">
        <v>434.31700000000001</v>
      </c>
      <c r="G37" s="191">
        <v>66.992999999999995</v>
      </c>
      <c r="H37" s="191">
        <v>371.11500000000001</v>
      </c>
      <c r="I37" s="191">
        <v>170.33799999999999</v>
      </c>
      <c r="J37" s="191">
        <v>303.82600000000002</v>
      </c>
      <c r="K37" s="191">
        <v>49.222000000000001</v>
      </c>
      <c r="L37" s="191">
        <v>196.077</v>
      </c>
      <c r="M37" s="191">
        <v>13.385</v>
      </c>
      <c r="N37" s="191">
        <v>102.616</v>
      </c>
      <c r="O37" s="191">
        <v>131.161</v>
      </c>
      <c r="P37" s="191">
        <v>360.90300000000002</v>
      </c>
      <c r="Q37" s="191">
        <v>75.804000000000002</v>
      </c>
      <c r="R37" s="191">
        <v>159.18299999999999</v>
      </c>
      <c r="S37" s="191">
        <v>336.226</v>
      </c>
      <c r="T37" s="191">
        <v>160.15799999999999</v>
      </c>
      <c r="U37" s="191">
        <v>219.94800000000001</v>
      </c>
      <c r="V37" s="191">
        <v>239.58</v>
      </c>
      <c r="W37" s="191">
        <v>63.92</v>
      </c>
      <c r="X37" s="191">
        <v>79.024000000000001</v>
      </c>
      <c r="Y37" s="191">
        <v>173.131</v>
      </c>
      <c r="Z37" s="191">
        <v>222.89400000000001</v>
      </c>
      <c r="AA37" s="191">
        <v>220.76499999999999</v>
      </c>
      <c r="AB37" s="191">
        <v>220.607</v>
      </c>
      <c r="AC37" s="191">
        <v>30.260999999999999</v>
      </c>
      <c r="AD37" s="191">
        <v>384.56900000000002</v>
      </c>
      <c r="AE37" s="192">
        <v>64.673000000000002</v>
      </c>
      <c r="AF37" s="191">
        <v>259.41699999999997</v>
      </c>
      <c r="AG37" s="191">
        <v>147.85400000000001</v>
      </c>
      <c r="AH37" s="191">
        <v>348.483</v>
      </c>
    </row>
    <row r="38" spans="1:34" ht="14.5" x14ac:dyDescent="0.35">
      <c r="A38" s="145">
        <v>46204</v>
      </c>
      <c r="B38" s="281"/>
      <c r="C38" s="271">
        <v>9</v>
      </c>
      <c r="D38" s="276">
        <v>33</v>
      </c>
      <c r="E38" s="191">
        <v>21.927</v>
      </c>
      <c r="F38" s="191">
        <v>252.55500000000001</v>
      </c>
      <c r="G38" s="191">
        <v>10.36</v>
      </c>
      <c r="H38" s="191">
        <v>90.986000000000004</v>
      </c>
      <c r="I38" s="191">
        <v>72.953999999999994</v>
      </c>
      <c r="J38" s="191">
        <v>172.54300000000001</v>
      </c>
      <c r="K38" s="191">
        <v>-7.8869999999999996</v>
      </c>
      <c r="L38" s="191">
        <v>29.597999999999999</v>
      </c>
      <c r="M38" s="191">
        <v>18.146999999999998</v>
      </c>
      <c r="N38" s="191">
        <v>-4.16</v>
      </c>
      <c r="O38" s="191">
        <v>23.709</v>
      </c>
      <c r="P38" s="191">
        <v>100.815</v>
      </c>
      <c r="Q38" s="191">
        <v>26.288</v>
      </c>
      <c r="R38" s="191">
        <v>23.873000000000001</v>
      </c>
      <c r="S38" s="191">
        <v>87.620999999999995</v>
      </c>
      <c r="T38" s="191">
        <v>33.326999999999998</v>
      </c>
      <c r="U38" s="191">
        <v>32.421999999999997</v>
      </c>
      <c r="V38" s="191">
        <v>52.9</v>
      </c>
      <c r="W38" s="191">
        <v>6.641</v>
      </c>
      <c r="X38" s="191">
        <v>26.6</v>
      </c>
      <c r="Y38" s="191">
        <v>14.538</v>
      </c>
      <c r="Z38" s="191">
        <v>32.991</v>
      </c>
      <c r="AA38" s="191">
        <v>22.870999999999999</v>
      </c>
      <c r="AB38" s="191">
        <v>34.149000000000001</v>
      </c>
      <c r="AC38" s="191">
        <v>20.71</v>
      </c>
      <c r="AD38" s="191">
        <v>129.625</v>
      </c>
      <c r="AE38" s="192">
        <v>0.81</v>
      </c>
      <c r="AF38" s="191">
        <v>97.856999999999999</v>
      </c>
      <c r="AG38" s="191">
        <v>51.597999999999999</v>
      </c>
      <c r="AH38" s="191">
        <v>95.031999999999996</v>
      </c>
    </row>
    <row r="39" spans="1:34" ht="14.5" x14ac:dyDescent="0.35">
      <c r="A39" s="145">
        <v>46235</v>
      </c>
      <c r="B39" s="281"/>
      <c r="C39" s="271">
        <v>2</v>
      </c>
      <c r="D39" s="276">
        <v>24</v>
      </c>
      <c r="E39" s="191">
        <v>9.8710000000000004</v>
      </c>
      <c r="F39" s="191">
        <v>76.709000000000003</v>
      </c>
      <c r="G39" s="191">
        <v>-2.391</v>
      </c>
      <c r="H39" s="191">
        <v>71.486999999999995</v>
      </c>
      <c r="I39" s="191">
        <v>24.315000000000001</v>
      </c>
      <c r="J39" s="191">
        <v>126.01</v>
      </c>
      <c r="K39" s="191">
        <v>-4.641</v>
      </c>
      <c r="L39" s="191">
        <v>41.457999999999998</v>
      </c>
      <c r="M39" s="191">
        <v>18.068000000000001</v>
      </c>
      <c r="N39" s="191">
        <v>15.11</v>
      </c>
      <c r="O39" s="191">
        <v>-0.58699999999999997</v>
      </c>
      <c r="P39" s="191">
        <v>35.174999999999997</v>
      </c>
      <c r="Q39" s="191">
        <v>37.237000000000002</v>
      </c>
      <c r="R39" s="191">
        <v>43.088000000000001</v>
      </c>
      <c r="S39" s="191">
        <v>36.584000000000003</v>
      </c>
      <c r="T39" s="191">
        <v>-0.38200000000000001</v>
      </c>
      <c r="U39" s="191">
        <v>35.529000000000003</v>
      </c>
      <c r="V39" s="191">
        <v>10.531000000000001</v>
      </c>
      <c r="W39" s="191">
        <v>-7.194</v>
      </c>
      <c r="X39" s="191">
        <v>39.582999999999998</v>
      </c>
      <c r="Y39" s="191">
        <v>9.8379999999999992</v>
      </c>
      <c r="Z39" s="191">
        <v>4.9470000000000001</v>
      </c>
      <c r="AA39" s="191">
        <v>27.87</v>
      </c>
      <c r="AB39" s="191">
        <v>23.228000000000002</v>
      </c>
      <c r="AC39" s="191">
        <v>18.367000000000001</v>
      </c>
      <c r="AD39" s="191">
        <v>35.988999999999997</v>
      </c>
      <c r="AE39" s="192">
        <v>6.8140000000000001</v>
      </c>
      <c r="AF39" s="191">
        <v>39.026000000000003</v>
      </c>
      <c r="AG39" s="191">
        <v>59.579000000000001</v>
      </c>
      <c r="AH39" s="191">
        <v>84.165000000000006</v>
      </c>
    </row>
    <row r="40" spans="1:34" ht="14.5" x14ac:dyDescent="0.35">
      <c r="A40" s="145">
        <v>46266</v>
      </c>
      <c r="B40" s="281"/>
      <c r="C40" s="271">
        <v>13</v>
      </c>
      <c r="D40" s="276">
        <v>31</v>
      </c>
      <c r="E40" s="191">
        <v>53.734000000000002</v>
      </c>
      <c r="F40" s="191">
        <v>40.423999999999999</v>
      </c>
      <c r="G40" s="191">
        <v>21.771999999999998</v>
      </c>
      <c r="H40" s="191">
        <v>86.12</v>
      </c>
      <c r="I40" s="191">
        <v>13.500999999999999</v>
      </c>
      <c r="J40" s="191">
        <v>78.137</v>
      </c>
      <c r="K40" s="191">
        <v>14.433</v>
      </c>
      <c r="L40" s="191">
        <v>8.7219999999999995</v>
      </c>
      <c r="M40" s="191">
        <v>27.643999999999998</v>
      </c>
      <c r="N40" s="191">
        <v>51.679000000000002</v>
      </c>
      <c r="O40" s="191">
        <v>56.082999999999998</v>
      </c>
      <c r="P40" s="191">
        <v>21.577000000000002</v>
      </c>
      <c r="Q40" s="191">
        <v>41.966999999999999</v>
      </c>
      <c r="R40" s="191">
        <v>34.189</v>
      </c>
      <c r="S40" s="191">
        <v>36.954999999999998</v>
      </c>
      <c r="T40" s="191">
        <v>9.1010000000000009</v>
      </c>
      <c r="U40" s="191">
        <v>45.45</v>
      </c>
      <c r="V40" s="191">
        <v>15.016</v>
      </c>
      <c r="W40" s="191">
        <v>17.184999999999999</v>
      </c>
      <c r="X40" s="191">
        <v>99.409000000000006</v>
      </c>
      <c r="Y40" s="191">
        <v>16.52</v>
      </c>
      <c r="Z40" s="191">
        <v>8.7739999999999991</v>
      </c>
      <c r="AA40" s="191">
        <v>11.273999999999999</v>
      </c>
      <c r="AB40" s="191">
        <v>15.433999999999999</v>
      </c>
      <c r="AC40" s="191">
        <v>17.305</v>
      </c>
      <c r="AD40" s="191">
        <v>9.1809999999999992</v>
      </c>
      <c r="AE40" s="192">
        <v>21.626000000000001</v>
      </c>
      <c r="AF40" s="191">
        <v>68.637</v>
      </c>
      <c r="AG40" s="191">
        <v>40.860999999999997</v>
      </c>
      <c r="AH40" s="191">
        <v>83.784999999999997</v>
      </c>
    </row>
    <row r="41" spans="1:34" ht="14.5" x14ac:dyDescent="0.35">
      <c r="A41" s="145">
        <v>46296</v>
      </c>
      <c r="B41" s="281"/>
      <c r="C41" s="271">
        <v>23</v>
      </c>
      <c r="D41" s="276">
        <v>33</v>
      </c>
      <c r="E41" s="191">
        <v>49.256999999999998</v>
      </c>
      <c r="F41" s="191">
        <v>34.991999999999997</v>
      </c>
      <c r="G41" s="191">
        <v>34.908999999999999</v>
      </c>
      <c r="H41" s="191">
        <v>102.529</v>
      </c>
      <c r="I41" s="191">
        <v>48.027999999999999</v>
      </c>
      <c r="J41" s="191">
        <v>27.684000000000001</v>
      </c>
      <c r="K41" s="191">
        <v>35.152000000000001</v>
      </c>
      <c r="L41" s="191">
        <v>13.907999999999999</v>
      </c>
      <c r="M41" s="191">
        <v>30.271999999999998</v>
      </c>
      <c r="N41" s="191">
        <v>22.806999999999999</v>
      </c>
      <c r="O41" s="191">
        <v>67.414000000000001</v>
      </c>
      <c r="P41" s="191">
        <v>81.016999999999996</v>
      </c>
      <c r="Q41" s="191">
        <v>130.35499999999999</v>
      </c>
      <c r="R41" s="191">
        <v>51.012</v>
      </c>
      <c r="S41" s="191">
        <v>31.4</v>
      </c>
      <c r="T41" s="191">
        <v>25.92</v>
      </c>
      <c r="U41" s="191">
        <v>35.899000000000001</v>
      </c>
      <c r="V41" s="191">
        <v>65.567999999999998</v>
      </c>
      <c r="W41" s="191">
        <v>16.399000000000001</v>
      </c>
      <c r="X41" s="191">
        <v>55.215000000000003</v>
      </c>
      <c r="Y41" s="191">
        <v>55.603999999999999</v>
      </c>
      <c r="Z41" s="191">
        <v>25.626999999999999</v>
      </c>
      <c r="AA41" s="191">
        <v>20.777000000000001</v>
      </c>
      <c r="AB41" s="191">
        <v>44.597000000000001</v>
      </c>
      <c r="AC41" s="191">
        <v>24.884</v>
      </c>
      <c r="AD41" s="191">
        <v>15.964</v>
      </c>
      <c r="AE41" s="192">
        <v>22.292000000000002</v>
      </c>
      <c r="AF41" s="191">
        <v>23.800999999999998</v>
      </c>
      <c r="AG41" s="191">
        <v>20.645</v>
      </c>
      <c r="AH41" s="191">
        <v>36.316000000000003</v>
      </c>
    </row>
    <row r="42" spans="1:34" ht="14.5" x14ac:dyDescent="0.35">
      <c r="A42" s="145">
        <v>46327</v>
      </c>
      <c r="B42" s="281"/>
      <c r="C42" s="271">
        <v>25</v>
      </c>
      <c r="D42" s="276">
        <v>29</v>
      </c>
      <c r="E42" s="191">
        <v>46.061</v>
      </c>
      <c r="F42" s="191">
        <v>31.690999999999999</v>
      </c>
      <c r="G42" s="191">
        <v>39.777000000000001</v>
      </c>
      <c r="H42" s="191">
        <v>47.304000000000002</v>
      </c>
      <c r="I42" s="191">
        <v>68.567999999999998</v>
      </c>
      <c r="J42" s="191">
        <v>23.613</v>
      </c>
      <c r="K42" s="191">
        <v>28.294</v>
      </c>
      <c r="L42" s="191">
        <v>21.117000000000001</v>
      </c>
      <c r="M42" s="191">
        <v>29.411000000000001</v>
      </c>
      <c r="N42" s="191">
        <v>26.343</v>
      </c>
      <c r="O42" s="191">
        <v>47.069000000000003</v>
      </c>
      <c r="P42" s="191">
        <v>45.536999999999999</v>
      </c>
      <c r="Q42" s="191">
        <v>51.685000000000002</v>
      </c>
      <c r="R42" s="191">
        <v>27.116</v>
      </c>
      <c r="S42" s="191">
        <v>37.970999999999997</v>
      </c>
      <c r="T42" s="191">
        <v>28.978999999999999</v>
      </c>
      <c r="U42" s="191">
        <v>31.632000000000001</v>
      </c>
      <c r="V42" s="191">
        <v>35.847000000000001</v>
      </c>
      <c r="W42" s="191">
        <v>17.228000000000002</v>
      </c>
      <c r="X42" s="191">
        <v>32.526000000000003</v>
      </c>
      <c r="Y42" s="191">
        <v>31.119</v>
      </c>
      <c r="Z42" s="191">
        <v>30.082999999999998</v>
      </c>
      <c r="AA42" s="191">
        <v>23.411000000000001</v>
      </c>
      <c r="AB42" s="191">
        <v>30.591000000000001</v>
      </c>
      <c r="AC42" s="191">
        <v>20.114000000000001</v>
      </c>
      <c r="AD42" s="191">
        <v>24.016999999999999</v>
      </c>
      <c r="AE42" s="192">
        <v>28.021999999999998</v>
      </c>
      <c r="AF42" s="191">
        <v>29.358000000000001</v>
      </c>
      <c r="AG42" s="191">
        <v>26.151</v>
      </c>
      <c r="AH42" s="191">
        <v>32.896999999999998</v>
      </c>
    </row>
    <row r="43" spans="1:34" ht="14.5" x14ac:dyDescent="0.35">
      <c r="A43" s="145">
        <v>46357</v>
      </c>
      <c r="B43" s="281"/>
      <c r="C43" s="271">
        <v>24</v>
      </c>
      <c r="D43" s="276">
        <v>24</v>
      </c>
      <c r="E43" s="191">
        <v>31.39</v>
      </c>
      <c r="F43" s="191">
        <v>27.832000000000001</v>
      </c>
      <c r="G43" s="191">
        <v>31.64</v>
      </c>
      <c r="H43" s="191">
        <v>33.942999999999998</v>
      </c>
      <c r="I43" s="191">
        <v>39.86</v>
      </c>
      <c r="J43" s="191">
        <v>21.074000000000002</v>
      </c>
      <c r="K43" s="191">
        <v>21.518999999999998</v>
      </c>
      <c r="L43" s="191">
        <v>20.477</v>
      </c>
      <c r="M43" s="191">
        <v>18.940000000000001</v>
      </c>
      <c r="N43" s="191">
        <v>24.431000000000001</v>
      </c>
      <c r="O43" s="191">
        <v>33.232999999999997</v>
      </c>
      <c r="P43" s="191">
        <v>30.221</v>
      </c>
      <c r="Q43" s="191">
        <v>30.620999999999999</v>
      </c>
      <c r="R43" s="191">
        <v>45.134</v>
      </c>
      <c r="S43" s="191">
        <v>29.709</v>
      </c>
      <c r="T43" s="191">
        <v>21.872</v>
      </c>
      <c r="U43" s="191">
        <v>28.12</v>
      </c>
      <c r="V43" s="191">
        <v>25.408999999999999</v>
      </c>
      <c r="W43" s="191">
        <v>16.789000000000001</v>
      </c>
      <c r="X43" s="191">
        <v>25.283999999999999</v>
      </c>
      <c r="Y43" s="191">
        <v>23.411999999999999</v>
      </c>
      <c r="Z43" s="191">
        <v>22.783000000000001</v>
      </c>
      <c r="AA43" s="191">
        <v>26.576000000000001</v>
      </c>
      <c r="AB43" s="191">
        <v>27.332000000000001</v>
      </c>
      <c r="AC43" s="191">
        <v>16.29</v>
      </c>
      <c r="AD43" s="191">
        <v>26.72</v>
      </c>
      <c r="AE43" s="192">
        <v>21.925999999999998</v>
      </c>
      <c r="AF43" s="191">
        <v>25.952000000000002</v>
      </c>
      <c r="AG43" s="191">
        <v>22.486999999999998</v>
      </c>
      <c r="AH43" s="191">
        <v>28.709</v>
      </c>
    </row>
    <row r="44" spans="1:34" ht="14.5" x14ac:dyDescent="0.35">
      <c r="A44" s="145">
        <v>46388</v>
      </c>
      <c r="B44" s="281"/>
      <c r="C44" s="271">
        <v>24</v>
      </c>
      <c r="D44" s="276">
        <v>22</v>
      </c>
      <c r="E44" s="191">
        <v>26.713999999999999</v>
      </c>
      <c r="F44" s="191">
        <v>25.225000000000001</v>
      </c>
      <c r="G44" s="191">
        <v>25.187000000000001</v>
      </c>
      <c r="H44" s="191">
        <v>31.138999999999999</v>
      </c>
      <c r="I44" s="191">
        <v>29.635000000000002</v>
      </c>
      <c r="J44" s="191">
        <v>23.492999999999999</v>
      </c>
      <c r="K44" s="191">
        <v>20.831</v>
      </c>
      <c r="L44" s="191">
        <v>19.547999999999998</v>
      </c>
      <c r="M44" s="191">
        <v>19.125</v>
      </c>
      <c r="N44" s="191">
        <v>20.271000000000001</v>
      </c>
      <c r="O44" s="191">
        <v>41.984999999999999</v>
      </c>
      <c r="P44" s="191">
        <v>26.456</v>
      </c>
      <c r="Q44" s="191">
        <v>26.262</v>
      </c>
      <c r="R44" s="191">
        <v>27.506</v>
      </c>
      <c r="S44" s="191">
        <v>27.091999999999999</v>
      </c>
      <c r="T44" s="191">
        <v>19.535</v>
      </c>
      <c r="U44" s="191">
        <v>23.853000000000002</v>
      </c>
      <c r="V44" s="191">
        <v>27.3</v>
      </c>
      <c r="W44" s="191">
        <v>19.457999999999998</v>
      </c>
      <c r="X44" s="191">
        <v>22.373999999999999</v>
      </c>
      <c r="Y44" s="191">
        <v>23.606999999999999</v>
      </c>
      <c r="Z44" s="191">
        <v>18.596</v>
      </c>
      <c r="AA44" s="191">
        <v>30.518000000000001</v>
      </c>
      <c r="AB44" s="191">
        <v>23.59</v>
      </c>
      <c r="AC44" s="191">
        <v>15.387</v>
      </c>
      <c r="AD44" s="191">
        <v>25.209</v>
      </c>
      <c r="AE44" s="192">
        <v>17.274000000000001</v>
      </c>
      <c r="AF44" s="191">
        <v>20.986999999999998</v>
      </c>
      <c r="AG44" s="191">
        <v>25.209</v>
      </c>
      <c r="AH44" s="191">
        <v>27.922999999999998</v>
      </c>
    </row>
    <row r="45" spans="1:34" ht="14.5" x14ac:dyDescent="0.35">
      <c r="A45" s="145">
        <v>46419</v>
      </c>
      <c r="B45" s="281"/>
      <c r="C45" s="271">
        <v>27</v>
      </c>
      <c r="D45" s="276">
        <v>29</v>
      </c>
      <c r="E45" s="191">
        <v>48.62</v>
      </c>
      <c r="F45" s="191">
        <v>36.345999999999997</v>
      </c>
      <c r="G45" s="191">
        <v>26.056999999999999</v>
      </c>
      <c r="H45" s="191">
        <v>28.251999999999999</v>
      </c>
      <c r="I45" s="191">
        <v>31.492000000000001</v>
      </c>
      <c r="J45" s="191">
        <v>26.106000000000002</v>
      </c>
      <c r="K45" s="191">
        <v>23.536000000000001</v>
      </c>
      <c r="L45" s="191">
        <v>18.620999999999999</v>
      </c>
      <c r="M45" s="191">
        <v>24.370999999999999</v>
      </c>
      <c r="N45" s="191">
        <v>23.510999999999999</v>
      </c>
      <c r="O45" s="191">
        <v>51.488999999999997</v>
      </c>
      <c r="P45" s="191">
        <v>22.96</v>
      </c>
      <c r="Q45" s="191">
        <v>38.536999999999999</v>
      </c>
      <c r="R45" s="191">
        <v>23</v>
      </c>
      <c r="S45" s="191">
        <v>35.043999999999997</v>
      </c>
      <c r="T45" s="191">
        <v>19.645</v>
      </c>
      <c r="U45" s="191">
        <v>25.515000000000001</v>
      </c>
      <c r="V45" s="191">
        <v>25.725000000000001</v>
      </c>
      <c r="W45" s="191">
        <v>22.251000000000001</v>
      </c>
      <c r="X45" s="191">
        <v>28.08</v>
      </c>
      <c r="Y45" s="191">
        <v>35.590000000000003</v>
      </c>
      <c r="Z45" s="191">
        <v>35.539000000000001</v>
      </c>
      <c r="AA45" s="191">
        <v>71.438999999999993</v>
      </c>
      <c r="AB45" s="191">
        <v>23.388999999999999</v>
      </c>
      <c r="AC45" s="191">
        <v>18.957999999999998</v>
      </c>
      <c r="AD45" s="191">
        <v>25.89</v>
      </c>
      <c r="AE45" s="192">
        <v>24.8</v>
      </c>
      <c r="AF45" s="191">
        <v>26.356999999999999</v>
      </c>
      <c r="AG45" s="191">
        <v>25.32</v>
      </c>
      <c r="AH45" s="191">
        <v>26.364999999999998</v>
      </c>
    </row>
    <row r="46" spans="1:34" ht="14.5" x14ac:dyDescent="0.35">
      <c r="A46" s="145">
        <v>46447</v>
      </c>
      <c r="B46" s="281"/>
      <c r="C46" s="271">
        <v>74</v>
      </c>
      <c r="D46" s="276">
        <v>92</v>
      </c>
      <c r="E46" s="191">
        <v>188.684</v>
      </c>
      <c r="F46" s="191">
        <v>45.811999999999998</v>
      </c>
      <c r="G46" s="191">
        <v>142.249</v>
      </c>
      <c r="H46" s="191">
        <v>74.504999999999995</v>
      </c>
      <c r="I46" s="191">
        <v>53.892000000000003</v>
      </c>
      <c r="J46" s="191">
        <v>48.570999999999998</v>
      </c>
      <c r="K46" s="191">
        <v>70.736999999999995</v>
      </c>
      <c r="L46" s="191">
        <v>28.434000000000001</v>
      </c>
      <c r="M46" s="191">
        <v>48.662999999999997</v>
      </c>
      <c r="N46" s="191">
        <v>98.096000000000004</v>
      </c>
      <c r="O46" s="191">
        <v>113.538</v>
      </c>
      <c r="P46" s="191">
        <v>44.460999999999999</v>
      </c>
      <c r="Q46" s="191">
        <v>129.74600000000001</v>
      </c>
      <c r="R46" s="191">
        <v>86.685000000000002</v>
      </c>
      <c r="S46" s="191">
        <v>75.075000000000003</v>
      </c>
      <c r="T46" s="191">
        <v>51.267000000000003</v>
      </c>
      <c r="U46" s="191">
        <v>58.192999999999998</v>
      </c>
      <c r="V46" s="191">
        <v>65.501000000000005</v>
      </c>
      <c r="W46" s="191">
        <v>42.732999999999997</v>
      </c>
      <c r="X46" s="191">
        <v>54.75</v>
      </c>
      <c r="Y46" s="191">
        <v>69.197999999999993</v>
      </c>
      <c r="Z46" s="191">
        <v>55.81</v>
      </c>
      <c r="AA46" s="191">
        <v>177.75299999999999</v>
      </c>
      <c r="AB46" s="191">
        <v>35.707999999999998</v>
      </c>
      <c r="AC46" s="191">
        <v>100.754</v>
      </c>
      <c r="AD46" s="191">
        <v>50.360999999999997</v>
      </c>
      <c r="AE46" s="192">
        <v>39.409999999999997</v>
      </c>
      <c r="AF46" s="191">
        <v>58.887999999999998</v>
      </c>
      <c r="AG46" s="191">
        <v>96.754999999999995</v>
      </c>
      <c r="AH46" s="191">
        <v>75.658000000000001</v>
      </c>
    </row>
    <row r="47" spans="1:34" ht="14.5" x14ac:dyDescent="0.35">
      <c r="A47" s="145">
        <v>46478</v>
      </c>
      <c r="B47" s="281"/>
      <c r="C47" s="271">
        <v>110</v>
      </c>
      <c r="D47" s="276">
        <v>147</v>
      </c>
      <c r="E47" s="191">
        <v>207.24799999999999</v>
      </c>
      <c r="F47" s="191">
        <v>87.608999999999995</v>
      </c>
      <c r="G47" s="191">
        <v>224.28</v>
      </c>
      <c r="H47" s="191">
        <v>144.08600000000001</v>
      </c>
      <c r="I47" s="191">
        <v>110.14700000000001</v>
      </c>
      <c r="J47" s="191">
        <v>120.13800000000001</v>
      </c>
      <c r="K47" s="191">
        <v>200.667</v>
      </c>
      <c r="L47" s="191">
        <v>59.881</v>
      </c>
      <c r="M47" s="191">
        <v>66.296000000000006</v>
      </c>
      <c r="N47" s="191">
        <v>202.983</v>
      </c>
      <c r="O47" s="191">
        <v>310.72399999999999</v>
      </c>
      <c r="P47" s="191">
        <v>138.048</v>
      </c>
      <c r="Q47" s="191">
        <v>145.67599999999999</v>
      </c>
      <c r="R47" s="191">
        <v>275.096</v>
      </c>
      <c r="S47" s="191">
        <v>122.932</v>
      </c>
      <c r="T47" s="191">
        <v>160.303</v>
      </c>
      <c r="U47" s="191">
        <v>111.035</v>
      </c>
      <c r="V47" s="191">
        <v>157.80199999999999</v>
      </c>
      <c r="W47" s="191">
        <v>52.878</v>
      </c>
      <c r="X47" s="191">
        <v>92.834000000000003</v>
      </c>
      <c r="Y47" s="191">
        <v>65.825999999999993</v>
      </c>
      <c r="Z47" s="191">
        <v>94.956999999999994</v>
      </c>
      <c r="AA47" s="191">
        <v>195.17099999999999</v>
      </c>
      <c r="AB47" s="191">
        <v>65.894999999999996</v>
      </c>
      <c r="AC47" s="191">
        <v>191.28200000000001</v>
      </c>
      <c r="AD47" s="191">
        <v>69.251999999999995</v>
      </c>
      <c r="AE47" s="192">
        <v>67.86</v>
      </c>
      <c r="AF47" s="191">
        <v>218.249</v>
      </c>
      <c r="AG47" s="191">
        <v>259.45100000000002</v>
      </c>
      <c r="AH47" s="191">
        <v>170.09100000000001</v>
      </c>
    </row>
    <row r="48" spans="1:34" ht="14.5" x14ac:dyDescent="0.35">
      <c r="A48" s="145">
        <v>46508</v>
      </c>
      <c r="B48" s="281"/>
      <c r="C48" s="271">
        <v>190</v>
      </c>
      <c r="D48" s="276">
        <v>251</v>
      </c>
      <c r="E48" s="191">
        <v>339.4</v>
      </c>
      <c r="F48" s="191">
        <v>207.11500000000001</v>
      </c>
      <c r="G48" s="191">
        <v>389.34500000000003</v>
      </c>
      <c r="H48" s="191">
        <v>257.94299999999998</v>
      </c>
      <c r="I48" s="191">
        <v>290.60500000000002</v>
      </c>
      <c r="J48" s="191">
        <v>185.90600000000001</v>
      </c>
      <c r="K48" s="191">
        <v>433.57400000000001</v>
      </c>
      <c r="L48" s="191">
        <v>61.018999999999998</v>
      </c>
      <c r="M48" s="191">
        <v>181.42599999999999</v>
      </c>
      <c r="N48" s="191">
        <v>293.27</v>
      </c>
      <c r="O48" s="191">
        <v>534.96699999999998</v>
      </c>
      <c r="P48" s="191">
        <v>230.684</v>
      </c>
      <c r="Q48" s="191">
        <v>284.20299999999997</v>
      </c>
      <c r="R48" s="191">
        <v>373.64800000000002</v>
      </c>
      <c r="S48" s="191">
        <v>381.65699999999998</v>
      </c>
      <c r="T48" s="191">
        <v>215.55600000000001</v>
      </c>
      <c r="U48" s="191">
        <v>189.005</v>
      </c>
      <c r="V48" s="191">
        <v>206.726</v>
      </c>
      <c r="W48" s="191">
        <v>138.137</v>
      </c>
      <c r="X48" s="191">
        <v>191.74100000000001</v>
      </c>
      <c r="Y48" s="191">
        <v>172.79900000000001</v>
      </c>
      <c r="Z48" s="191">
        <v>196.64400000000001</v>
      </c>
      <c r="AA48" s="191">
        <v>235.93</v>
      </c>
      <c r="AB48" s="191">
        <v>132.952</v>
      </c>
      <c r="AC48" s="191">
        <v>318.72000000000003</v>
      </c>
      <c r="AD48" s="191">
        <v>177.05799999999999</v>
      </c>
      <c r="AE48" s="192">
        <v>186.84</v>
      </c>
      <c r="AF48" s="191">
        <v>318.875</v>
      </c>
      <c r="AG48" s="191">
        <v>441.80200000000002</v>
      </c>
      <c r="AH48" s="191">
        <v>298.20999999999998</v>
      </c>
    </row>
    <row r="49" spans="1:1005" ht="14.5" x14ac:dyDescent="0.35">
      <c r="A49" s="145">
        <v>46539</v>
      </c>
      <c r="B49" s="281"/>
      <c r="C49" s="271">
        <v>102</v>
      </c>
      <c r="D49" s="276">
        <v>187</v>
      </c>
      <c r="E49" s="191">
        <v>430.017</v>
      </c>
      <c r="F49" s="191">
        <v>67.274000000000001</v>
      </c>
      <c r="G49" s="191">
        <v>371.08499999999998</v>
      </c>
      <c r="H49" s="191">
        <v>170.52500000000001</v>
      </c>
      <c r="I49" s="191">
        <v>305.03699999999998</v>
      </c>
      <c r="J49" s="191">
        <v>49.429000000000002</v>
      </c>
      <c r="K49" s="191">
        <v>196.035</v>
      </c>
      <c r="L49" s="191">
        <v>13.27</v>
      </c>
      <c r="M49" s="191">
        <v>111.05500000000001</v>
      </c>
      <c r="N49" s="191">
        <v>131.22300000000001</v>
      </c>
      <c r="O49" s="191">
        <v>360.74200000000002</v>
      </c>
      <c r="P49" s="191">
        <v>75.799000000000007</v>
      </c>
      <c r="Q49" s="191">
        <v>163.57900000000001</v>
      </c>
      <c r="R49" s="191">
        <v>336.43200000000002</v>
      </c>
      <c r="S49" s="191">
        <v>160.11099999999999</v>
      </c>
      <c r="T49" s="191">
        <v>219.934</v>
      </c>
      <c r="U49" s="191">
        <v>243.62</v>
      </c>
      <c r="V49" s="191">
        <v>63.817999999999998</v>
      </c>
      <c r="W49" s="191">
        <v>79.105999999999995</v>
      </c>
      <c r="X49" s="191">
        <v>172.982</v>
      </c>
      <c r="Y49" s="191">
        <v>226.245</v>
      </c>
      <c r="Z49" s="191">
        <v>220.59100000000001</v>
      </c>
      <c r="AA49" s="191">
        <v>220.499</v>
      </c>
      <c r="AB49" s="191">
        <v>30.305</v>
      </c>
      <c r="AC49" s="191">
        <v>377.928</v>
      </c>
      <c r="AD49" s="191">
        <v>64.92</v>
      </c>
      <c r="AE49" s="192">
        <v>259.20400000000001</v>
      </c>
      <c r="AF49" s="191">
        <v>148.15700000000001</v>
      </c>
      <c r="AG49" s="191">
        <v>355.93400000000003</v>
      </c>
      <c r="AH49" s="191">
        <v>213.97300000000001</v>
      </c>
    </row>
    <row r="50" spans="1:1005" ht="14.5" x14ac:dyDescent="0.35">
      <c r="A50" s="145">
        <v>46569</v>
      </c>
      <c r="B50" s="281"/>
      <c r="C50" s="271">
        <v>9</v>
      </c>
      <c r="D50" s="276">
        <v>33</v>
      </c>
      <c r="E50" s="191">
        <v>261.065</v>
      </c>
      <c r="F50" s="191">
        <v>10.65</v>
      </c>
      <c r="G50" s="191">
        <v>90.963999999999999</v>
      </c>
      <c r="H50" s="191">
        <v>73.138999999999996</v>
      </c>
      <c r="I50" s="191">
        <v>177.98</v>
      </c>
      <c r="J50" s="191">
        <v>-7.7130000000000001</v>
      </c>
      <c r="K50" s="191">
        <v>29.562000000000001</v>
      </c>
      <c r="L50" s="191">
        <v>18.157</v>
      </c>
      <c r="M50" s="191">
        <v>-3.9430000000000001</v>
      </c>
      <c r="N50" s="191">
        <v>23.786999999999999</v>
      </c>
      <c r="O50" s="191">
        <v>100.73</v>
      </c>
      <c r="P50" s="191">
        <v>26.274999999999999</v>
      </c>
      <c r="Q50" s="191">
        <v>24.518999999999998</v>
      </c>
      <c r="R50" s="191">
        <v>87.820999999999998</v>
      </c>
      <c r="S50" s="191">
        <v>33.283999999999999</v>
      </c>
      <c r="T50" s="191">
        <v>32.408999999999999</v>
      </c>
      <c r="U50" s="191">
        <v>56.061999999999998</v>
      </c>
      <c r="V50" s="191">
        <v>6.5629999999999997</v>
      </c>
      <c r="W50" s="191">
        <v>26.742000000000001</v>
      </c>
      <c r="X50" s="191">
        <v>14.398999999999999</v>
      </c>
      <c r="Y50" s="191">
        <v>33.981999999999999</v>
      </c>
      <c r="Z50" s="191">
        <v>22.704999999999998</v>
      </c>
      <c r="AA50" s="191">
        <v>34.036000000000001</v>
      </c>
      <c r="AB50" s="191">
        <v>20.651</v>
      </c>
      <c r="AC50" s="191">
        <v>138.39400000000001</v>
      </c>
      <c r="AD50" s="191">
        <v>1.081</v>
      </c>
      <c r="AE50" s="192">
        <v>97.67</v>
      </c>
      <c r="AF50" s="191">
        <v>51.893000000000001</v>
      </c>
      <c r="AG50" s="191">
        <v>102.199</v>
      </c>
      <c r="AH50" s="191">
        <v>21.913</v>
      </c>
    </row>
    <row r="51" spans="1:1005" ht="14.5" x14ac:dyDescent="0.35">
      <c r="A51" s="145">
        <v>46600</v>
      </c>
      <c r="B51" s="281"/>
      <c r="C51" s="271">
        <v>2</v>
      </c>
      <c r="D51" s="276">
        <v>24</v>
      </c>
      <c r="E51" s="191">
        <v>77.793000000000006</v>
      </c>
      <c r="F51" s="191">
        <v>-2.1320000000000001</v>
      </c>
      <c r="G51" s="191">
        <v>71.462999999999994</v>
      </c>
      <c r="H51" s="191">
        <v>24.494</v>
      </c>
      <c r="I51" s="191">
        <v>126.97499999999999</v>
      </c>
      <c r="J51" s="191">
        <v>-4.4249999999999998</v>
      </c>
      <c r="K51" s="191">
        <v>41.408999999999999</v>
      </c>
      <c r="L51" s="191">
        <v>18.073</v>
      </c>
      <c r="M51" s="191">
        <v>15.185</v>
      </c>
      <c r="N51" s="191">
        <v>-0.51700000000000002</v>
      </c>
      <c r="O51" s="191">
        <v>35.085000000000001</v>
      </c>
      <c r="P51" s="191">
        <v>37.241999999999997</v>
      </c>
      <c r="Q51" s="191">
        <v>43.875999999999998</v>
      </c>
      <c r="R51" s="191">
        <v>36.795999999999999</v>
      </c>
      <c r="S51" s="191">
        <v>-0.41299999999999998</v>
      </c>
      <c r="T51" s="191">
        <v>35.573</v>
      </c>
      <c r="U51" s="191">
        <v>12.11</v>
      </c>
      <c r="V51" s="191">
        <v>-7.2670000000000003</v>
      </c>
      <c r="W51" s="191">
        <v>39.677999999999997</v>
      </c>
      <c r="X51" s="191">
        <v>9.6760000000000002</v>
      </c>
      <c r="Y51" s="191">
        <v>5.133</v>
      </c>
      <c r="Z51" s="191">
        <v>27.664999999999999</v>
      </c>
      <c r="AA51" s="191">
        <v>23.129000000000001</v>
      </c>
      <c r="AB51" s="191">
        <v>18.289000000000001</v>
      </c>
      <c r="AC51" s="191">
        <v>37.250999999999998</v>
      </c>
      <c r="AD51" s="191">
        <v>7.1459999999999999</v>
      </c>
      <c r="AE51" s="192">
        <v>38.835999999999999</v>
      </c>
      <c r="AF51" s="191">
        <v>59.91</v>
      </c>
      <c r="AG51" s="191">
        <v>72.95</v>
      </c>
      <c r="AH51" s="191">
        <v>9.86</v>
      </c>
    </row>
    <row r="52" spans="1:1005" ht="14.5" x14ac:dyDescent="0.35">
      <c r="A52" s="145">
        <v>46631</v>
      </c>
      <c r="B52" s="281"/>
      <c r="C52" s="271">
        <v>13</v>
      </c>
      <c r="D52" s="276">
        <v>31</v>
      </c>
      <c r="E52" s="191">
        <v>40.015000000000001</v>
      </c>
      <c r="F52" s="191">
        <v>22.004999999999999</v>
      </c>
      <c r="G52" s="191">
        <v>86.091999999999999</v>
      </c>
      <c r="H52" s="191">
        <v>13.653</v>
      </c>
      <c r="I52" s="191">
        <v>79.733999999999995</v>
      </c>
      <c r="J52" s="191">
        <v>14.535</v>
      </c>
      <c r="K52" s="191">
        <v>8.6850000000000005</v>
      </c>
      <c r="L52" s="191">
        <v>27.643000000000001</v>
      </c>
      <c r="M52" s="191">
        <v>51.973999999999997</v>
      </c>
      <c r="N52" s="191">
        <v>56.204999999999998</v>
      </c>
      <c r="O52" s="191">
        <v>21.497</v>
      </c>
      <c r="P52" s="191">
        <v>41.965000000000003</v>
      </c>
      <c r="Q52" s="191">
        <v>33.665999999999997</v>
      </c>
      <c r="R52" s="191">
        <v>37.11</v>
      </c>
      <c r="S52" s="191">
        <v>9.0960000000000001</v>
      </c>
      <c r="T52" s="191">
        <v>45.453000000000003</v>
      </c>
      <c r="U52" s="191">
        <v>15.488</v>
      </c>
      <c r="V52" s="191">
        <v>17.645</v>
      </c>
      <c r="W52" s="191">
        <v>99.478999999999999</v>
      </c>
      <c r="X52" s="191">
        <v>16.404</v>
      </c>
      <c r="Y52" s="191">
        <v>8.6709999999999994</v>
      </c>
      <c r="Z52" s="191">
        <v>11.298999999999999</v>
      </c>
      <c r="AA52" s="191">
        <v>15.339</v>
      </c>
      <c r="AB52" s="191">
        <v>17.233000000000001</v>
      </c>
      <c r="AC52" s="191">
        <v>9.2919999999999998</v>
      </c>
      <c r="AD52" s="191">
        <v>21.834</v>
      </c>
      <c r="AE52" s="192">
        <v>68.391999999999996</v>
      </c>
      <c r="AF52" s="191">
        <v>41.140999999999998</v>
      </c>
      <c r="AG52" s="191">
        <v>95.283000000000001</v>
      </c>
      <c r="AH52" s="191">
        <v>53.720999999999997</v>
      </c>
    </row>
    <row r="53" spans="1:1005" ht="14.5" x14ac:dyDescent="0.35">
      <c r="A53" s="145">
        <v>46661</v>
      </c>
      <c r="B53" s="281"/>
      <c r="C53" s="271">
        <v>23</v>
      </c>
      <c r="D53" s="276">
        <v>33</v>
      </c>
      <c r="E53" s="191">
        <v>37.549999999999997</v>
      </c>
      <c r="F53" s="191">
        <v>35.140999999999998</v>
      </c>
      <c r="G53" s="191">
        <v>102.51</v>
      </c>
      <c r="H53" s="191">
        <v>48.292000000000002</v>
      </c>
      <c r="I53" s="191">
        <v>28.696999999999999</v>
      </c>
      <c r="J53" s="191">
        <v>35.323999999999998</v>
      </c>
      <c r="K53" s="191">
        <v>13.878</v>
      </c>
      <c r="L53" s="191">
        <v>30.27</v>
      </c>
      <c r="M53" s="191">
        <v>23.21</v>
      </c>
      <c r="N53" s="191">
        <v>67.489999999999995</v>
      </c>
      <c r="O53" s="191">
        <v>80.933000000000007</v>
      </c>
      <c r="P53" s="191">
        <v>130.35599999999999</v>
      </c>
      <c r="Q53" s="191">
        <v>52.231999999999999</v>
      </c>
      <c r="R53" s="191">
        <v>31.542999999999999</v>
      </c>
      <c r="S53" s="191">
        <v>25.905000000000001</v>
      </c>
      <c r="T53" s="191">
        <v>35.895000000000003</v>
      </c>
      <c r="U53" s="191">
        <v>65.576999999999998</v>
      </c>
      <c r="V53" s="191">
        <v>16.343</v>
      </c>
      <c r="W53" s="191">
        <v>55.279000000000003</v>
      </c>
      <c r="X53" s="191">
        <v>55.460999999999999</v>
      </c>
      <c r="Y53" s="191">
        <v>25.247</v>
      </c>
      <c r="Z53" s="191">
        <v>20.582000000000001</v>
      </c>
      <c r="AA53" s="191">
        <v>44.518999999999998</v>
      </c>
      <c r="AB53" s="191">
        <v>24.809000000000001</v>
      </c>
      <c r="AC53" s="191">
        <v>15.911</v>
      </c>
      <c r="AD53" s="191">
        <v>22.503</v>
      </c>
      <c r="AE53" s="192">
        <v>23.664000000000001</v>
      </c>
      <c r="AF53" s="191">
        <v>20.87</v>
      </c>
      <c r="AG53" s="191">
        <v>36.896000000000001</v>
      </c>
      <c r="AH53" s="191">
        <v>49.246000000000002</v>
      </c>
    </row>
    <row r="54" spans="1:1005" ht="14.5" x14ac:dyDescent="0.35">
      <c r="A54" s="145">
        <v>46692</v>
      </c>
      <c r="B54" s="281"/>
      <c r="C54" s="271">
        <v>25</v>
      </c>
      <c r="D54" s="276">
        <v>29</v>
      </c>
      <c r="E54" s="191">
        <v>32.185000000000002</v>
      </c>
      <c r="F54" s="191">
        <v>40.043999999999997</v>
      </c>
      <c r="G54" s="191">
        <v>47.29</v>
      </c>
      <c r="H54" s="191">
        <v>68.915000000000006</v>
      </c>
      <c r="I54" s="191">
        <v>23.783999999999999</v>
      </c>
      <c r="J54" s="191">
        <v>28.486999999999998</v>
      </c>
      <c r="K54" s="191">
        <v>21.088999999999999</v>
      </c>
      <c r="L54" s="191">
        <v>29.428999999999998</v>
      </c>
      <c r="M54" s="191">
        <v>26.279</v>
      </c>
      <c r="N54" s="191">
        <v>47.128</v>
      </c>
      <c r="O54" s="191">
        <v>45.472000000000001</v>
      </c>
      <c r="P54" s="191">
        <v>51.683999999999997</v>
      </c>
      <c r="Q54" s="191">
        <v>27.326000000000001</v>
      </c>
      <c r="R54" s="191">
        <v>38.106000000000002</v>
      </c>
      <c r="S54" s="191">
        <v>28.951000000000001</v>
      </c>
      <c r="T54" s="191">
        <v>31.626000000000001</v>
      </c>
      <c r="U54" s="191">
        <v>36.926000000000002</v>
      </c>
      <c r="V54" s="191">
        <v>17.151</v>
      </c>
      <c r="W54" s="191">
        <v>32.588999999999999</v>
      </c>
      <c r="X54" s="191">
        <v>31.01</v>
      </c>
      <c r="Y54" s="191">
        <v>30.629000000000001</v>
      </c>
      <c r="Z54" s="191">
        <v>23.277000000000001</v>
      </c>
      <c r="AA54" s="191">
        <v>30.512</v>
      </c>
      <c r="AB54" s="191">
        <v>20.030999999999999</v>
      </c>
      <c r="AC54" s="191">
        <v>24.045000000000002</v>
      </c>
      <c r="AD54" s="191">
        <v>28.215</v>
      </c>
      <c r="AE54" s="192">
        <v>29.216999999999999</v>
      </c>
      <c r="AF54" s="191">
        <v>26.369</v>
      </c>
      <c r="AG54" s="191">
        <v>33.337000000000003</v>
      </c>
      <c r="AH54" s="191">
        <v>46.046999999999997</v>
      </c>
    </row>
    <row r="55" spans="1:1005" ht="14.5" x14ac:dyDescent="0.35">
      <c r="A55" s="145">
        <v>46722</v>
      </c>
      <c r="B55" s="281"/>
      <c r="C55" s="271">
        <v>24</v>
      </c>
      <c r="D55" s="276">
        <v>24</v>
      </c>
      <c r="E55" s="191">
        <v>28.193000000000001</v>
      </c>
      <c r="F55" s="191">
        <v>31.905000000000001</v>
      </c>
      <c r="G55" s="191">
        <v>33.927</v>
      </c>
      <c r="H55" s="191">
        <v>40.04</v>
      </c>
      <c r="I55" s="191">
        <v>21.076000000000001</v>
      </c>
      <c r="J55" s="191">
        <v>21.696000000000002</v>
      </c>
      <c r="K55" s="191">
        <v>20.448</v>
      </c>
      <c r="L55" s="191">
        <v>18.956</v>
      </c>
      <c r="M55" s="191">
        <v>24.46</v>
      </c>
      <c r="N55" s="191">
        <v>33.295000000000002</v>
      </c>
      <c r="O55" s="191">
        <v>30.155000000000001</v>
      </c>
      <c r="P55" s="191">
        <v>30.617000000000001</v>
      </c>
      <c r="Q55" s="191">
        <v>45.533000000000001</v>
      </c>
      <c r="R55" s="191">
        <v>29.847999999999999</v>
      </c>
      <c r="S55" s="191">
        <v>21.84</v>
      </c>
      <c r="T55" s="191">
        <v>28.114999999999998</v>
      </c>
      <c r="U55" s="191">
        <v>26.097999999999999</v>
      </c>
      <c r="V55" s="191">
        <v>16.707000000000001</v>
      </c>
      <c r="W55" s="191">
        <v>25.356999999999999</v>
      </c>
      <c r="X55" s="191">
        <v>23.303999999999998</v>
      </c>
      <c r="Y55" s="191">
        <v>23.033999999999999</v>
      </c>
      <c r="Z55" s="191">
        <v>26.434999999999999</v>
      </c>
      <c r="AA55" s="191">
        <v>27.254000000000001</v>
      </c>
      <c r="AB55" s="191">
        <v>16.206</v>
      </c>
      <c r="AC55" s="191">
        <v>26.736999999999998</v>
      </c>
      <c r="AD55" s="191">
        <v>22.111999999999998</v>
      </c>
      <c r="AE55" s="192">
        <v>25.795999999999999</v>
      </c>
      <c r="AF55" s="191">
        <v>22.693000000000001</v>
      </c>
      <c r="AG55" s="191">
        <v>28.893000000000001</v>
      </c>
      <c r="AH55" s="191">
        <v>31.376999999999999</v>
      </c>
    </row>
    <row r="56" spans="1:1005" ht="14.5" x14ac:dyDescent="0.35">
      <c r="A56" s="145">
        <v>46753</v>
      </c>
      <c r="B56" s="281"/>
      <c r="C56" s="271">
        <v>24</v>
      </c>
      <c r="D56" s="276">
        <v>22</v>
      </c>
      <c r="E56" s="191">
        <v>25.382000000000001</v>
      </c>
      <c r="F56" s="191">
        <v>25.428999999999998</v>
      </c>
      <c r="G56" s="191">
        <v>31.123000000000001</v>
      </c>
      <c r="H56" s="191">
        <v>29.798999999999999</v>
      </c>
      <c r="I56" s="191">
        <v>23.376000000000001</v>
      </c>
      <c r="J56" s="191">
        <v>21.013000000000002</v>
      </c>
      <c r="K56" s="191">
        <v>19.521000000000001</v>
      </c>
      <c r="L56" s="191">
        <v>19.145</v>
      </c>
      <c r="M56" s="191">
        <v>20.274999999999999</v>
      </c>
      <c r="N56" s="191">
        <v>42.094000000000001</v>
      </c>
      <c r="O56" s="191">
        <v>26.393000000000001</v>
      </c>
      <c r="P56" s="191">
        <v>26.26</v>
      </c>
      <c r="Q56" s="191">
        <v>27.675999999999998</v>
      </c>
      <c r="R56" s="191">
        <v>27.234999999999999</v>
      </c>
      <c r="S56" s="191">
        <v>19.504000000000001</v>
      </c>
      <c r="T56" s="191">
        <v>23.85</v>
      </c>
      <c r="U56" s="191">
        <v>27.766999999999999</v>
      </c>
      <c r="V56" s="191">
        <v>19.379000000000001</v>
      </c>
      <c r="W56" s="191">
        <v>22.45</v>
      </c>
      <c r="X56" s="191">
        <v>23.5</v>
      </c>
      <c r="Y56" s="191">
        <v>18.308</v>
      </c>
      <c r="Z56" s="191">
        <v>30.373000000000001</v>
      </c>
      <c r="AA56" s="191">
        <v>23.516999999999999</v>
      </c>
      <c r="AB56" s="191">
        <v>15.308</v>
      </c>
      <c r="AC56" s="191">
        <v>25.221</v>
      </c>
      <c r="AD56" s="191">
        <v>17.451000000000001</v>
      </c>
      <c r="AE56" s="192">
        <v>20.856000000000002</v>
      </c>
      <c r="AF56" s="191">
        <v>25.427</v>
      </c>
      <c r="AG56" s="191">
        <v>27.914999999999999</v>
      </c>
      <c r="AH56" s="191">
        <v>26.702000000000002</v>
      </c>
    </row>
    <row r="57" spans="1:1005" ht="14.5" x14ac:dyDescent="0.35">
      <c r="A57" s="145">
        <v>46784</v>
      </c>
      <c r="B57" s="281"/>
      <c r="C57" s="271">
        <v>27</v>
      </c>
      <c r="D57" s="276">
        <v>29</v>
      </c>
      <c r="E57" s="191">
        <v>37.56</v>
      </c>
      <c r="F57" s="191">
        <v>27.122</v>
      </c>
      <c r="G57" s="191">
        <v>29.268999999999998</v>
      </c>
      <c r="H57" s="191">
        <v>32.976999999999997</v>
      </c>
      <c r="I57" s="191">
        <v>26.763999999999999</v>
      </c>
      <c r="J57" s="191">
        <v>25.513999999999999</v>
      </c>
      <c r="K57" s="191">
        <v>19.332999999999998</v>
      </c>
      <c r="L57" s="191">
        <v>25.224</v>
      </c>
      <c r="M57" s="191">
        <v>24.143999999999998</v>
      </c>
      <c r="N57" s="191">
        <v>53.354999999999997</v>
      </c>
      <c r="O57" s="191">
        <v>24.114999999999998</v>
      </c>
      <c r="P57" s="191">
        <v>39.790999999999997</v>
      </c>
      <c r="Q57" s="191">
        <v>23.779</v>
      </c>
      <c r="R57" s="191">
        <v>37.097999999999999</v>
      </c>
      <c r="S57" s="191">
        <v>20.506</v>
      </c>
      <c r="T57" s="191">
        <v>26.5</v>
      </c>
      <c r="U57" s="191">
        <v>27.081</v>
      </c>
      <c r="V57" s="191">
        <v>22.768999999999998</v>
      </c>
      <c r="W57" s="191">
        <v>29.82</v>
      </c>
      <c r="X57" s="191">
        <v>36.442999999999998</v>
      </c>
      <c r="Y57" s="191">
        <v>36.540999999999997</v>
      </c>
      <c r="Z57" s="191">
        <v>73.501999999999995</v>
      </c>
      <c r="AA57" s="191">
        <v>24.178000000000001</v>
      </c>
      <c r="AB57" s="191">
        <v>19.68</v>
      </c>
      <c r="AC57" s="191">
        <v>26.677</v>
      </c>
      <c r="AD57" s="191">
        <v>25.998000000000001</v>
      </c>
      <c r="AE57" s="192">
        <v>27.26</v>
      </c>
      <c r="AF57" s="191">
        <v>26.411999999999999</v>
      </c>
      <c r="AG57" s="191">
        <v>27.373999999999999</v>
      </c>
      <c r="AH57" s="191">
        <v>51.926000000000002</v>
      </c>
    </row>
    <row r="58" spans="1:1005" ht="14.5" x14ac:dyDescent="0.35">
      <c r="A58" s="145">
        <v>46813</v>
      </c>
      <c r="B58" s="281"/>
      <c r="C58" s="271">
        <v>74</v>
      </c>
      <c r="D58" s="276">
        <v>92</v>
      </c>
      <c r="E58" s="191">
        <v>45.991999999999997</v>
      </c>
      <c r="F58" s="191">
        <v>147.851</v>
      </c>
      <c r="G58" s="191">
        <v>75.834999999999994</v>
      </c>
      <c r="H58" s="191">
        <v>54.981000000000002</v>
      </c>
      <c r="I58" s="191">
        <v>48.603000000000002</v>
      </c>
      <c r="J58" s="191">
        <v>72.069999999999993</v>
      </c>
      <c r="K58" s="191">
        <v>29.346</v>
      </c>
      <c r="L58" s="191">
        <v>48.953000000000003</v>
      </c>
      <c r="M58" s="191">
        <v>98.534999999999997</v>
      </c>
      <c r="N58" s="191">
        <v>115.529</v>
      </c>
      <c r="O58" s="191">
        <v>45.042000000000002</v>
      </c>
      <c r="P58" s="191">
        <v>132.203</v>
      </c>
      <c r="Q58" s="191">
        <v>86.984999999999999</v>
      </c>
      <c r="R58" s="191">
        <v>75.12</v>
      </c>
      <c r="S58" s="191">
        <v>53.472000000000001</v>
      </c>
      <c r="T58" s="191">
        <v>59.222000000000001</v>
      </c>
      <c r="U58" s="191">
        <v>66.459999999999994</v>
      </c>
      <c r="V58" s="191">
        <v>43.850999999999999</v>
      </c>
      <c r="W58" s="191">
        <v>54.985999999999997</v>
      </c>
      <c r="X58" s="191">
        <v>71.558000000000007</v>
      </c>
      <c r="Y58" s="191">
        <v>56.152000000000001</v>
      </c>
      <c r="Z58" s="191">
        <v>181.50399999999999</v>
      </c>
      <c r="AA58" s="191">
        <v>35.982999999999997</v>
      </c>
      <c r="AB58" s="191">
        <v>103.122</v>
      </c>
      <c r="AC58" s="191">
        <v>50.24</v>
      </c>
      <c r="AD58" s="191">
        <v>40.149000000000001</v>
      </c>
      <c r="AE58" s="192">
        <v>60.883000000000003</v>
      </c>
      <c r="AF58" s="191">
        <v>102.70699999999999</v>
      </c>
      <c r="AG58" s="191">
        <v>76.031000000000006</v>
      </c>
      <c r="AH58" s="191">
        <v>188.11</v>
      </c>
    </row>
    <row r="59" spans="1:1005" ht="14.5" x14ac:dyDescent="0.35">
      <c r="A59" s="145">
        <v>46844</v>
      </c>
      <c r="B59" s="281"/>
      <c r="C59" s="271">
        <v>110</v>
      </c>
      <c r="D59" s="276">
        <v>147</v>
      </c>
      <c r="E59" s="191">
        <v>87.885000000000005</v>
      </c>
      <c r="F59" s="191">
        <v>226.172</v>
      </c>
      <c r="G59" s="191">
        <v>147.29599999999999</v>
      </c>
      <c r="H59" s="191">
        <v>115.759</v>
      </c>
      <c r="I59" s="191">
        <v>120.748</v>
      </c>
      <c r="J59" s="191">
        <v>209.74299999999999</v>
      </c>
      <c r="K59" s="191">
        <v>59.762</v>
      </c>
      <c r="L59" s="191">
        <v>68.376999999999995</v>
      </c>
      <c r="M59" s="191">
        <v>203.506</v>
      </c>
      <c r="N59" s="191">
        <v>317.52199999999999</v>
      </c>
      <c r="O59" s="191">
        <v>140.72999999999999</v>
      </c>
      <c r="P59" s="191">
        <v>150.63300000000001</v>
      </c>
      <c r="Q59" s="191">
        <v>275.60300000000001</v>
      </c>
      <c r="R59" s="191">
        <v>128.107</v>
      </c>
      <c r="S59" s="191">
        <v>163.72800000000001</v>
      </c>
      <c r="T59" s="191">
        <v>112.648</v>
      </c>
      <c r="U59" s="191">
        <v>158.72</v>
      </c>
      <c r="V59" s="191">
        <v>54.170999999999999</v>
      </c>
      <c r="W59" s="191">
        <v>93.17</v>
      </c>
      <c r="X59" s="191">
        <v>64.685000000000002</v>
      </c>
      <c r="Y59" s="191">
        <v>95.245000000000005</v>
      </c>
      <c r="Z59" s="191">
        <v>192.5</v>
      </c>
      <c r="AA59" s="191">
        <v>68.703999999999994</v>
      </c>
      <c r="AB59" s="191">
        <v>201.34</v>
      </c>
      <c r="AC59" s="191">
        <v>68.941000000000003</v>
      </c>
      <c r="AD59" s="191">
        <v>67.751999999999995</v>
      </c>
      <c r="AE59" s="192">
        <v>224.71899999999999</v>
      </c>
      <c r="AF59" s="191">
        <v>266.72000000000003</v>
      </c>
      <c r="AG59" s="191">
        <v>171.08099999999999</v>
      </c>
      <c r="AH59" s="191">
        <v>214.274</v>
      </c>
    </row>
    <row r="60" spans="1:1005" ht="14.5" x14ac:dyDescent="0.35">
      <c r="A60" s="145">
        <v>46874</v>
      </c>
      <c r="B60" s="281"/>
      <c r="C60" s="271">
        <v>190</v>
      </c>
      <c r="D60" s="276">
        <v>251</v>
      </c>
      <c r="E60" s="191">
        <v>206.733</v>
      </c>
      <c r="F60" s="191">
        <v>396.36900000000003</v>
      </c>
      <c r="G60" s="191">
        <v>262.99799999999999</v>
      </c>
      <c r="H60" s="191">
        <v>296.69799999999998</v>
      </c>
      <c r="I60" s="191">
        <v>185.77500000000001</v>
      </c>
      <c r="J60" s="191">
        <v>434.36900000000003</v>
      </c>
      <c r="K60" s="191">
        <v>60.725000000000001</v>
      </c>
      <c r="L60" s="191">
        <v>189.136</v>
      </c>
      <c r="M60" s="191">
        <v>293.09500000000003</v>
      </c>
      <c r="N60" s="191">
        <v>545.64099999999996</v>
      </c>
      <c r="O60" s="191">
        <v>230.68299999999999</v>
      </c>
      <c r="P60" s="191">
        <v>285.61099999999999</v>
      </c>
      <c r="Q60" s="191">
        <v>373.21199999999999</v>
      </c>
      <c r="R60" s="191">
        <v>383.76499999999999</v>
      </c>
      <c r="S60" s="191">
        <v>220.988</v>
      </c>
      <c r="T60" s="191">
        <v>195.47</v>
      </c>
      <c r="U60" s="191">
        <v>206.62200000000001</v>
      </c>
      <c r="V60" s="191">
        <v>139.67699999999999</v>
      </c>
      <c r="W60" s="191">
        <v>201.703</v>
      </c>
      <c r="X60" s="191">
        <v>178.07400000000001</v>
      </c>
      <c r="Y60" s="191">
        <v>196.24</v>
      </c>
      <c r="Z60" s="191">
        <v>242.053</v>
      </c>
      <c r="AA60" s="191">
        <v>130.93299999999999</v>
      </c>
      <c r="AB60" s="191">
        <v>313.08300000000003</v>
      </c>
      <c r="AC60" s="191">
        <v>176.75299999999999</v>
      </c>
      <c r="AD60" s="191">
        <v>194.91900000000001</v>
      </c>
      <c r="AE60" s="192">
        <v>318.18299999999999</v>
      </c>
      <c r="AF60" s="191">
        <v>449.21499999999997</v>
      </c>
      <c r="AG60" s="191">
        <v>298.18200000000002</v>
      </c>
      <c r="AH60" s="191">
        <v>340.952</v>
      </c>
    </row>
    <row r="61" spans="1:1005" ht="14.5" x14ac:dyDescent="0.35">
      <c r="A61" s="145">
        <v>46905</v>
      </c>
      <c r="B61" s="281"/>
      <c r="C61" s="271">
        <v>102</v>
      </c>
      <c r="D61" s="276">
        <v>187</v>
      </c>
      <c r="E61" s="191">
        <v>67.292000000000002</v>
      </c>
      <c r="F61" s="191">
        <v>366.71800000000002</v>
      </c>
      <c r="G61" s="191">
        <v>165.41</v>
      </c>
      <c r="H61" s="191">
        <v>304.09800000000001</v>
      </c>
      <c r="I61" s="191">
        <v>49.35</v>
      </c>
      <c r="J61" s="191">
        <v>189.541</v>
      </c>
      <c r="K61" s="191">
        <v>13.087999999999999</v>
      </c>
      <c r="L61" s="191">
        <v>102.61199999999999</v>
      </c>
      <c r="M61" s="191">
        <v>131.20699999999999</v>
      </c>
      <c r="N61" s="191">
        <v>353.42899999999997</v>
      </c>
      <c r="O61" s="191">
        <v>73.117999999999995</v>
      </c>
      <c r="P61" s="191">
        <v>159.43299999999999</v>
      </c>
      <c r="Q61" s="191">
        <v>337.09</v>
      </c>
      <c r="R61" s="191">
        <v>157.69800000000001</v>
      </c>
      <c r="S61" s="191">
        <v>213.512</v>
      </c>
      <c r="T61" s="191">
        <v>240.09299999999999</v>
      </c>
      <c r="U61" s="191">
        <v>64.076999999999998</v>
      </c>
      <c r="V61" s="191">
        <v>76.033000000000001</v>
      </c>
      <c r="W61" s="191">
        <v>164.13800000000001</v>
      </c>
      <c r="X61" s="191">
        <v>222.63</v>
      </c>
      <c r="Y61" s="191">
        <v>220.542</v>
      </c>
      <c r="Z61" s="191">
        <v>216.381</v>
      </c>
      <c r="AA61" s="191">
        <v>29.722999999999999</v>
      </c>
      <c r="AB61" s="191">
        <v>384.63799999999998</v>
      </c>
      <c r="AC61" s="191">
        <v>64.867000000000004</v>
      </c>
      <c r="AD61" s="191">
        <v>258.18599999999998</v>
      </c>
      <c r="AE61" s="192">
        <v>143.66</v>
      </c>
      <c r="AF61" s="191">
        <v>348.70400000000001</v>
      </c>
      <c r="AG61" s="191">
        <v>214.08799999999999</v>
      </c>
      <c r="AH61" s="191">
        <v>434.49400000000003</v>
      </c>
    </row>
    <row r="62" spans="1:1005" ht="14.5" x14ac:dyDescent="0.35">
      <c r="A62" s="145">
        <v>46935</v>
      </c>
      <c r="B62" s="281"/>
      <c r="C62" s="271">
        <v>9</v>
      </c>
      <c r="D62" s="276">
        <v>33</v>
      </c>
      <c r="E62" s="191">
        <v>10.896000000000001</v>
      </c>
      <c r="F62" s="191">
        <v>95.537000000000006</v>
      </c>
      <c r="G62" s="191">
        <v>71.965000000000003</v>
      </c>
      <c r="H62" s="191">
        <v>172.815</v>
      </c>
      <c r="I62" s="191">
        <v>-7.6159999999999997</v>
      </c>
      <c r="J62" s="191">
        <v>28.795999999999999</v>
      </c>
      <c r="K62" s="191">
        <v>18.164000000000001</v>
      </c>
      <c r="L62" s="191">
        <v>-4.1669999999999998</v>
      </c>
      <c r="M62" s="191">
        <v>23.945</v>
      </c>
      <c r="N62" s="191">
        <v>95.1</v>
      </c>
      <c r="O62" s="191">
        <v>27.294</v>
      </c>
      <c r="P62" s="191">
        <v>24.073</v>
      </c>
      <c r="Q62" s="191">
        <v>87.963999999999999</v>
      </c>
      <c r="R62" s="191">
        <v>30.576000000000001</v>
      </c>
      <c r="S62" s="191">
        <v>31.931000000000001</v>
      </c>
      <c r="T62" s="191">
        <v>53.493000000000002</v>
      </c>
      <c r="U62" s="191">
        <v>6.9080000000000004</v>
      </c>
      <c r="V62" s="191">
        <v>26.748999999999999</v>
      </c>
      <c r="W62" s="191">
        <v>14.353999999999999</v>
      </c>
      <c r="X62" s="191">
        <v>32.856999999999999</v>
      </c>
      <c r="Y62" s="191">
        <v>22.849</v>
      </c>
      <c r="Z62" s="191">
        <v>34.037999999999997</v>
      </c>
      <c r="AA62" s="191">
        <v>20.542000000000002</v>
      </c>
      <c r="AB62" s="191">
        <v>129.84</v>
      </c>
      <c r="AC62" s="191">
        <v>1.2210000000000001</v>
      </c>
      <c r="AD62" s="191">
        <v>94.385000000000005</v>
      </c>
      <c r="AE62" s="192">
        <v>51.654000000000003</v>
      </c>
      <c r="AF62" s="191">
        <v>95.298000000000002</v>
      </c>
      <c r="AG62" s="191">
        <v>22.048999999999999</v>
      </c>
      <c r="AH62" s="191">
        <v>252.88399999999999</v>
      </c>
    </row>
    <row r="63" spans="1:1005" ht="14.5" x14ac:dyDescent="0.35">
      <c r="A63" s="145">
        <v>46966</v>
      </c>
      <c r="B63" s="281"/>
      <c r="C63" s="271">
        <v>2</v>
      </c>
      <c r="D63" s="276">
        <v>24</v>
      </c>
      <c r="E63" s="191">
        <v>-1.85</v>
      </c>
      <c r="F63" s="191">
        <v>63.222999999999999</v>
      </c>
      <c r="G63" s="191">
        <v>22.928999999999998</v>
      </c>
      <c r="H63" s="191">
        <v>126.31</v>
      </c>
      <c r="I63" s="191">
        <v>-4.266</v>
      </c>
      <c r="J63" s="191">
        <v>41.598999999999997</v>
      </c>
      <c r="K63" s="191">
        <v>18.033000000000001</v>
      </c>
      <c r="L63" s="191">
        <v>16.021999999999998</v>
      </c>
      <c r="M63" s="191">
        <v>-0.30299999999999999</v>
      </c>
      <c r="N63" s="191">
        <v>34.51</v>
      </c>
      <c r="O63" s="191">
        <v>36.524999999999999</v>
      </c>
      <c r="P63" s="191">
        <v>43.429000000000002</v>
      </c>
      <c r="Q63" s="191">
        <v>37.042000000000002</v>
      </c>
      <c r="R63" s="191">
        <v>-0.72899999999999998</v>
      </c>
      <c r="S63" s="191">
        <v>36.582000000000001</v>
      </c>
      <c r="T63" s="191">
        <v>11.157</v>
      </c>
      <c r="U63" s="191">
        <v>-6.8620000000000001</v>
      </c>
      <c r="V63" s="191">
        <v>40.265000000000001</v>
      </c>
      <c r="W63" s="191">
        <v>9.0139999999999993</v>
      </c>
      <c r="X63" s="191">
        <v>5.0149999999999997</v>
      </c>
      <c r="Y63" s="191">
        <v>27.835000000000001</v>
      </c>
      <c r="Z63" s="191">
        <v>21.254000000000001</v>
      </c>
      <c r="AA63" s="191">
        <v>18.254999999999999</v>
      </c>
      <c r="AB63" s="191">
        <v>36.216000000000001</v>
      </c>
      <c r="AC63" s="191">
        <v>7.1740000000000004</v>
      </c>
      <c r="AD63" s="191">
        <v>37.204999999999998</v>
      </c>
      <c r="AE63" s="192">
        <v>60.753</v>
      </c>
      <c r="AF63" s="191">
        <v>84.491</v>
      </c>
      <c r="AG63" s="191">
        <v>10.109</v>
      </c>
      <c r="AH63" s="191">
        <v>77.155000000000001</v>
      </c>
    </row>
    <row r="64" spans="1:1005" ht="14.5" x14ac:dyDescent="0.35">
      <c r="A64" s="145">
        <v>46997</v>
      </c>
      <c r="B64" s="281"/>
      <c r="C64" s="271">
        <v>13</v>
      </c>
      <c r="D64" s="276">
        <v>31</v>
      </c>
      <c r="E64" s="191">
        <v>22.004999999999999</v>
      </c>
      <c r="F64" s="191">
        <v>86.091999999999999</v>
      </c>
      <c r="G64" s="191">
        <v>13.653</v>
      </c>
      <c r="H64" s="191">
        <v>79.733999999999995</v>
      </c>
      <c r="I64" s="191">
        <v>14.535</v>
      </c>
      <c r="J64" s="191">
        <v>8.6850000000000005</v>
      </c>
      <c r="K64" s="191">
        <v>27.643000000000001</v>
      </c>
      <c r="L64" s="191">
        <v>51.973999999999997</v>
      </c>
      <c r="M64" s="191">
        <v>56.204999999999998</v>
      </c>
      <c r="N64" s="191">
        <v>21.497</v>
      </c>
      <c r="O64" s="191">
        <v>41.965000000000003</v>
      </c>
      <c r="P64" s="191">
        <v>33.665999999999997</v>
      </c>
      <c r="Q64" s="191">
        <v>37.11</v>
      </c>
      <c r="R64" s="191">
        <v>9.0960000000000001</v>
      </c>
      <c r="S64" s="191">
        <v>45.453000000000003</v>
      </c>
      <c r="T64" s="191">
        <v>15.488</v>
      </c>
      <c r="U64" s="191">
        <v>17.645</v>
      </c>
      <c r="V64" s="191">
        <v>99.478999999999999</v>
      </c>
      <c r="W64" s="191">
        <v>16.404</v>
      </c>
      <c r="X64" s="191">
        <v>8.6709999999999994</v>
      </c>
      <c r="Y64" s="191">
        <v>11.298999999999999</v>
      </c>
      <c r="Z64" s="191">
        <v>15.339</v>
      </c>
      <c r="AA64" s="191">
        <v>17.233000000000001</v>
      </c>
      <c r="AB64" s="191">
        <v>9.2919999999999998</v>
      </c>
      <c r="AC64" s="191">
        <v>21.834</v>
      </c>
      <c r="AD64" s="191">
        <v>68.391999999999996</v>
      </c>
      <c r="AE64" s="192">
        <v>41.140999999999998</v>
      </c>
      <c r="AF64" s="191">
        <v>95.283000000000001</v>
      </c>
      <c r="AG64" s="191">
        <v>53.720999999999997</v>
      </c>
      <c r="AH64" s="191">
        <v>53.720999999999997</v>
      </c>
      <c r="ALQ64" s="167" t="e">
        <v>#N/A</v>
      </c>
    </row>
    <row r="65" spans="1:1005" ht="14.5" x14ac:dyDescent="0.35">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5" x14ac:dyDescent="0.3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5" x14ac:dyDescent="0.3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5" x14ac:dyDescent="0.3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5" x14ac:dyDescent="0.3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5" x14ac:dyDescent="0.3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5" x14ac:dyDescent="0.3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5" x14ac:dyDescent="0.35">
      <c r="A72" s="145"/>
      <c r="B72" s="281"/>
      <c r="C72" s="271"/>
      <c r="D72" s="276"/>
      <c r="ALQ72" s="167" t="e">
        <v>#N/A</v>
      </c>
    </row>
    <row r="73" spans="1:1005" ht="14.5" x14ac:dyDescent="0.35">
      <c r="A73" s="145"/>
      <c r="B73" s="281"/>
      <c r="C73" s="271"/>
      <c r="D73" s="276"/>
    </row>
    <row r="74" spans="1:1005" ht="14.5" x14ac:dyDescent="0.35">
      <c r="A74" s="145"/>
      <c r="B74" s="281"/>
      <c r="C74" s="271"/>
      <c r="D74" s="276"/>
    </row>
    <row r="75" spans="1:1005" ht="14.5" x14ac:dyDescent="0.35">
      <c r="A75" s="145"/>
      <c r="B75" s="281"/>
      <c r="C75" s="271"/>
      <c r="D75" s="276"/>
    </row>
    <row r="76" spans="1:1005" ht="14.5" x14ac:dyDescent="0.35">
      <c r="A76" s="145"/>
      <c r="B76" s="281"/>
      <c r="C76" s="271"/>
      <c r="D76" s="276"/>
    </row>
    <row r="77" spans="1:1005" ht="14.5" x14ac:dyDescent="0.35">
      <c r="A77" s="145"/>
      <c r="B77" s="281"/>
      <c r="C77" s="271"/>
      <c r="D77" s="276"/>
    </row>
    <row r="78" spans="1:1005" ht="14.5" x14ac:dyDescent="0.35">
      <c r="A78" s="145"/>
      <c r="B78" s="281"/>
      <c r="C78" s="271"/>
      <c r="D78" s="276"/>
    </row>
    <row r="79" spans="1:1005" ht="14.5" x14ac:dyDescent="0.35">
      <c r="A79" s="145"/>
      <c r="B79" s="281"/>
      <c r="C79" s="271"/>
      <c r="D79" s="276"/>
    </row>
    <row r="80" spans="1:1005" ht="14.5" x14ac:dyDescent="0.35">
      <c r="A80" s="145"/>
      <c r="B80" s="281"/>
      <c r="C80" s="271"/>
      <c r="D80" s="276"/>
    </row>
    <row r="81" spans="1:4" ht="12.75" customHeight="1" x14ac:dyDescent="0.35">
      <c r="A81" s="145"/>
      <c r="B81" s="289"/>
      <c r="C81" s="261"/>
      <c r="D81" s="27"/>
    </row>
    <row r="82" spans="1:4" ht="12.75" customHeight="1" x14ac:dyDescent="0.35">
      <c r="A82" s="145"/>
      <c r="B82" s="289"/>
      <c r="C82" s="261"/>
      <c r="D82" s="27"/>
    </row>
    <row r="83" spans="1:4" ht="12.75" customHeight="1" x14ac:dyDescent="0.35">
      <c r="A83" s="145"/>
      <c r="B83" s="289"/>
      <c r="C83" s="261"/>
      <c r="D83" s="27"/>
    </row>
    <row r="84" spans="1:4" ht="12.75" customHeight="1" x14ac:dyDescent="0.3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40" workbookViewId="0">
      <selection activeCell="D4" sqref="D4"/>
    </sheetView>
  </sheetViews>
  <sheetFormatPr defaultColWidth="18.7265625" defaultRowHeight="12.75" customHeight="1" x14ac:dyDescent="0.35"/>
  <cols>
    <col min="1" max="4" width="7.54296875" style="162" customWidth="1"/>
    <col min="5" max="12" width="7" style="167" customWidth="1"/>
    <col min="13" max="13" width="8" style="167" customWidth="1"/>
    <col min="14" max="30" width="7" style="167" customWidth="1"/>
    <col min="31" max="31" width="8.453125" style="193" customWidth="1"/>
    <col min="32" max="54" width="8.81640625" style="167" customWidth="1"/>
    <col min="55" max="16384" width="18.7265625" style="167"/>
  </cols>
  <sheetData>
    <row r="1" spans="1:39" ht="14.5" x14ac:dyDescent="0.35">
      <c r="A1" s="30"/>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162"/>
      <c r="AJ1" s="162"/>
      <c r="AK1" s="162"/>
      <c r="AL1" s="162"/>
      <c r="AM1" s="162"/>
    </row>
    <row r="2" spans="1:39" s="162" customFormat="1" ht="14.5" x14ac:dyDescent="0.3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4.5" x14ac:dyDescent="0.3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4.5" x14ac:dyDescent="0.35">
      <c r="A4" s="146">
        <v>45170</v>
      </c>
      <c r="B4" s="292"/>
      <c r="C4" s="293">
        <v>8</v>
      </c>
      <c r="D4" s="273">
        <v>8</v>
      </c>
      <c r="E4" s="173">
        <v>7.41</v>
      </c>
      <c r="F4" s="173">
        <v>7.3440000000000003</v>
      </c>
      <c r="G4" s="173">
        <v>7.9370000000000003</v>
      </c>
      <c r="H4" s="191">
        <v>7.8339999999999996</v>
      </c>
      <c r="I4" s="191">
        <v>7.4779999999999998</v>
      </c>
      <c r="J4" s="191">
        <v>7.593</v>
      </c>
      <c r="K4" s="191">
        <v>7.6779999999999999</v>
      </c>
      <c r="L4" s="191">
        <v>7.3440000000000003</v>
      </c>
      <c r="M4" s="191">
        <v>7.5359999999999996</v>
      </c>
      <c r="N4" s="191">
        <v>7.4210000000000003</v>
      </c>
      <c r="O4" s="191">
        <v>7.3659999999999997</v>
      </c>
      <c r="P4" s="191">
        <v>7.569</v>
      </c>
      <c r="Q4" s="191">
        <v>9.83</v>
      </c>
      <c r="R4" s="191">
        <v>7.5830000000000002</v>
      </c>
      <c r="S4" s="191">
        <v>7.4160000000000004</v>
      </c>
      <c r="T4" s="191">
        <v>7.5220000000000002</v>
      </c>
      <c r="U4" s="191">
        <v>8.3079999999999998</v>
      </c>
      <c r="V4" s="191">
        <v>7.3849999999999998</v>
      </c>
      <c r="W4" s="191">
        <v>7.3959999999999999</v>
      </c>
      <c r="X4" s="191">
        <v>7.3440000000000003</v>
      </c>
      <c r="Y4" s="191">
        <v>7.3440000000000003</v>
      </c>
      <c r="Z4" s="191">
        <v>7.5570000000000004</v>
      </c>
      <c r="AA4" s="191">
        <v>8.8040000000000003</v>
      </c>
      <c r="AB4" s="191">
        <v>9.2739999999999991</v>
      </c>
      <c r="AC4" s="191">
        <v>7.7089999999999996</v>
      </c>
      <c r="AD4" s="191">
        <v>7.367</v>
      </c>
      <c r="AE4" s="191">
        <v>7.3470000000000004</v>
      </c>
      <c r="AF4" s="191">
        <v>7.3440000000000003</v>
      </c>
      <c r="AG4" s="191">
        <v>7.3440000000000003</v>
      </c>
      <c r="AH4" s="192">
        <v>9.0239999999999991</v>
      </c>
    </row>
    <row r="5" spans="1:39" ht="14.5" x14ac:dyDescent="0.35">
      <c r="A5" s="146">
        <v>45200</v>
      </c>
      <c r="B5" s="280"/>
      <c r="C5" s="270">
        <v>7</v>
      </c>
      <c r="D5" s="274">
        <v>7</v>
      </c>
      <c r="E5" s="173">
        <v>6.1859999999999999</v>
      </c>
      <c r="F5" s="173">
        <v>6.141</v>
      </c>
      <c r="G5" s="173">
        <v>7.2830000000000004</v>
      </c>
      <c r="H5" s="191">
        <v>7.907</v>
      </c>
      <c r="I5" s="191">
        <v>7.51</v>
      </c>
      <c r="J5" s="191">
        <v>6.9550000000000001</v>
      </c>
      <c r="K5" s="191">
        <v>7.0449999999999999</v>
      </c>
      <c r="L5" s="191">
        <v>7.5359999999999996</v>
      </c>
      <c r="M5" s="191">
        <v>6.4619999999999997</v>
      </c>
      <c r="N5" s="191">
        <v>6.3319999999999999</v>
      </c>
      <c r="O5" s="191">
        <v>6.1879999999999997</v>
      </c>
      <c r="P5" s="191">
        <v>7.7140000000000004</v>
      </c>
      <c r="Q5" s="191">
        <v>7.07</v>
      </c>
      <c r="R5" s="191">
        <v>6.9370000000000003</v>
      </c>
      <c r="S5" s="191">
        <v>7.7270000000000003</v>
      </c>
      <c r="T5" s="191">
        <v>9.3320000000000007</v>
      </c>
      <c r="U5" s="191">
        <v>7.6550000000000002</v>
      </c>
      <c r="V5" s="191">
        <v>6.8079999999999998</v>
      </c>
      <c r="W5" s="191">
        <v>7.4260000000000002</v>
      </c>
      <c r="X5" s="191">
        <v>6.4530000000000003</v>
      </c>
      <c r="Y5" s="191">
        <v>6.7789999999999999</v>
      </c>
      <c r="Z5" s="191">
        <v>6.3949999999999996</v>
      </c>
      <c r="AA5" s="191">
        <v>8.6170000000000009</v>
      </c>
      <c r="AB5" s="191">
        <v>10.148999999999999</v>
      </c>
      <c r="AC5" s="191">
        <v>6.2439999999999998</v>
      </c>
      <c r="AD5" s="191">
        <v>6.2350000000000003</v>
      </c>
      <c r="AE5" s="191">
        <v>7.45</v>
      </c>
      <c r="AF5" s="191">
        <v>6.5270000000000001</v>
      </c>
      <c r="AG5" s="191">
        <v>6.141</v>
      </c>
      <c r="AH5" s="192">
        <v>7.69</v>
      </c>
    </row>
    <row r="6" spans="1:39" ht="14.5" x14ac:dyDescent="0.35">
      <c r="A6" s="146">
        <v>45231</v>
      </c>
      <c r="B6" s="280"/>
      <c r="C6" s="270">
        <v>6</v>
      </c>
      <c r="D6" s="274">
        <v>6</v>
      </c>
      <c r="E6" s="173">
        <v>4.9660000000000002</v>
      </c>
      <c r="F6" s="173">
        <v>4.8940000000000001</v>
      </c>
      <c r="G6" s="173">
        <v>5.5949999999999998</v>
      </c>
      <c r="H6" s="191">
        <v>5.7809999999999997</v>
      </c>
      <c r="I6" s="191">
        <v>5.5990000000000002</v>
      </c>
      <c r="J6" s="191">
        <v>6.0720000000000001</v>
      </c>
      <c r="K6" s="191">
        <v>5.431</v>
      </c>
      <c r="L6" s="191">
        <v>5.53</v>
      </c>
      <c r="M6" s="191">
        <v>5.1050000000000004</v>
      </c>
      <c r="N6" s="191">
        <v>4.9359999999999999</v>
      </c>
      <c r="O6" s="191">
        <v>5.6360000000000001</v>
      </c>
      <c r="P6" s="191">
        <v>5.2549999999999999</v>
      </c>
      <c r="Q6" s="191">
        <v>5.1539999999999999</v>
      </c>
      <c r="R6" s="191">
        <v>5.47</v>
      </c>
      <c r="S6" s="191">
        <v>6.202</v>
      </c>
      <c r="T6" s="191">
        <v>6.415</v>
      </c>
      <c r="U6" s="191">
        <v>5.9240000000000004</v>
      </c>
      <c r="V6" s="191">
        <v>5.3289999999999997</v>
      </c>
      <c r="W6" s="191">
        <v>5.8410000000000002</v>
      </c>
      <c r="X6" s="191">
        <v>5.9349999999999996</v>
      </c>
      <c r="Y6" s="191">
        <v>5.2770000000000001</v>
      </c>
      <c r="Z6" s="191">
        <v>5.0289999999999999</v>
      </c>
      <c r="AA6" s="191">
        <v>5.6319999999999997</v>
      </c>
      <c r="AB6" s="191">
        <v>6.335</v>
      </c>
      <c r="AC6" s="191">
        <v>4.9649999999999999</v>
      </c>
      <c r="AD6" s="191">
        <v>4.9390000000000001</v>
      </c>
      <c r="AE6" s="191">
        <v>5.75</v>
      </c>
      <c r="AF6" s="191">
        <v>5.4539999999999997</v>
      </c>
      <c r="AG6" s="191">
        <v>5.0010000000000003</v>
      </c>
      <c r="AH6" s="192">
        <v>7.1459999999999999</v>
      </c>
    </row>
    <row r="7" spans="1:39" ht="14.5" x14ac:dyDescent="0.35">
      <c r="A7" s="146">
        <v>45261</v>
      </c>
      <c r="B7" s="280"/>
      <c r="C7" s="270">
        <v>4</v>
      </c>
      <c r="D7" s="274">
        <v>6</v>
      </c>
      <c r="E7" s="173">
        <v>5.367</v>
      </c>
      <c r="F7" s="173">
        <v>5.2</v>
      </c>
      <c r="G7" s="173">
        <v>5.4710000000000001</v>
      </c>
      <c r="H7" s="191">
        <v>5.7089999999999996</v>
      </c>
      <c r="I7" s="191">
        <v>5.95</v>
      </c>
      <c r="J7" s="191">
        <v>6.0679999999999996</v>
      </c>
      <c r="K7" s="191">
        <v>5.5289999999999999</v>
      </c>
      <c r="L7" s="191">
        <v>6.0730000000000004</v>
      </c>
      <c r="M7" s="191">
        <v>5.3070000000000004</v>
      </c>
      <c r="N7" s="191">
        <v>5.2430000000000003</v>
      </c>
      <c r="O7" s="191">
        <v>5.556</v>
      </c>
      <c r="P7" s="191">
        <v>5.3949999999999996</v>
      </c>
      <c r="Q7" s="191">
        <v>5.3879999999999999</v>
      </c>
      <c r="R7" s="191">
        <v>5.4710000000000001</v>
      </c>
      <c r="S7" s="191">
        <v>5.8079999999999998</v>
      </c>
      <c r="T7" s="191">
        <v>5.9619999999999997</v>
      </c>
      <c r="U7" s="191">
        <v>5.5919999999999996</v>
      </c>
      <c r="V7" s="191">
        <v>5.4059999999999997</v>
      </c>
      <c r="W7" s="191">
        <v>5.5739999999999998</v>
      </c>
      <c r="X7" s="191">
        <v>5.7290000000000001</v>
      </c>
      <c r="Y7" s="191">
        <v>5.3949999999999996</v>
      </c>
      <c r="Z7" s="191">
        <v>5.2519999999999998</v>
      </c>
      <c r="AA7" s="191">
        <v>5.5979999999999999</v>
      </c>
      <c r="AB7" s="191">
        <v>5.8170000000000002</v>
      </c>
      <c r="AC7" s="191">
        <v>5.37</v>
      </c>
      <c r="AD7" s="191">
        <v>5.218</v>
      </c>
      <c r="AE7" s="191">
        <v>6.1109999999999998</v>
      </c>
      <c r="AF7" s="191">
        <v>5.3860000000000001</v>
      </c>
      <c r="AG7" s="191">
        <v>5.3860000000000001</v>
      </c>
      <c r="AH7" s="192">
        <v>6.5069999999999997</v>
      </c>
    </row>
    <row r="8" spans="1:39" ht="14.5" x14ac:dyDescent="0.35">
      <c r="A8" s="146">
        <v>45292</v>
      </c>
      <c r="B8" s="280"/>
      <c r="C8" s="270">
        <v>4</v>
      </c>
      <c r="D8" s="274">
        <v>5</v>
      </c>
      <c r="E8" s="173">
        <v>4.9429999999999996</v>
      </c>
      <c r="F8" s="173">
        <v>4.8159999999999998</v>
      </c>
      <c r="G8" s="173">
        <v>4.9930000000000003</v>
      </c>
      <c r="H8" s="191">
        <v>5.1390000000000002</v>
      </c>
      <c r="I8" s="191">
        <v>5.1669999999999998</v>
      </c>
      <c r="J8" s="191">
        <v>5.2039999999999997</v>
      </c>
      <c r="K8" s="191">
        <v>5.0330000000000004</v>
      </c>
      <c r="L8" s="191">
        <v>5.2</v>
      </c>
      <c r="M8" s="191">
        <v>4.9269999999999996</v>
      </c>
      <c r="N8" s="191">
        <v>4.8529999999999998</v>
      </c>
      <c r="O8" s="191">
        <v>5.0060000000000002</v>
      </c>
      <c r="P8" s="191">
        <v>4.9649999999999999</v>
      </c>
      <c r="Q8" s="191">
        <v>4.891</v>
      </c>
      <c r="R8" s="191">
        <v>4.9939999999999998</v>
      </c>
      <c r="S8" s="191">
        <v>5.1630000000000003</v>
      </c>
      <c r="T8" s="191">
        <v>5.27</v>
      </c>
      <c r="U8" s="191">
        <v>4.9390000000000001</v>
      </c>
      <c r="V8" s="191">
        <v>4.9029999999999996</v>
      </c>
      <c r="W8" s="191">
        <v>5.05</v>
      </c>
      <c r="X8" s="191">
        <v>5.0979999999999999</v>
      </c>
      <c r="Y8" s="191">
        <v>5.0110000000000001</v>
      </c>
      <c r="Z8" s="191">
        <v>4.8179999999999996</v>
      </c>
      <c r="AA8" s="191">
        <v>5.1379999999999999</v>
      </c>
      <c r="AB8" s="191">
        <v>5.2450000000000001</v>
      </c>
      <c r="AC8" s="191">
        <v>4.9640000000000004</v>
      </c>
      <c r="AD8" s="191">
        <v>4.7439999999999998</v>
      </c>
      <c r="AE8" s="191">
        <v>5.218</v>
      </c>
      <c r="AF8" s="191">
        <v>4.9269999999999996</v>
      </c>
      <c r="AG8" s="191">
        <v>4.9459999999999997</v>
      </c>
      <c r="AH8" s="192">
        <v>5.43</v>
      </c>
    </row>
    <row r="9" spans="1:39" ht="14.5" x14ac:dyDescent="0.35">
      <c r="A9" s="146">
        <v>45323</v>
      </c>
      <c r="B9" s="280"/>
      <c r="C9" s="270">
        <v>3</v>
      </c>
      <c r="D9" s="274">
        <v>5</v>
      </c>
      <c r="E9" s="173">
        <v>4.5519999999999996</v>
      </c>
      <c r="F9" s="173">
        <v>4.3650000000000002</v>
      </c>
      <c r="G9" s="173">
        <v>4.4989999999999997</v>
      </c>
      <c r="H9" s="191">
        <v>4.7569999999999997</v>
      </c>
      <c r="I9" s="191">
        <v>4.5590000000000002</v>
      </c>
      <c r="J9" s="191">
        <v>4.5940000000000003</v>
      </c>
      <c r="K9" s="191">
        <v>4.4820000000000002</v>
      </c>
      <c r="L9" s="191">
        <v>4.6840000000000002</v>
      </c>
      <c r="M9" s="191">
        <v>4.4660000000000002</v>
      </c>
      <c r="N9" s="191">
        <v>4.3819999999999997</v>
      </c>
      <c r="O9" s="191">
        <v>4.4560000000000004</v>
      </c>
      <c r="P9" s="191">
        <v>4.6269999999999998</v>
      </c>
      <c r="Q9" s="191">
        <v>4.38</v>
      </c>
      <c r="R9" s="191">
        <v>4.4649999999999999</v>
      </c>
      <c r="S9" s="191">
        <v>4.5750000000000002</v>
      </c>
      <c r="T9" s="191">
        <v>4.7530000000000001</v>
      </c>
      <c r="U9" s="191">
        <v>4.367</v>
      </c>
      <c r="V9" s="191">
        <v>4.4039999999999999</v>
      </c>
      <c r="W9" s="191">
        <v>4.5010000000000003</v>
      </c>
      <c r="X9" s="191">
        <v>4.5259999999999998</v>
      </c>
      <c r="Y9" s="191">
        <v>4.4589999999999996</v>
      </c>
      <c r="Z9" s="191">
        <v>4.38</v>
      </c>
      <c r="AA9" s="191">
        <v>4.5830000000000002</v>
      </c>
      <c r="AB9" s="191">
        <v>5.3470000000000004</v>
      </c>
      <c r="AC9" s="191">
        <v>4.6500000000000004</v>
      </c>
      <c r="AD9" s="191">
        <v>4.2910000000000004</v>
      </c>
      <c r="AE9" s="191">
        <v>4.7359999999999998</v>
      </c>
      <c r="AF9" s="191">
        <v>4.4359999999999999</v>
      </c>
      <c r="AG9" s="191">
        <v>4.4119999999999999</v>
      </c>
      <c r="AH9" s="192">
        <v>4.84</v>
      </c>
    </row>
    <row r="10" spans="1:39" ht="14.5" x14ac:dyDescent="0.35">
      <c r="A10" s="146">
        <v>45352</v>
      </c>
      <c r="B10" s="280"/>
      <c r="C10" s="270">
        <v>4</v>
      </c>
      <c r="D10" s="274">
        <v>5</v>
      </c>
      <c r="E10" s="173">
        <v>5.1890000000000001</v>
      </c>
      <c r="F10" s="173">
        <v>4.931</v>
      </c>
      <c r="G10" s="173">
        <v>5.3929999999999998</v>
      </c>
      <c r="H10" s="191">
        <v>6.3129999999999997</v>
      </c>
      <c r="I10" s="191">
        <v>4.8719999999999999</v>
      </c>
      <c r="J10" s="191">
        <v>5.8819999999999997</v>
      </c>
      <c r="K10" s="191">
        <v>5.1449999999999996</v>
      </c>
      <c r="L10" s="191">
        <v>5.9939999999999998</v>
      </c>
      <c r="M10" s="191">
        <v>4.875</v>
      </c>
      <c r="N10" s="191">
        <v>4.9429999999999996</v>
      </c>
      <c r="O10" s="191">
        <v>4.6639999999999997</v>
      </c>
      <c r="P10" s="191">
        <v>5.3789999999999996</v>
      </c>
      <c r="Q10" s="191">
        <v>6.798</v>
      </c>
      <c r="R10" s="191">
        <v>4.6980000000000004</v>
      </c>
      <c r="S10" s="191">
        <v>4.8099999999999996</v>
      </c>
      <c r="T10" s="191">
        <v>7.2720000000000002</v>
      </c>
      <c r="U10" s="191">
        <v>4.3890000000000002</v>
      </c>
      <c r="V10" s="191">
        <v>5.4210000000000003</v>
      </c>
      <c r="W10" s="191">
        <v>4.5289999999999999</v>
      </c>
      <c r="X10" s="191">
        <v>4.8959999999999999</v>
      </c>
      <c r="Y10" s="191">
        <v>5.7229999999999999</v>
      </c>
      <c r="Z10" s="191">
        <v>4.6079999999999997</v>
      </c>
      <c r="AA10" s="191">
        <v>4.5490000000000004</v>
      </c>
      <c r="AB10" s="191">
        <v>6.7480000000000002</v>
      </c>
      <c r="AC10" s="191">
        <v>5.508</v>
      </c>
      <c r="AD10" s="191">
        <v>6.5750000000000002</v>
      </c>
      <c r="AE10" s="191">
        <v>4.9740000000000002</v>
      </c>
      <c r="AF10" s="191">
        <v>4.4560000000000004</v>
      </c>
      <c r="AG10" s="191">
        <v>4.8129999999999997</v>
      </c>
      <c r="AH10" s="192">
        <v>5.0259999999999998</v>
      </c>
    </row>
    <row r="11" spans="1:39" ht="14.5" x14ac:dyDescent="0.35">
      <c r="A11" s="146">
        <v>45383</v>
      </c>
      <c r="B11" s="280"/>
      <c r="C11" s="270">
        <v>6</v>
      </c>
      <c r="D11" s="274">
        <v>9</v>
      </c>
      <c r="E11" s="173">
        <v>10.4</v>
      </c>
      <c r="F11" s="173">
        <v>8.1359999999999992</v>
      </c>
      <c r="G11" s="173">
        <v>9.2219999999999995</v>
      </c>
      <c r="H11" s="191">
        <v>7.6920000000000002</v>
      </c>
      <c r="I11" s="191">
        <v>8.86</v>
      </c>
      <c r="J11" s="191">
        <v>8.2850000000000001</v>
      </c>
      <c r="K11" s="191">
        <v>6.91</v>
      </c>
      <c r="L11" s="191">
        <v>7.9409999999999998</v>
      </c>
      <c r="M11" s="191">
        <v>9.9469999999999992</v>
      </c>
      <c r="N11" s="191">
        <v>9.0180000000000007</v>
      </c>
      <c r="O11" s="191">
        <v>9.1189999999999998</v>
      </c>
      <c r="P11" s="191">
        <v>8.6359999999999992</v>
      </c>
      <c r="Q11" s="191">
        <v>12.337</v>
      </c>
      <c r="R11" s="191">
        <v>8.6039999999999992</v>
      </c>
      <c r="S11" s="191">
        <v>11.058</v>
      </c>
      <c r="T11" s="191">
        <v>10.175000000000001</v>
      </c>
      <c r="U11" s="191">
        <v>5.0940000000000003</v>
      </c>
      <c r="V11" s="191">
        <v>7.2930000000000001</v>
      </c>
      <c r="W11" s="191">
        <v>8.0589999999999993</v>
      </c>
      <c r="X11" s="191">
        <v>8.0839999999999996</v>
      </c>
      <c r="Y11" s="191">
        <v>13.048</v>
      </c>
      <c r="Z11" s="191">
        <v>6.8460000000000001</v>
      </c>
      <c r="AA11" s="191">
        <v>7.1020000000000003</v>
      </c>
      <c r="AB11" s="191">
        <v>9.8550000000000004</v>
      </c>
      <c r="AC11" s="191">
        <v>8.3960000000000008</v>
      </c>
      <c r="AD11" s="191">
        <v>11.586</v>
      </c>
      <c r="AE11" s="191">
        <v>7.9450000000000003</v>
      </c>
      <c r="AF11" s="191">
        <v>8.8190000000000008</v>
      </c>
      <c r="AG11" s="191">
        <v>7.3860000000000001</v>
      </c>
      <c r="AH11" s="192">
        <v>8.3520000000000003</v>
      </c>
    </row>
    <row r="12" spans="1:39" ht="14.5" x14ac:dyDescent="0.35">
      <c r="A12" s="146">
        <v>45413</v>
      </c>
      <c r="B12" s="280"/>
      <c r="C12" s="270">
        <v>22</v>
      </c>
      <c r="D12" s="274">
        <v>29</v>
      </c>
      <c r="E12" s="173">
        <v>28.754999999999999</v>
      </c>
      <c r="F12" s="173">
        <v>32.465000000000003</v>
      </c>
      <c r="G12" s="173">
        <v>30.167999999999999</v>
      </c>
      <c r="H12" s="191">
        <v>35.832999999999998</v>
      </c>
      <c r="I12" s="191">
        <v>47.103999999999999</v>
      </c>
      <c r="J12" s="191">
        <v>41.167000000000002</v>
      </c>
      <c r="K12" s="191">
        <v>21.992000000000001</v>
      </c>
      <c r="L12" s="191">
        <v>25.565999999999999</v>
      </c>
      <c r="M12" s="191">
        <v>31.51</v>
      </c>
      <c r="N12" s="191">
        <v>29.245000000000001</v>
      </c>
      <c r="O12" s="191">
        <v>19.001999999999999</v>
      </c>
      <c r="P12" s="191">
        <v>27.47</v>
      </c>
      <c r="Q12" s="191">
        <v>30.904</v>
      </c>
      <c r="R12" s="191">
        <v>29.675000000000001</v>
      </c>
      <c r="S12" s="191">
        <v>34.116</v>
      </c>
      <c r="T12" s="191">
        <v>30.37</v>
      </c>
      <c r="U12" s="191">
        <v>28.167999999999999</v>
      </c>
      <c r="V12" s="191">
        <v>38.25</v>
      </c>
      <c r="W12" s="191">
        <v>18.309999999999999</v>
      </c>
      <c r="X12" s="191">
        <v>23.76</v>
      </c>
      <c r="Y12" s="191">
        <v>24.283999999999999</v>
      </c>
      <c r="Z12" s="191">
        <v>20.087</v>
      </c>
      <c r="AA12" s="191">
        <v>31.405000000000001</v>
      </c>
      <c r="AB12" s="191">
        <v>20.364999999999998</v>
      </c>
      <c r="AC12" s="191">
        <v>18.620999999999999</v>
      </c>
      <c r="AD12" s="191">
        <v>35.421999999999997</v>
      </c>
      <c r="AE12" s="191">
        <v>30.541</v>
      </c>
      <c r="AF12" s="191">
        <v>26.808</v>
      </c>
      <c r="AG12" s="191">
        <v>26.004000000000001</v>
      </c>
      <c r="AH12" s="192">
        <v>24.716999999999999</v>
      </c>
    </row>
    <row r="13" spans="1:39" ht="14.5" x14ac:dyDescent="0.35">
      <c r="A13" s="146">
        <v>45444</v>
      </c>
      <c r="B13" s="280"/>
      <c r="C13" s="270">
        <v>31</v>
      </c>
      <c r="D13" s="274">
        <v>41</v>
      </c>
      <c r="E13" s="173">
        <v>27.957000000000001</v>
      </c>
      <c r="F13" s="173">
        <v>64.387</v>
      </c>
      <c r="G13" s="173">
        <v>40.965000000000003</v>
      </c>
      <c r="H13" s="191">
        <v>90.168000000000006</v>
      </c>
      <c r="I13" s="191">
        <v>57.87</v>
      </c>
      <c r="J13" s="191">
        <v>73.91</v>
      </c>
      <c r="K13" s="191">
        <v>31.065000000000001</v>
      </c>
      <c r="L13" s="191">
        <v>50.22</v>
      </c>
      <c r="M13" s="191">
        <v>25.533000000000001</v>
      </c>
      <c r="N13" s="191">
        <v>27.498000000000001</v>
      </c>
      <c r="O13" s="191">
        <v>14.002000000000001</v>
      </c>
      <c r="P13" s="191">
        <v>39.195</v>
      </c>
      <c r="Q13" s="191">
        <v>23.806000000000001</v>
      </c>
      <c r="R13" s="191">
        <v>38.426000000000002</v>
      </c>
      <c r="S13" s="191">
        <v>37.46</v>
      </c>
      <c r="T13" s="191">
        <v>28.78</v>
      </c>
      <c r="U13" s="191">
        <v>78.043999999999997</v>
      </c>
      <c r="V13" s="191">
        <v>41.034999999999997</v>
      </c>
      <c r="W13" s="191">
        <v>42.993000000000002</v>
      </c>
      <c r="X13" s="191">
        <v>68.39</v>
      </c>
      <c r="Y13" s="191">
        <v>11.693</v>
      </c>
      <c r="Z13" s="191">
        <v>32.914999999999999</v>
      </c>
      <c r="AA13" s="191">
        <v>53.65</v>
      </c>
      <c r="AB13" s="191">
        <v>51.899000000000001</v>
      </c>
      <c r="AC13" s="191">
        <v>43.384</v>
      </c>
      <c r="AD13" s="191">
        <v>54.902000000000001</v>
      </c>
      <c r="AE13" s="191">
        <v>18.437000000000001</v>
      </c>
      <c r="AF13" s="191">
        <v>63.527999999999999</v>
      </c>
      <c r="AG13" s="191">
        <v>33.421999999999997</v>
      </c>
      <c r="AH13" s="192">
        <v>45.594999999999999</v>
      </c>
    </row>
    <row r="14" spans="1:39" ht="14.5" x14ac:dyDescent="0.35">
      <c r="A14" s="146">
        <v>45474</v>
      </c>
      <c r="B14" s="280"/>
      <c r="C14" s="270">
        <v>12</v>
      </c>
      <c r="D14" s="274">
        <v>16</v>
      </c>
      <c r="E14" s="173">
        <v>14.148</v>
      </c>
      <c r="F14" s="173">
        <v>32.277000000000001</v>
      </c>
      <c r="G14" s="173">
        <v>15.526999999999999</v>
      </c>
      <c r="H14" s="191">
        <v>75.778999999999996</v>
      </c>
      <c r="I14" s="191">
        <v>23.312999999999999</v>
      </c>
      <c r="J14" s="191">
        <v>27.338999999999999</v>
      </c>
      <c r="K14" s="191">
        <v>15.831</v>
      </c>
      <c r="L14" s="191">
        <v>30.885999999999999</v>
      </c>
      <c r="M14" s="191">
        <v>11.041</v>
      </c>
      <c r="N14" s="191">
        <v>11.045999999999999</v>
      </c>
      <c r="O14" s="191">
        <v>7.1319999999999997</v>
      </c>
      <c r="P14" s="191">
        <v>13.968</v>
      </c>
      <c r="Q14" s="191">
        <v>10.237</v>
      </c>
      <c r="R14" s="191">
        <v>16.21</v>
      </c>
      <c r="S14" s="191">
        <v>13.625999999999999</v>
      </c>
      <c r="T14" s="191">
        <v>12.525</v>
      </c>
      <c r="U14" s="191">
        <v>39.052999999999997</v>
      </c>
      <c r="V14" s="191">
        <v>21.707000000000001</v>
      </c>
      <c r="W14" s="191">
        <v>14.606999999999999</v>
      </c>
      <c r="X14" s="191">
        <v>42.625999999999998</v>
      </c>
      <c r="Y14" s="191">
        <v>7.3719999999999999</v>
      </c>
      <c r="Z14" s="191">
        <v>13.438000000000001</v>
      </c>
      <c r="AA14" s="191">
        <v>19.495999999999999</v>
      </c>
      <c r="AB14" s="191">
        <v>18.608000000000001</v>
      </c>
      <c r="AC14" s="191">
        <v>16.169</v>
      </c>
      <c r="AD14" s="191">
        <v>21.09</v>
      </c>
      <c r="AE14" s="191">
        <v>8.4510000000000005</v>
      </c>
      <c r="AF14" s="191">
        <v>40.156999999999996</v>
      </c>
      <c r="AG14" s="191">
        <v>12.573</v>
      </c>
      <c r="AH14" s="192">
        <v>18.484999999999999</v>
      </c>
    </row>
    <row r="15" spans="1:39" ht="14.5" x14ac:dyDescent="0.35">
      <c r="A15" s="146">
        <v>45505</v>
      </c>
      <c r="B15" s="280"/>
      <c r="C15" s="270">
        <v>6</v>
      </c>
      <c r="D15" s="274">
        <v>8</v>
      </c>
      <c r="E15" s="173">
        <v>8.3629999999999995</v>
      </c>
      <c r="F15" s="173">
        <v>11.319000000000001</v>
      </c>
      <c r="G15" s="173">
        <v>7.0529999999999999</v>
      </c>
      <c r="H15" s="191">
        <v>21.547999999999998</v>
      </c>
      <c r="I15" s="191">
        <v>9.3829999999999991</v>
      </c>
      <c r="J15" s="191">
        <v>12.116</v>
      </c>
      <c r="K15" s="191">
        <v>7.2569999999999997</v>
      </c>
      <c r="L15" s="191">
        <v>11.664</v>
      </c>
      <c r="M15" s="191">
        <v>6.524</v>
      </c>
      <c r="N15" s="191">
        <v>6.9020000000000001</v>
      </c>
      <c r="O15" s="191">
        <v>4.5439999999999996</v>
      </c>
      <c r="P15" s="191">
        <v>6.875</v>
      </c>
      <c r="Q15" s="191">
        <v>6.0910000000000002</v>
      </c>
      <c r="R15" s="191">
        <v>8.7200000000000006</v>
      </c>
      <c r="S15" s="191">
        <v>7.8040000000000003</v>
      </c>
      <c r="T15" s="191">
        <v>7.1369999999999996</v>
      </c>
      <c r="U15" s="191">
        <v>12.468999999999999</v>
      </c>
      <c r="V15" s="191">
        <v>8.6389999999999993</v>
      </c>
      <c r="W15" s="191">
        <v>8.4589999999999996</v>
      </c>
      <c r="X15" s="191">
        <v>13.643000000000001</v>
      </c>
      <c r="Y15" s="191">
        <v>4.9119999999999999</v>
      </c>
      <c r="Z15" s="191">
        <v>7.5389999999999997</v>
      </c>
      <c r="AA15" s="191">
        <v>9.3360000000000003</v>
      </c>
      <c r="AB15" s="191">
        <v>7.9450000000000003</v>
      </c>
      <c r="AC15" s="191">
        <v>7.96</v>
      </c>
      <c r="AD15" s="191">
        <v>11.266999999999999</v>
      </c>
      <c r="AE15" s="191">
        <v>5.2140000000000004</v>
      </c>
      <c r="AF15" s="191">
        <v>12.786</v>
      </c>
      <c r="AG15" s="191">
        <v>6.81</v>
      </c>
      <c r="AH15" s="192">
        <v>8.0399999999999991</v>
      </c>
    </row>
    <row r="16" spans="1:39" ht="14.5" x14ac:dyDescent="0.35">
      <c r="A16" s="146">
        <v>45536</v>
      </c>
      <c r="B16" s="280"/>
      <c r="C16" s="270">
        <v>5</v>
      </c>
      <c r="D16" s="274">
        <v>6</v>
      </c>
      <c r="E16" s="173">
        <v>6.165</v>
      </c>
      <c r="F16" s="173">
        <v>7.7770000000000001</v>
      </c>
      <c r="G16" s="173">
        <v>5.399</v>
      </c>
      <c r="H16" s="191">
        <v>11.864000000000001</v>
      </c>
      <c r="I16" s="191">
        <v>6.6719999999999997</v>
      </c>
      <c r="J16" s="191">
        <v>7.8120000000000003</v>
      </c>
      <c r="K16" s="191">
        <v>4.8959999999999999</v>
      </c>
      <c r="L16" s="191">
        <v>7.008</v>
      </c>
      <c r="M16" s="191">
        <v>4.8010000000000002</v>
      </c>
      <c r="N16" s="191">
        <v>4.9400000000000004</v>
      </c>
      <c r="O16" s="191">
        <v>3.6840000000000002</v>
      </c>
      <c r="P16" s="191">
        <v>7.1070000000000002</v>
      </c>
      <c r="Q16" s="191">
        <v>4.7350000000000003</v>
      </c>
      <c r="R16" s="191">
        <v>5.6509999999999998</v>
      </c>
      <c r="S16" s="191">
        <v>6.1539999999999999</v>
      </c>
      <c r="T16" s="191">
        <v>5.8460000000000001</v>
      </c>
      <c r="U16" s="191">
        <v>7.5880000000000001</v>
      </c>
      <c r="V16" s="191">
        <v>5.83</v>
      </c>
      <c r="W16" s="191">
        <v>5.3570000000000002</v>
      </c>
      <c r="X16" s="191">
        <v>7.5529999999999999</v>
      </c>
      <c r="Y16" s="191">
        <v>4.0949999999999998</v>
      </c>
      <c r="Z16" s="191">
        <v>6.298</v>
      </c>
      <c r="AA16" s="191">
        <v>8.3949999999999996</v>
      </c>
      <c r="AB16" s="191">
        <v>5.7629999999999999</v>
      </c>
      <c r="AC16" s="191">
        <v>5.5810000000000004</v>
      </c>
      <c r="AD16" s="191">
        <v>6.7729999999999997</v>
      </c>
      <c r="AE16" s="191">
        <v>4.1349999999999998</v>
      </c>
      <c r="AF16" s="191">
        <v>7.3380000000000001</v>
      </c>
      <c r="AG16" s="191">
        <v>6.375</v>
      </c>
      <c r="AH16" s="192">
        <v>5.5519999999999996</v>
      </c>
    </row>
    <row r="17" spans="1:34" ht="14.5" x14ac:dyDescent="0.35">
      <c r="A17" s="146">
        <v>45566</v>
      </c>
      <c r="B17" s="280"/>
      <c r="C17" s="270">
        <v>5</v>
      </c>
      <c r="D17" s="274">
        <v>6</v>
      </c>
      <c r="E17" s="173">
        <v>5.4790000000000001</v>
      </c>
      <c r="F17" s="173">
        <v>8.4930000000000003</v>
      </c>
      <c r="G17" s="173">
        <v>7.2569999999999997</v>
      </c>
      <c r="H17" s="191">
        <v>11.307</v>
      </c>
      <c r="I17" s="191">
        <v>7.5609999999999999</v>
      </c>
      <c r="J17" s="191">
        <v>8.4719999999999995</v>
      </c>
      <c r="K17" s="191">
        <v>6.4720000000000004</v>
      </c>
      <c r="L17" s="191">
        <v>7.0419999999999998</v>
      </c>
      <c r="M17" s="191">
        <v>5.125</v>
      </c>
      <c r="N17" s="191">
        <v>5.0609999999999999</v>
      </c>
      <c r="O17" s="191">
        <v>5.1289999999999996</v>
      </c>
      <c r="P17" s="191">
        <v>6.2969999999999997</v>
      </c>
      <c r="Q17" s="191">
        <v>5.6280000000000001</v>
      </c>
      <c r="R17" s="191">
        <v>7.2460000000000004</v>
      </c>
      <c r="S17" s="191">
        <v>9.0440000000000005</v>
      </c>
      <c r="T17" s="191">
        <v>6.6429999999999998</v>
      </c>
      <c r="U17" s="191">
        <v>8.3800000000000008</v>
      </c>
      <c r="V17" s="191">
        <v>7.2960000000000003</v>
      </c>
      <c r="W17" s="191">
        <v>5.758</v>
      </c>
      <c r="X17" s="191">
        <v>8.1479999999999997</v>
      </c>
      <c r="Y17" s="191">
        <v>4.3369999999999997</v>
      </c>
      <c r="Z17" s="191">
        <v>7.4420000000000002</v>
      </c>
      <c r="AA17" s="191">
        <v>11.314</v>
      </c>
      <c r="AB17" s="191">
        <v>5.7649999999999997</v>
      </c>
      <c r="AC17" s="191">
        <v>5.6779999999999999</v>
      </c>
      <c r="AD17" s="191">
        <v>8.2129999999999992</v>
      </c>
      <c r="AE17" s="191">
        <v>4.8129999999999997</v>
      </c>
      <c r="AF17" s="191">
        <v>7.2779999999999996</v>
      </c>
      <c r="AG17" s="191">
        <v>6.6989999999999998</v>
      </c>
      <c r="AH17" s="192">
        <v>5.7549999999999999</v>
      </c>
    </row>
    <row r="18" spans="1:34" ht="14.5" x14ac:dyDescent="0.35">
      <c r="A18" s="146">
        <v>45597</v>
      </c>
      <c r="B18" s="280"/>
      <c r="C18" s="270">
        <v>4</v>
      </c>
      <c r="D18" s="274">
        <v>5</v>
      </c>
      <c r="E18" s="173">
        <v>4.5960000000000001</v>
      </c>
      <c r="F18" s="173">
        <v>6.9580000000000002</v>
      </c>
      <c r="G18" s="173">
        <v>5.8019999999999996</v>
      </c>
      <c r="H18" s="191">
        <v>8.4849999999999994</v>
      </c>
      <c r="I18" s="191">
        <v>7.1470000000000002</v>
      </c>
      <c r="J18" s="191">
        <v>6.9889999999999999</v>
      </c>
      <c r="K18" s="191">
        <v>5.0510000000000002</v>
      </c>
      <c r="L18" s="191">
        <v>5.99</v>
      </c>
      <c r="M18" s="191">
        <v>4.3220000000000001</v>
      </c>
      <c r="N18" s="191">
        <v>5.093</v>
      </c>
      <c r="O18" s="191">
        <v>3.69</v>
      </c>
      <c r="P18" s="191">
        <v>4.9619999999999997</v>
      </c>
      <c r="Q18" s="191">
        <v>4.8499999999999996</v>
      </c>
      <c r="R18" s="191">
        <v>6.2770000000000001</v>
      </c>
      <c r="S18" s="191">
        <v>6.4939999999999998</v>
      </c>
      <c r="T18" s="191">
        <v>5.4530000000000003</v>
      </c>
      <c r="U18" s="191">
        <v>7.07</v>
      </c>
      <c r="V18" s="191">
        <v>6.2030000000000003</v>
      </c>
      <c r="W18" s="191">
        <v>5.7880000000000003</v>
      </c>
      <c r="X18" s="191">
        <v>6.7809999999999997</v>
      </c>
      <c r="Y18" s="191">
        <v>3.6970000000000001</v>
      </c>
      <c r="Z18" s="191">
        <v>5.21</v>
      </c>
      <c r="AA18" s="191">
        <v>7.2679999999999998</v>
      </c>
      <c r="AB18" s="191">
        <v>4.9640000000000004</v>
      </c>
      <c r="AC18" s="191">
        <v>4.83</v>
      </c>
      <c r="AD18" s="191">
        <v>6.8230000000000004</v>
      </c>
      <c r="AE18" s="191">
        <v>4.4349999999999996</v>
      </c>
      <c r="AF18" s="191">
        <v>6.359</v>
      </c>
      <c r="AG18" s="191">
        <v>6.8860000000000001</v>
      </c>
      <c r="AH18" s="192">
        <v>5.0439999999999996</v>
      </c>
    </row>
    <row r="19" spans="1:34" ht="14.5" x14ac:dyDescent="0.35">
      <c r="A19" s="146">
        <v>45627</v>
      </c>
      <c r="B19" s="280"/>
      <c r="C19" s="270">
        <v>4</v>
      </c>
      <c r="D19" s="274">
        <v>4</v>
      </c>
      <c r="E19" s="173">
        <v>4.2549999999999999</v>
      </c>
      <c r="F19" s="173">
        <v>5.9909999999999997</v>
      </c>
      <c r="G19" s="173">
        <v>5.0209999999999999</v>
      </c>
      <c r="H19" s="191">
        <v>7.8259999999999996</v>
      </c>
      <c r="I19" s="191">
        <v>6.2729999999999997</v>
      </c>
      <c r="J19" s="191">
        <v>6.2629999999999999</v>
      </c>
      <c r="K19" s="191">
        <v>4.8789999999999996</v>
      </c>
      <c r="L19" s="191">
        <v>5.4340000000000002</v>
      </c>
      <c r="M19" s="191">
        <v>4.0199999999999996</v>
      </c>
      <c r="N19" s="191">
        <v>4.3159999999999998</v>
      </c>
      <c r="O19" s="191">
        <v>3.298</v>
      </c>
      <c r="P19" s="191">
        <v>4.5389999999999997</v>
      </c>
      <c r="Q19" s="191">
        <v>4.2110000000000003</v>
      </c>
      <c r="R19" s="191">
        <v>5.0789999999999997</v>
      </c>
      <c r="S19" s="191">
        <v>5.2439999999999998</v>
      </c>
      <c r="T19" s="191">
        <v>4.431</v>
      </c>
      <c r="U19" s="191">
        <v>6.2930000000000001</v>
      </c>
      <c r="V19" s="191">
        <v>5.1390000000000002</v>
      </c>
      <c r="W19" s="191">
        <v>4.8390000000000004</v>
      </c>
      <c r="X19" s="191">
        <v>6.085</v>
      </c>
      <c r="Y19" s="191">
        <v>3.367</v>
      </c>
      <c r="Z19" s="191">
        <v>4.508</v>
      </c>
      <c r="AA19" s="191">
        <v>5.7590000000000003</v>
      </c>
      <c r="AB19" s="191">
        <v>4.6950000000000003</v>
      </c>
      <c r="AC19" s="191">
        <v>4.4530000000000003</v>
      </c>
      <c r="AD19" s="191">
        <v>6.3129999999999997</v>
      </c>
      <c r="AE19" s="191">
        <v>3.79</v>
      </c>
      <c r="AF19" s="191">
        <v>5.98</v>
      </c>
      <c r="AG19" s="191">
        <v>5.407</v>
      </c>
      <c r="AH19" s="192">
        <v>4.7839999999999998</v>
      </c>
    </row>
    <row r="20" spans="1:34" ht="14.5" x14ac:dyDescent="0.35">
      <c r="A20" s="146">
        <v>45658</v>
      </c>
      <c r="B20" s="280"/>
      <c r="C20" s="270">
        <v>4</v>
      </c>
      <c r="D20" s="274">
        <v>5</v>
      </c>
      <c r="E20" s="173">
        <v>3.9079999999999999</v>
      </c>
      <c r="F20" s="173">
        <v>5.41</v>
      </c>
      <c r="G20" s="173">
        <v>4.4829999999999997</v>
      </c>
      <c r="H20" s="191">
        <v>6.7549999999999999</v>
      </c>
      <c r="I20" s="191">
        <v>5.3319999999999999</v>
      </c>
      <c r="J20" s="191">
        <v>5.6529999999999996</v>
      </c>
      <c r="K20" s="191">
        <v>4.1189999999999998</v>
      </c>
      <c r="L20" s="191">
        <v>4.9989999999999997</v>
      </c>
      <c r="M20" s="191">
        <v>3.6949999999999998</v>
      </c>
      <c r="N20" s="191">
        <v>3.851</v>
      </c>
      <c r="O20" s="191">
        <v>3.0259999999999998</v>
      </c>
      <c r="P20" s="191">
        <v>4.0739999999999998</v>
      </c>
      <c r="Q20" s="191">
        <v>3.8079999999999998</v>
      </c>
      <c r="R20" s="191">
        <v>4.4649999999999999</v>
      </c>
      <c r="S20" s="191">
        <v>4.5890000000000004</v>
      </c>
      <c r="T20" s="191">
        <v>3.8519999999999999</v>
      </c>
      <c r="U20" s="191">
        <v>5.6520000000000001</v>
      </c>
      <c r="V20" s="191">
        <v>4.6070000000000002</v>
      </c>
      <c r="W20" s="191">
        <v>4.2640000000000002</v>
      </c>
      <c r="X20" s="191">
        <v>5.5890000000000004</v>
      </c>
      <c r="Y20" s="191">
        <v>3.0680000000000001</v>
      </c>
      <c r="Z20" s="191">
        <v>4.109</v>
      </c>
      <c r="AA20" s="191">
        <v>5.1340000000000003</v>
      </c>
      <c r="AB20" s="191">
        <v>4.3070000000000004</v>
      </c>
      <c r="AC20" s="191">
        <v>4.0019999999999998</v>
      </c>
      <c r="AD20" s="191">
        <v>5.367</v>
      </c>
      <c r="AE20" s="191">
        <v>3.4359999999999999</v>
      </c>
      <c r="AF20" s="191">
        <v>5.4379999999999997</v>
      </c>
      <c r="AG20" s="191">
        <v>4.423</v>
      </c>
      <c r="AH20" s="192">
        <v>4.3680000000000003</v>
      </c>
    </row>
    <row r="21" spans="1:34" ht="14.5" x14ac:dyDescent="0.35">
      <c r="A21" s="146">
        <v>45689</v>
      </c>
      <c r="B21" s="280"/>
      <c r="C21" s="270">
        <v>4</v>
      </c>
      <c r="D21" s="274">
        <v>4</v>
      </c>
      <c r="E21" s="173">
        <v>3.2759999999999998</v>
      </c>
      <c r="F21" s="173">
        <v>4.4950000000000001</v>
      </c>
      <c r="G21" s="173">
        <v>3.8260000000000001</v>
      </c>
      <c r="H21" s="191">
        <v>5.5010000000000003</v>
      </c>
      <c r="I21" s="191">
        <v>4.3410000000000002</v>
      </c>
      <c r="J21" s="191">
        <v>4.6420000000000003</v>
      </c>
      <c r="K21" s="191">
        <v>3.4319999999999999</v>
      </c>
      <c r="L21" s="191">
        <v>4.1710000000000003</v>
      </c>
      <c r="M21" s="191">
        <v>3.0870000000000002</v>
      </c>
      <c r="N21" s="191">
        <v>3.1640000000000001</v>
      </c>
      <c r="O21" s="191">
        <v>2.6629999999999998</v>
      </c>
      <c r="P21" s="191">
        <v>3.3610000000000002</v>
      </c>
      <c r="Q21" s="191">
        <v>3.145</v>
      </c>
      <c r="R21" s="191">
        <v>3.6469999999999998</v>
      </c>
      <c r="S21" s="191">
        <v>3.8239999999999998</v>
      </c>
      <c r="T21" s="191">
        <v>3.1309999999999998</v>
      </c>
      <c r="U21" s="191">
        <v>4.6760000000000002</v>
      </c>
      <c r="V21" s="191">
        <v>3.7879999999999998</v>
      </c>
      <c r="W21" s="191">
        <v>3.4910000000000001</v>
      </c>
      <c r="X21" s="191">
        <v>4.585</v>
      </c>
      <c r="Y21" s="191">
        <v>2.5990000000000002</v>
      </c>
      <c r="Z21" s="191">
        <v>3.3860000000000001</v>
      </c>
      <c r="AA21" s="191">
        <v>4.8390000000000004</v>
      </c>
      <c r="AB21" s="191">
        <v>3.738</v>
      </c>
      <c r="AC21" s="191">
        <v>3.335</v>
      </c>
      <c r="AD21" s="191">
        <v>4.4980000000000002</v>
      </c>
      <c r="AE21" s="191">
        <v>2.8679999999999999</v>
      </c>
      <c r="AF21" s="191">
        <v>4.4720000000000004</v>
      </c>
      <c r="AG21" s="191">
        <v>3.6349999999999998</v>
      </c>
      <c r="AH21" s="192">
        <v>3.7210000000000001</v>
      </c>
    </row>
    <row r="22" spans="1:34" ht="14.5" x14ac:dyDescent="0.35">
      <c r="A22" s="146">
        <v>45717</v>
      </c>
      <c r="B22" s="280"/>
      <c r="C22" s="270">
        <v>4</v>
      </c>
      <c r="D22" s="274">
        <v>5</v>
      </c>
      <c r="E22" s="173">
        <v>3.7549999999999999</v>
      </c>
      <c r="F22" s="173">
        <v>5.3719999999999999</v>
      </c>
      <c r="G22" s="173">
        <v>5.2210000000000001</v>
      </c>
      <c r="H22" s="191">
        <v>5.8639999999999999</v>
      </c>
      <c r="I22" s="191">
        <v>5.4829999999999997</v>
      </c>
      <c r="J22" s="191">
        <v>5.3259999999999996</v>
      </c>
      <c r="K22" s="191">
        <v>4.5890000000000004</v>
      </c>
      <c r="L22" s="191">
        <v>4.5869999999999997</v>
      </c>
      <c r="M22" s="191">
        <v>3.5489999999999999</v>
      </c>
      <c r="N22" s="191">
        <v>3.3620000000000001</v>
      </c>
      <c r="O22" s="191">
        <v>3.3130000000000002</v>
      </c>
      <c r="P22" s="191">
        <v>5.4669999999999996</v>
      </c>
      <c r="Q22" s="191">
        <v>3.363</v>
      </c>
      <c r="R22" s="191">
        <v>3.8719999999999999</v>
      </c>
      <c r="S22" s="191">
        <v>6.492</v>
      </c>
      <c r="T22" s="191">
        <v>3.1659999999999999</v>
      </c>
      <c r="U22" s="191">
        <v>5.6680000000000001</v>
      </c>
      <c r="V22" s="191">
        <v>3.8370000000000002</v>
      </c>
      <c r="W22" s="191">
        <v>3.8359999999999999</v>
      </c>
      <c r="X22" s="191">
        <v>5.8140000000000001</v>
      </c>
      <c r="Y22" s="191">
        <v>2.7949999999999999</v>
      </c>
      <c r="Z22" s="191">
        <v>3.3820000000000001</v>
      </c>
      <c r="AA22" s="191">
        <v>6.1710000000000003</v>
      </c>
      <c r="AB22" s="191">
        <v>4.5149999999999997</v>
      </c>
      <c r="AC22" s="191">
        <v>5.2460000000000004</v>
      </c>
      <c r="AD22" s="191">
        <v>4.7569999999999997</v>
      </c>
      <c r="AE22" s="191">
        <v>2.9049999999999998</v>
      </c>
      <c r="AF22" s="191">
        <v>4.9080000000000004</v>
      </c>
      <c r="AG22" s="191">
        <v>3.8109999999999999</v>
      </c>
      <c r="AH22" s="192">
        <v>4.3120000000000003</v>
      </c>
    </row>
    <row r="23" spans="1:34" ht="14.5" x14ac:dyDescent="0.35">
      <c r="A23" s="146">
        <v>45748</v>
      </c>
      <c r="B23" s="280"/>
      <c r="C23" s="270">
        <v>8</v>
      </c>
      <c r="D23" s="274">
        <v>9</v>
      </c>
      <c r="E23" s="173">
        <v>6.8810000000000002</v>
      </c>
      <c r="F23" s="173">
        <v>9.2240000000000002</v>
      </c>
      <c r="G23" s="173">
        <v>6.6289999999999996</v>
      </c>
      <c r="H23" s="191">
        <v>10.308999999999999</v>
      </c>
      <c r="I23" s="191">
        <v>7.8109999999999999</v>
      </c>
      <c r="J23" s="191">
        <v>7.173</v>
      </c>
      <c r="K23" s="191">
        <v>6.5679999999999996</v>
      </c>
      <c r="L23" s="191">
        <v>10.02</v>
      </c>
      <c r="M23" s="191">
        <v>7.1379999999999999</v>
      </c>
      <c r="N23" s="191">
        <v>7.891</v>
      </c>
      <c r="O23" s="191">
        <v>6.3250000000000002</v>
      </c>
      <c r="P23" s="191">
        <v>10.622</v>
      </c>
      <c r="Q23" s="191">
        <v>6.835</v>
      </c>
      <c r="R23" s="191">
        <v>9.9090000000000007</v>
      </c>
      <c r="S23" s="191">
        <v>10.117000000000001</v>
      </c>
      <c r="T23" s="191">
        <v>3.9319999999999999</v>
      </c>
      <c r="U23" s="191">
        <v>7.3380000000000001</v>
      </c>
      <c r="V23" s="191">
        <v>7.1950000000000003</v>
      </c>
      <c r="W23" s="191">
        <v>6.8920000000000003</v>
      </c>
      <c r="X23" s="191">
        <v>13.134</v>
      </c>
      <c r="Y23" s="191">
        <v>4.8339999999999996</v>
      </c>
      <c r="Z23" s="191">
        <v>5.8449999999999998</v>
      </c>
      <c r="AA23" s="191">
        <v>10.050000000000001</v>
      </c>
      <c r="AB23" s="191">
        <v>7.3170000000000002</v>
      </c>
      <c r="AC23" s="191">
        <v>10.105</v>
      </c>
      <c r="AD23" s="191">
        <v>7.766</v>
      </c>
      <c r="AE23" s="191">
        <v>6.798</v>
      </c>
      <c r="AF23" s="191">
        <v>7.4640000000000004</v>
      </c>
      <c r="AG23" s="191">
        <v>6.923</v>
      </c>
      <c r="AH23" s="192">
        <v>9.2550000000000008</v>
      </c>
    </row>
    <row r="24" spans="1:34" ht="14.5" x14ac:dyDescent="0.35">
      <c r="A24" s="146">
        <v>45778</v>
      </c>
      <c r="B24" s="280"/>
      <c r="C24" s="270">
        <v>23</v>
      </c>
      <c r="D24" s="274">
        <v>26</v>
      </c>
      <c r="E24" s="173">
        <v>31.451000000000001</v>
      </c>
      <c r="F24" s="173">
        <v>30.760999999999999</v>
      </c>
      <c r="G24" s="173">
        <v>30.135999999999999</v>
      </c>
      <c r="H24" s="191">
        <v>56.470999999999997</v>
      </c>
      <c r="I24" s="191">
        <v>37.713000000000001</v>
      </c>
      <c r="J24" s="191">
        <v>23.838999999999999</v>
      </c>
      <c r="K24" s="191">
        <v>22.905000000000001</v>
      </c>
      <c r="L24" s="191">
        <v>34.158000000000001</v>
      </c>
      <c r="M24" s="191">
        <v>25.706</v>
      </c>
      <c r="N24" s="191">
        <v>18.123000000000001</v>
      </c>
      <c r="O24" s="191">
        <v>21.654</v>
      </c>
      <c r="P24" s="191">
        <v>28.39</v>
      </c>
      <c r="Q24" s="191">
        <v>24.814</v>
      </c>
      <c r="R24" s="191">
        <v>32.902000000000001</v>
      </c>
      <c r="S24" s="191">
        <v>30.024999999999999</v>
      </c>
      <c r="T24" s="191">
        <v>24.904</v>
      </c>
      <c r="U24" s="191">
        <v>38.363</v>
      </c>
      <c r="V24" s="191">
        <v>17.161000000000001</v>
      </c>
      <c r="W24" s="191">
        <v>21.53</v>
      </c>
      <c r="X24" s="191">
        <v>24.783999999999999</v>
      </c>
      <c r="Y24" s="191">
        <v>16.303999999999998</v>
      </c>
      <c r="Z24" s="191">
        <v>28.856999999999999</v>
      </c>
      <c r="AA24" s="191">
        <v>20.452999999999999</v>
      </c>
      <c r="AB24" s="191">
        <v>17.347999999999999</v>
      </c>
      <c r="AC24" s="191">
        <v>31.945</v>
      </c>
      <c r="AD24" s="191">
        <v>31.084</v>
      </c>
      <c r="AE24" s="191">
        <v>21.085999999999999</v>
      </c>
      <c r="AF24" s="191">
        <v>26.756</v>
      </c>
      <c r="AG24" s="191">
        <v>20.303000000000001</v>
      </c>
      <c r="AH24" s="192">
        <v>27.21</v>
      </c>
    </row>
    <row r="25" spans="1:34" ht="14.5" x14ac:dyDescent="0.35">
      <c r="A25" s="146">
        <v>45809</v>
      </c>
      <c r="B25" s="280"/>
      <c r="C25" s="270">
        <v>28</v>
      </c>
      <c r="D25" s="274">
        <v>40</v>
      </c>
      <c r="E25" s="173">
        <v>64.518000000000001</v>
      </c>
      <c r="F25" s="173">
        <v>41.534999999999997</v>
      </c>
      <c r="G25" s="173">
        <v>84.468999999999994</v>
      </c>
      <c r="H25" s="191">
        <v>61.94</v>
      </c>
      <c r="I25" s="191">
        <v>72.674000000000007</v>
      </c>
      <c r="J25" s="191">
        <v>32.079000000000001</v>
      </c>
      <c r="K25" s="191">
        <v>48.247</v>
      </c>
      <c r="L25" s="191">
        <v>26.263999999999999</v>
      </c>
      <c r="M25" s="191">
        <v>26.186</v>
      </c>
      <c r="N25" s="191">
        <v>13.183999999999999</v>
      </c>
      <c r="O25" s="191">
        <v>34.420999999999999</v>
      </c>
      <c r="P25" s="191">
        <v>22.648</v>
      </c>
      <c r="Q25" s="191">
        <v>36.021000000000001</v>
      </c>
      <c r="R25" s="191">
        <v>36.594000000000001</v>
      </c>
      <c r="S25" s="191">
        <v>28.219000000000001</v>
      </c>
      <c r="T25" s="191">
        <v>75.468000000000004</v>
      </c>
      <c r="U25" s="191">
        <v>41.98</v>
      </c>
      <c r="V25" s="191">
        <v>41.854999999999997</v>
      </c>
      <c r="W25" s="191">
        <v>66.932000000000002</v>
      </c>
      <c r="X25" s="191">
        <v>11.914</v>
      </c>
      <c r="Y25" s="191">
        <v>29.622</v>
      </c>
      <c r="Z25" s="191">
        <v>51.566000000000003</v>
      </c>
      <c r="AA25" s="191">
        <v>52.02</v>
      </c>
      <c r="AB25" s="191">
        <v>42.389000000000003</v>
      </c>
      <c r="AC25" s="191">
        <v>53.77</v>
      </c>
      <c r="AD25" s="191">
        <v>18.512</v>
      </c>
      <c r="AE25" s="191">
        <v>57.692999999999998</v>
      </c>
      <c r="AF25" s="191">
        <v>33.975000000000001</v>
      </c>
      <c r="AG25" s="191">
        <v>42.893000000000001</v>
      </c>
      <c r="AH25" s="192">
        <v>27.074999999999999</v>
      </c>
    </row>
    <row r="26" spans="1:34" ht="14.5" x14ac:dyDescent="0.35">
      <c r="A26" s="146">
        <v>45839</v>
      </c>
      <c r="B26" s="280"/>
      <c r="C26" s="270">
        <v>9</v>
      </c>
      <c r="D26" s="274">
        <v>15</v>
      </c>
      <c r="E26" s="173">
        <v>32.886000000000003</v>
      </c>
      <c r="F26" s="173">
        <v>15.407999999999999</v>
      </c>
      <c r="G26" s="173">
        <v>73.301000000000002</v>
      </c>
      <c r="H26" s="191">
        <v>23.963000000000001</v>
      </c>
      <c r="I26" s="191">
        <v>27.780999999999999</v>
      </c>
      <c r="J26" s="191">
        <v>16.013999999999999</v>
      </c>
      <c r="K26" s="191">
        <v>29.568999999999999</v>
      </c>
      <c r="L26" s="191">
        <v>11.05</v>
      </c>
      <c r="M26" s="191">
        <v>10.32</v>
      </c>
      <c r="N26" s="191">
        <v>6.4290000000000003</v>
      </c>
      <c r="O26" s="191">
        <v>12.39</v>
      </c>
      <c r="P26" s="191">
        <v>9.4909999999999997</v>
      </c>
      <c r="Q26" s="191">
        <v>15.465</v>
      </c>
      <c r="R26" s="191">
        <v>12.983000000000001</v>
      </c>
      <c r="S26" s="191">
        <v>11.983000000000001</v>
      </c>
      <c r="T26" s="191">
        <v>37.61</v>
      </c>
      <c r="U26" s="191">
        <v>22.236999999999998</v>
      </c>
      <c r="V26" s="191">
        <v>13.988</v>
      </c>
      <c r="W26" s="191">
        <v>41.429000000000002</v>
      </c>
      <c r="X26" s="191">
        <v>7.4470000000000001</v>
      </c>
      <c r="Y26" s="191">
        <v>12.224</v>
      </c>
      <c r="Z26" s="191">
        <v>18.542999999999999</v>
      </c>
      <c r="AA26" s="191">
        <v>18.256</v>
      </c>
      <c r="AB26" s="191">
        <v>15.464</v>
      </c>
      <c r="AC26" s="191">
        <v>20.725999999999999</v>
      </c>
      <c r="AD26" s="191">
        <v>8.36</v>
      </c>
      <c r="AE26" s="191">
        <v>37.704000000000001</v>
      </c>
      <c r="AF26" s="191">
        <v>12.568</v>
      </c>
      <c r="AG26" s="191">
        <v>17.847999999999999</v>
      </c>
      <c r="AH26" s="192">
        <v>13.462</v>
      </c>
    </row>
    <row r="27" spans="1:34" ht="14.5" x14ac:dyDescent="0.35">
      <c r="A27" s="146">
        <v>45870</v>
      </c>
      <c r="B27" s="280"/>
      <c r="C27" s="270">
        <v>7</v>
      </c>
      <c r="D27" s="274">
        <v>8</v>
      </c>
      <c r="E27" s="173">
        <v>12.624000000000001</v>
      </c>
      <c r="F27" s="173">
        <v>7.8289999999999997</v>
      </c>
      <c r="G27" s="173">
        <v>23.437000000000001</v>
      </c>
      <c r="H27" s="191">
        <v>10.920999999999999</v>
      </c>
      <c r="I27" s="191">
        <v>13.446999999999999</v>
      </c>
      <c r="J27" s="191">
        <v>8.2810000000000006</v>
      </c>
      <c r="K27" s="191">
        <v>12.388</v>
      </c>
      <c r="L27" s="191">
        <v>7.28</v>
      </c>
      <c r="M27" s="191">
        <v>7.1020000000000003</v>
      </c>
      <c r="N27" s="191">
        <v>4.5069999999999997</v>
      </c>
      <c r="O27" s="191">
        <v>6.8739999999999997</v>
      </c>
      <c r="P27" s="191">
        <v>6.2549999999999999</v>
      </c>
      <c r="Q27" s="191">
        <v>9.0879999999999992</v>
      </c>
      <c r="R27" s="191">
        <v>8.2460000000000004</v>
      </c>
      <c r="S27" s="191">
        <v>7.59</v>
      </c>
      <c r="T27" s="191">
        <v>13.315</v>
      </c>
      <c r="U27" s="191">
        <v>9.8379999999999992</v>
      </c>
      <c r="V27" s="191">
        <v>9.032</v>
      </c>
      <c r="W27" s="191">
        <v>14.728</v>
      </c>
      <c r="X27" s="191">
        <v>5.58</v>
      </c>
      <c r="Y27" s="191">
        <v>7.6340000000000003</v>
      </c>
      <c r="Z27" s="191">
        <v>9.8569999999999993</v>
      </c>
      <c r="AA27" s="191">
        <v>8.6880000000000006</v>
      </c>
      <c r="AB27" s="191">
        <v>8.4250000000000007</v>
      </c>
      <c r="AC27" s="191">
        <v>12.191000000000001</v>
      </c>
      <c r="AD27" s="191">
        <v>5.7930000000000001</v>
      </c>
      <c r="AE27" s="191">
        <v>13.417999999999999</v>
      </c>
      <c r="AF27" s="191">
        <v>7.64</v>
      </c>
      <c r="AG27" s="191">
        <v>8.3989999999999991</v>
      </c>
      <c r="AH27" s="192">
        <v>8.8719999999999999</v>
      </c>
    </row>
    <row r="28" spans="1:34" ht="14.5" x14ac:dyDescent="0.35">
      <c r="A28" s="146">
        <v>45901</v>
      </c>
      <c r="B28" s="280"/>
      <c r="C28" s="270">
        <v>6</v>
      </c>
      <c r="D28" s="274">
        <v>7</v>
      </c>
      <c r="E28" s="173">
        <v>9.0210000000000008</v>
      </c>
      <c r="F28" s="173">
        <v>6.3220000000000001</v>
      </c>
      <c r="G28" s="173">
        <v>13.538</v>
      </c>
      <c r="H28" s="191">
        <v>8.2439999999999998</v>
      </c>
      <c r="I28" s="191">
        <v>9.0879999999999992</v>
      </c>
      <c r="J28" s="191">
        <v>5.907</v>
      </c>
      <c r="K28" s="191">
        <v>7.76</v>
      </c>
      <c r="L28" s="191">
        <v>5.6310000000000002</v>
      </c>
      <c r="M28" s="191">
        <v>5.3170000000000002</v>
      </c>
      <c r="N28" s="191">
        <v>3.8370000000000002</v>
      </c>
      <c r="O28" s="191">
        <v>7.4969999999999999</v>
      </c>
      <c r="P28" s="191">
        <v>5.1029999999999998</v>
      </c>
      <c r="Q28" s="191">
        <v>6.0819999999999999</v>
      </c>
      <c r="R28" s="191">
        <v>6.8330000000000002</v>
      </c>
      <c r="S28" s="191">
        <v>6.5439999999999996</v>
      </c>
      <c r="T28" s="191">
        <v>8.452</v>
      </c>
      <c r="U28" s="191">
        <v>6.9210000000000003</v>
      </c>
      <c r="V28" s="191">
        <v>5.9829999999999997</v>
      </c>
      <c r="W28" s="191">
        <v>8.5139999999999993</v>
      </c>
      <c r="X28" s="191">
        <v>4.899</v>
      </c>
      <c r="Y28" s="191">
        <v>6.5330000000000004</v>
      </c>
      <c r="Z28" s="191">
        <v>9.3490000000000002</v>
      </c>
      <c r="AA28" s="191">
        <v>6.6219999999999999</v>
      </c>
      <c r="AB28" s="191">
        <v>6.1689999999999996</v>
      </c>
      <c r="AC28" s="191">
        <v>7.6429999999999998</v>
      </c>
      <c r="AD28" s="191">
        <v>4.8390000000000004</v>
      </c>
      <c r="AE28" s="191">
        <v>8.0169999999999995</v>
      </c>
      <c r="AF28" s="191">
        <v>7.5270000000000001</v>
      </c>
      <c r="AG28" s="191">
        <v>6.0019999999999998</v>
      </c>
      <c r="AH28" s="192">
        <v>6.8680000000000003</v>
      </c>
    </row>
    <row r="29" spans="1:34" ht="14.5" x14ac:dyDescent="0.35">
      <c r="A29" s="146">
        <v>45931</v>
      </c>
      <c r="B29" s="280"/>
      <c r="C29" s="270">
        <v>5</v>
      </c>
      <c r="D29" s="274">
        <v>6</v>
      </c>
      <c r="E29" s="173">
        <v>8.4149999999999991</v>
      </c>
      <c r="F29" s="173">
        <v>7.2949999999999999</v>
      </c>
      <c r="G29" s="173">
        <v>11.079000000000001</v>
      </c>
      <c r="H29" s="191">
        <v>8.0060000000000002</v>
      </c>
      <c r="I29" s="191">
        <v>8.4589999999999996</v>
      </c>
      <c r="J29" s="191">
        <v>6.6820000000000004</v>
      </c>
      <c r="K29" s="191">
        <v>6.6779999999999999</v>
      </c>
      <c r="L29" s="191">
        <v>5.1619999999999999</v>
      </c>
      <c r="M29" s="191">
        <v>4.633</v>
      </c>
      <c r="N29" s="191">
        <v>4.6840000000000002</v>
      </c>
      <c r="O29" s="191">
        <v>5.625</v>
      </c>
      <c r="P29" s="191">
        <v>5.2389999999999999</v>
      </c>
      <c r="Q29" s="191">
        <v>6.7830000000000004</v>
      </c>
      <c r="R29" s="191">
        <v>8.7170000000000005</v>
      </c>
      <c r="S29" s="191">
        <v>6.3970000000000002</v>
      </c>
      <c r="T29" s="191">
        <v>8.0229999999999997</v>
      </c>
      <c r="U29" s="191">
        <v>7.4480000000000004</v>
      </c>
      <c r="V29" s="191">
        <v>5.5190000000000001</v>
      </c>
      <c r="W29" s="191">
        <v>7.8959999999999999</v>
      </c>
      <c r="X29" s="191">
        <v>4.4580000000000002</v>
      </c>
      <c r="Y29" s="191">
        <v>6.968</v>
      </c>
      <c r="Z29" s="191">
        <v>10.912000000000001</v>
      </c>
      <c r="AA29" s="191">
        <v>5.68</v>
      </c>
      <c r="AB29" s="191">
        <v>5.37</v>
      </c>
      <c r="AC29" s="191">
        <v>7.9359999999999999</v>
      </c>
      <c r="AD29" s="191">
        <v>4.8369999999999997</v>
      </c>
      <c r="AE29" s="191">
        <v>6.8010000000000002</v>
      </c>
      <c r="AF29" s="191">
        <v>6.7850000000000001</v>
      </c>
      <c r="AG29" s="191">
        <v>5.33</v>
      </c>
      <c r="AH29" s="192">
        <v>5.2130000000000001</v>
      </c>
    </row>
    <row r="30" spans="1:34" ht="14.5" x14ac:dyDescent="0.35">
      <c r="A30" s="146">
        <v>45962</v>
      </c>
      <c r="B30" s="280"/>
      <c r="C30" s="270">
        <v>4</v>
      </c>
      <c r="D30" s="274">
        <v>5</v>
      </c>
      <c r="E30" s="173">
        <v>6.944</v>
      </c>
      <c r="F30" s="173">
        <v>5.8310000000000004</v>
      </c>
      <c r="G30" s="173">
        <v>8.2870000000000008</v>
      </c>
      <c r="H30" s="191">
        <v>7.5810000000000004</v>
      </c>
      <c r="I30" s="191">
        <v>6.9850000000000003</v>
      </c>
      <c r="J30" s="191">
        <v>5.2240000000000002</v>
      </c>
      <c r="K30" s="191">
        <v>5.6710000000000003</v>
      </c>
      <c r="L30" s="191">
        <v>4.3499999999999996</v>
      </c>
      <c r="M30" s="191">
        <v>4.734</v>
      </c>
      <c r="N30" s="191">
        <v>3.3149999999999999</v>
      </c>
      <c r="O30" s="191">
        <v>4.3940000000000001</v>
      </c>
      <c r="P30" s="191">
        <v>4.508</v>
      </c>
      <c r="Q30" s="191">
        <v>5.9249999999999998</v>
      </c>
      <c r="R30" s="191">
        <v>6.2130000000000001</v>
      </c>
      <c r="S30" s="191">
        <v>5.24</v>
      </c>
      <c r="T30" s="191">
        <v>6.7560000000000002</v>
      </c>
      <c r="U30" s="191">
        <v>6.3529999999999998</v>
      </c>
      <c r="V30" s="191">
        <v>5.5629999999999997</v>
      </c>
      <c r="W30" s="191">
        <v>6.5540000000000003</v>
      </c>
      <c r="X30" s="191">
        <v>3.802</v>
      </c>
      <c r="Y30" s="191">
        <v>4.7549999999999999</v>
      </c>
      <c r="Z30" s="191">
        <v>6.9640000000000004</v>
      </c>
      <c r="AA30" s="191">
        <v>4.8879999999999999</v>
      </c>
      <c r="AB30" s="191">
        <v>4.5579999999999998</v>
      </c>
      <c r="AC30" s="191">
        <v>6.5839999999999996</v>
      </c>
      <c r="AD30" s="191">
        <v>4.4569999999999999</v>
      </c>
      <c r="AE30" s="191">
        <v>5.9349999999999996</v>
      </c>
      <c r="AF30" s="191">
        <v>6.9640000000000004</v>
      </c>
      <c r="AG30" s="191">
        <v>4.6520000000000001</v>
      </c>
      <c r="AH30" s="192">
        <v>4.3650000000000002</v>
      </c>
    </row>
    <row r="31" spans="1:34" ht="14.5" x14ac:dyDescent="0.35">
      <c r="A31" s="146">
        <v>45992</v>
      </c>
      <c r="B31" s="280"/>
      <c r="C31" s="270">
        <v>4</v>
      </c>
      <c r="D31" s="274">
        <v>4</v>
      </c>
      <c r="E31" s="173">
        <v>5.9480000000000004</v>
      </c>
      <c r="F31" s="173">
        <v>5.0460000000000003</v>
      </c>
      <c r="G31" s="173">
        <v>7.6349999999999998</v>
      </c>
      <c r="H31" s="191">
        <v>6.657</v>
      </c>
      <c r="I31" s="191">
        <v>6.234</v>
      </c>
      <c r="J31" s="191">
        <v>5.0419999999999998</v>
      </c>
      <c r="K31" s="191">
        <v>5.1349999999999998</v>
      </c>
      <c r="L31" s="191">
        <v>4.0449999999999999</v>
      </c>
      <c r="M31" s="191">
        <v>3.9870000000000001</v>
      </c>
      <c r="N31" s="191">
        <v>2.9460000000000002</v>
      </c>
      <c r="O31" s="191">
        <v>4.008</v>
      </c>
      <c r="P31" s="191">
        <v>3.8929999999999998</v>
      </c>
      <c r="Q31" s="191">
        <v>4.7380000000000004</v>
      </c>
      <c r="R31" s="191">
        <v>4.9960000000000004</v>
      </c>
      <c r="S31" s="191">
        <v>4.2320000000000002</v>
      </c>
      <c r="T31" s="191">
        <v>5.9960000000000004</v>
      </c>
      <c r="U31" s="191">
        <v>5.2690000000000001</v>
      </c>
      <c r="V31" s="191">
        <v>4.6390000000000002</v>
      </c>
      <c r="W31" s="191">
        <v>5.8689999999999998</v>
      </c>
      <c r="X31" s="191">
        <v>3.464</v>
      </c>
      <c r="Y31" s="191">
        <v>4.0709999999999997</v>
      </c>
      <c r="Z31" s="191">
        <v>5.4829999999999997</v>
      </c>
      <c r="AA31" s="191">
        <v>4.6230000000000002</v>
      </c>
      <c r="AB31" s="191">
        <v>4.1970000000000001</v>
      </c>
      <c r="AC31" s="191">
        <v>6.1180000000000003</v>
      </c>
      <c r="AD31" s="191">
        <v>3.8090000000000002</v>
      </c>
      <c r="AE31" s="191">
        <v>5.58</v>
      </c>
      <c r="AF31" s="191">
        <v>5.4729999999999999</v>
      </c>
      <c r="AG31" s="191">
        <v>4.4119999999999999</v>
      </c>
      <c r="AH31" s="192">
        <v>4.0380000000000003</v>
      </c>
    </row>
    <row r="32" spans="1:34" ht="14.5" x14ac:dyDescent="0.35">
      <c r="A32" s="146">
        <v>46023</v>
      </c>
      <c r="B32" s="280"/>
      <c r="C32" s="270">
        <v>4</v>
      </c>
      <c r="D32" s="274">
        <v>5</v>
      </c>
      <c r="E32" s="173">
        <v>5.3689999999999998</v>
      </c>
      <c r="F32" s="173">
        <v>4.5049999999999999</v>
      </c>
      <c r="G32" s="173">
        <v>6.5890000000000004</v>
      </c>
      <c r="H32" s="191">
        <v>5.6639999999999997</v>
      </c>
      <c r="I32" s="191">
        <v>5.6189999999999998</v>
      </c>
      <c r="J32" s="191">
        <v>4.2619999999999996</v>
      </c>
      <c r="K32" s="191">
        <v>4.7220000000000004</v>
      </c>
      <c r="L32" s="191">
        <v>3.7160000000000002</v>
      </c>
      <c r="M32" s="191">
        <v>3.5390000000000001</v>
      </c>
      <c r="N32" s="191">
        <v>2.7040000000000002</v>
      </c>
      <c r="O32" s="191">
        <v>3.593</v>
      </c>
      <c r="P32" s="191">
        <v>3.5169999999999999</v>
      </c>
      <c r="Q32" s="191">
        <v>4.141</v>
      </c>
      <c r="R32" s="191">
        <v>4.3659999999999997</v>
      </c>
      <c r="S32" s="191">
        <v>3.6709999999999998</v>
      </c>
      <c r="T32" s="191">
        <v>5.3810000000000002</v>
      </c>
      <c r="U32" s="191">
        <v>4.7149999999999999</v>
      </c>
      <c r="V32" s="191">
        <v>4.085</v>
      </c>
      <c r="W32" s="191">
        <v>5.3879999999999999</v>
      </c>
      <c r="X32" s="191">
        <v>3.1560000000000001</v>
      </c>
      <c r="Y32" s="191">
        <v>3.7040000000000002</v>
      </c>
      <c r="Z32" s="191">
        <v>4.88</v>
      </c>
      <c r="AA32" s="191">
        <v>4.24</v>
      </c>
      <c r="AB32" s="191">
        <v>3.7690000000000001</v>
      </c>
      <c r="AC32" s="191">
        <v>5.1689999999999996</v>
      </c>
      <c r="AD32" s="191">
        <v>3.4529999999999998</v>
      </c>
      <c r="AE32" s="191">
        <v>5.0739999999999998</v>
      </c>
      <c r="AF32" s="191">
        <v>4.4800000000000004</v>
      </c>
      <c r="AG32" s="191">
        <v>4.0279999999999996</v>
      </c>
      <c r="AH32" s="192">
        <v>3.7090000000000001</v>
      </c>
    </row>
    <row r="33" spans="1:34" ht="14.5" x14ac:dyDescent="0.35">
      <c r="A33" s="146">
        <v>46054</v>
      </c>
      <c r="B33" s="280"/>
      <c r="C33" s="270">
        <v>4</v>
      </c>
      <c r="D33" s="274">
        <v>4</v>
      </c>
      <c r="E33" s="173">
        <v>4.4569999999999999</v>
      </c>
      <c r="F33" s="173">
        <v>3.8439999999999999</v>
      </c>
      <c r="G33" s="173">
        <v>5.3650000000000002</v>
      </c>
      <c r="H33" s="191">
        <v>4.6120000000000001</v>
      </c>
      <c r="I33" s="191">
        <v>4.6130000000000004</v>
      </c>
      <c r="J33" s="191">
        <v>3.55</v>
      </c>
      <c r="K33" s="191">
        <v>3.9409999999999998</v>
      </c>
      <c r="L33" s="191">
        <v>3.1030000000000002</v>
      </c>
      <c r="M33" s="191">
        <v>2.9039999999999999</v>
      </c>
      <c r="N33" s="191">
        <v>2.3919999999999999</v>
      </c>
      <c r="O33" s="191">
        <v>2.964</v>
      </c>
      <c r="P33" s="191">
        <v>2.9060000000000001</v>
      </c>
      <c r="Q33" s="191">
        <v>3.38</v>
      </c>
      <c r="R33" s="191">
        <v>3.6389999999999998</v>
      </c>
      <c r="S33" s="191">
        <v>2.9820000000000002</v>
      </c>
      <c r="T33" s="191">
        <v>4.45</v>
      </c>
      <c r="U33" s="191">
        <v>3.8719999999999999</v>
      </c>
      <c r="V33" s="191">
        <v>3.3439999999999999</v>
      </c>
      <c r="W33" s="191">
        <v>4.42</v>
      </c>
      <c r="X33" s="191">
        <v>2.6709999999999998</v>
      </c>
      <c r="Y33" s="191">
        <v>3.05</v>
      </c>
      <c r="Z33" s="191">
        <v>4.6139999999999999</v>
      </c>
      <c r="AA33" s="191">
        <v>3.681</v>
      </c>
      <c r="AB33" s="191">
        <v>3.14</v>
      </c>
      <c r="AC33" s="191">
        <v>4.3289999999999997</v>
      </c>
      <c r="AD33" s="191">
        <v>2.8820000000000001</v>
      </c>
      <c r="AE33" s="191">
        <v>4.1719999999999997</v>
      </c>
      <c r="AF33" s="191">
        <v>3.681</v>
      </c>
      <c r="AG33" s="191">
        <v>3.4380000000000002</v>
      </c>
      <c r="AH33" s="192">
        <v>3.1110000000000002</v>
      </c>
    </row>
    <row r="34" spans="1:34" ht="14.5" x14ac:dyDescent="0.35">
      <c r="A34" s="146">
        <v>46082</v>
      </c>
      <c r="B34" s="279"/>
      <c r="C34" s="269">
        <v>4</v>
      </c>
      <c r="D34" s="274">
        <v>5</v>
      </c>
      <c r="E34" s="173">
        <v>5.3</v>
      </c>
      <c r="F34" s="173">
        <v>5.2380000000000004</v>
      </c>
      <c r="G34" s="173">
        <v>5.7229999999999999</v>
      </c>
      <c r="H34" s="191">
        <v>5.7839999999999998</v>
      </c>
      <c r="I34" s="191">
        <v>5.2290000000000001</v>
      </c>
      <c r="J34" s="191">
        <v>4.7149999999999999</v>
      </c>
      <c r="K34" s="191">
        <v>4.3449999999999998</v>
      </c>
      <c r="L34" s="191">
        <v>3.5619999999999998</v>
      </c>
      <c r="M34" s="191">
        <v>3.0539999999999998</v>
      </c>
      <c r="N34" s="191">
        <v>3.0230000000000001</v>
      </c>
      <c r="O34" s="191">
        <v>5.0019999999999998</v>
      </c>
      <c r="P34" s="191">
        <v>3.117</v>
      </c>
      <c r="Q34" s="191">
        <v>3.5920000000000001</v>
      </c>
      <c r="R34" s="191">
        <v>6.2670000000000003</v>
      </c>
      <c r="S34" s="191">
        <v>3.0150000000000001</v>
      </c>
      <c r="T34" s="191">
        <v>5.415</v>
      </c>
      <c r="U34" s="191">
        <v>3.9079999999999999</v>
      </c>
      <c r="V34" s="191">
        <v>3.6829999999999998</v>
      </c>
      <c r="W34" s="191">
        <v>5.6269999999999998</v>
      </c>
      <c r="X34" s="191">
        <v>2.8679999999999999</v>
      </c>
      <c r="Y34" s="191">
        <v>3.0459999999999998</v>
      </c>
      <c r="Z34" s="191">
        <v>5.923</v>
      </c>
      <c r="AA34" s="191">
        <v>4.4530000000000003</v>
      </c>
      <c r="AB34" s="191">
        <v>5.0090000000000003</v>
      </c>
      <c r="AC34" s="191">
        <v>4.5620000000000003</v>
      </c>
      <c r="AD34" s="191">
        <v>2.919</v>
      </c>
      <c r="AE34" s="191">
        <v>4.5940000000000003</v>
      </c>
      <c r="AF34" s="191">
        <v>3.8580000000000001</v>
      </c>
      <c r="AG34" s="191">
        <v>3.9630000000000001</v>
      </c>
      <c r="AH34" s="192">
        <v>3.5819999999999999</v>
      </c>
    </row>
    <row r="35" spans="1:34" ht="14.5" x14ac:dyDescent="0.35">
      <c r="A35" s="146">
        <v>46113</v>
      </c>
      <c r="B35" s="279"/>
      <c r="C35" s="269">
        <v>8</v>
      </c>
      <c r="D35" s="274">
        <v>9</v>
      </c>
      <c r="E35" s="173">
        <v>8.984</v>
      </c>
      <c r="F35" s="173">
        <v>6.6429999999999998</v>
      </c>
      <c r="G35" s="173">
        <v>10.116</v>
      </c>
      <c r="H35" s="191">
        <v>8.1519999999999992</v>
      </c>
      <c r="I35" s="191">
        <v>6.9889999999999999</v>
      </c>
      <c r="J35" s="191">
        <v>6.694</v>
      </c>
      <c r="K35" s="191">
        <v>9.7189999999999994</v>
      </c>
      <c r="L35" s="191">
        <v>7.1379999999999999</v>
      </c>
      <c r="M35" s="191">
        <v>7.4009999999999998</v>
      </c>
      <c r="N35" s="191">
        <v>6.0049999999999999</v>
      </c>
      <c r="O35" s="191">
        <v>10.082000000000001</v>
      </c>
      <c r="P35" s="191">
        <v>6.5519999999999996</v>
      </c>
      <c r="Q35" s="191">
        <v>9.3010000000000002</v>
      </c>
      <c r="R35" s="191">
        <v>9.9039999999999999</v>
      </c>
      <c r="S35" s="191">
        <v>3.7810000000000001</v>
      </c>
      <c r="T35" s="191">
        <v>7.0730000000000004</v>
      </c>
      <c r="U35" s="191">
        <v>7.149</v>
      </c>
      <c r="V35" s="191">
        <v>6.7110000000000003</v>
      </c>
      <c r="W35" s="191">
        <v>12.922000000000001</v>
      </c>
      <c r="X35" s="191">
        <v>4.9039999999999999</v>
      </c>
      <c r="Y35" s="191">
        <v>5.3819999999999997</v>
      </c>
      <c r="Z35" s="191">
        <v>9.8040000000000003</v>
      </c>
      <c r="AA35" s="191">
        <v>7.2460000000000004</v>
      </c>
      <c r="AB35" s="191">
        <v>9.8320000000000007</v>
      </c>
      <c r="AC35" s="191">
        <v>7.2990000000000004</v>
      </c>
      <c r="AD35" s="191">
        <v>6.81</v>
      </c>
      <c r="AE35" s="191">
        <v>7.1059999999999999</v>
      </c>
      <c r="AF35" s="191">
        <v>6.9690000000000003</v>
      </c>
      <c r="AG35" s="191">
        <v>8.5340000000000007</v>
      </c>
      <c r="AH35" s="192">
        <v>6.6790000000000003</v>
      </c>
    </row>
    <row r="36" spans="1:34" ht="14.5" x14ac:dyDescent="0.35">
      <c r="A36" s="146">
        <v>46143</v>
      </c>
      <c r="B36" s="290"/>
      <c r="C36" s="291">
        <v>23</v>
      </c>
      <c r="D36" s="276">
        <v>26</v>
      </c>
      <c r="E36" s="191">
        <v>29.515999999999998</v>
      </c>
      <c r="F36" s="191">
        <v>30.152999999999999</v>
      </c>
      <c r="G36" s="191">
        <v>56.124000000000002</v>
      </c>
      <c r="H36" s="191">
        <v>38.488</v>
      </c>
      <c r="I36" s="191">
        <v>22.931000000000001</v>
      </c>
      <c r="J36" s="191">
        <v>23.135999999999999</v>
      </c>
      <c r="K36" s="191">
        <v>33.869999999999997</v>
      </c>
      <c r="L36" s="191">
        <v>25.812000000000001</v>
      </c>
      <c r="M36" s="191">
        <v>17.388999999999999</v>
      </c>
      <c r="N36" s="191">
        <v>21.291</v>
      </c>
      <c r="O36" s="191">
        <v>27.657</v>
      </c>
      <c r="P36" s="191">
        <v>24.448</v>
      </c>
      <c r="Q36" s="191">
        <v>31.792999999999999</v>
      </c>
      <c r="R36" s="191">
        <v>29.85</v>
      </c>
      <c r="S36" s="191">
        <v>24.56</v>
      </c>
      <c r="T36" s="191">
        <v>37.978000000000002</v>
      </c>
      <c r="U36" s="191">
        <v>16.446999999999999</v>
      </c>
      <c r="V36" s="191">
        <v>21.164000000000001</v>
      </c>
      <c r="W36" s="191">
        <v>24.623999999999999</v>
      </c>
      <c r="X36" s="191">
        <v>16.408999999999999</v>
      </c>
      <c r="Y36" s="191">
        <v>26.728000000000002</v>
      </c>
      <c r="Z36" s="191">
        <v>20.218</v>
      </c>
      <c r="AA36" s="191">
        <v>17.286000000000001</v>
      </c>
      <c r="AB36" s="191">
        <v>31.56</v>
      </c>
      <c r="AC36" s="191">
        <v>30.402000000000001</v>
      </c>
      <c r="AD36" s="191">
        <v>21.120999999999999</v>
      </c>
      <c r="AE36" s="192">
        <v>26.337</v>
      </c>
      <c r="AF36" s="191">
        <v>20.353000000000002</v>
      </c>
      <c r="AG36" s="191">
        <v>26.472999999999999</v>
      </c>
      <c r="AH36" s="191">
        <v>31.033000000000001</v>
      </c>
    </row>
    <row r="37" spans="1:34" ht="14.5" x14ac:dyDescent="0.35">
      <c r="A37" s="146">
        <v>46174</v>
      </c>
      <c r="B37" s="281"/>
      <c r="C37" s="271">
        <v>28</v>
      </c>
      <c r="D37" s="276">
        <v>40</v>
      </c>
      <c r="E37" s="191">
        <v>42.19</v>
      </c>
      <c r="F37" s="191">
        <v>84.596999999999994</v>
      </c>
      <c r="G37" s="191">
        <v>61.82</v>
      </c>
      <c r="H37" s="191">
        <v>73.116</v>
      </c>
      <c r="I37" s="191">
        <v>32.579000000000001</v>
      </c>
      <c r="J37" s="191">
        <v>48.488</v>
      </c>
      <c r="K37" s="191">
        <v>26.079000000000001</v>
      </c>
      <c r="L37" s="191">
        <v>26.268999999999998</v>
      </c>
      <c r="M37" s="191">
        <v>13.412000000000001</v>
      </c>
      <c r="N37" s="191">
        <v>34.106999999999999</v>
      </c>
      <c r="O37" s="191">
        <v>22.231000000000002</v>
      </c>
      <c r="P37" s="191">
        <v>35.773000000000003</v>
      </c>
      <c r="Q37" s="191">
        <v>36.725999999999999</v>
      </c>
      <c r="R37" s="191">
        <v>28.082000000000001</v>
      </c>
      <c r="S37" s="191">
        <v>75.253</v>
      </c>
      <c r="T37" s="191">
        <v>41.783000000000001</v>
      </c>
      <c r="U37" s="191">
        <v>42.295999999999999</v>
      </c>
      <c r="V37" s="191">
        <v>66.706000000000003</v>
      </c>
      <c r="W37" s="191">
        <v>11.797000000000001</v>
      </c>
      <c r="X37" s="191">
        <v>29.759</v>
      </c>
      <c r="Y37" s="191">
        <v>51.445</v>
      </c>
      <c r="Z37" s="191">
        <v>51.805999999999997</v>
      </c>
      <c r="AA37" s="191">
        <v>42.372</v>
      </c>
      <c r="AB37" s="191">
        <v>53.576999999999998</v>
      </c>
      <c r="AC37" s="191">
        <v>18.876999999999999</v>
      </c>
      <c r="AD37" s="191">
        <v>57.777000000000001</v>
      </c>
      <c r="AE37" s="192">
        <v>33.683999999999997</v>
      </c>
      <c r="AF37" s="191">
        <v>42.999000000000002</v>
      </c>
      <c r="AG37" s="191">
        <v>26.943999999999999</v>
      </c>
      <c r="AH37" s="191">
        <v>64.28</v>
      </c>
    </row>
    <row r="38" spans="1:34" ht="14.5" x14ac:dyDescent="0.35">
      <c r="A38" s="146">
        <v>46204</v>
      </c>
      <c r="B38" s="281"/>
      <c r="C38" s="271">
        <v>9</v>
      </c>
      <c r="D38" s="276">
        <v>15</v>
      </c>
      <c r="E38" s="191">
        <v>15.81</v>
      </c>
      <c r="F38" s="191">
        <v>73.334000000000003</v>
      </c>
      <c r="G38" s="191">
        <v>23.896999999999998</v>
      </c>
      <c r="H38" s="191">
        <v>27.927</v>
      </c>
      <c r="I38" s="191">
        <v>16.302</v>
      </c>
      <c r="J38" s="191">
        <v>29.67</v>
      </c>
      <c r="K38" s="191">
        <v>10.901999999999999</v>
      </c>
      <c r="L38" s="191">
        <v>10.326000000000001</v>
      </c>
      <c r="M38" s="191">
        <v>6.3230000000000004</v>
      </c>
      <c r="N38" s="191">
        <v>12.215999999999999</v>
      </c>
      <c r="O38" s="191">
        <v>9.2430000000000003</v>
      </c>
      <c r="P38" s="191">
        <v>15.313000000000001</v>
      </c>
      <c r="Q38" s="191">
        <v>13.095000000000001</v>
      </c>
      <c r="R38" s="191">
        <v>11.865</v>
      </c>
      <c r="S38" s="191">
        <v>37.524000000000001</v>
      </c>
      <c r="T38" s="191">
        <v>22.099</v>
      </c>
      <c r="U38" s="191">
        <v>14.423999999999999</v>
      </c>
      <c r="V38" s="191">
        <v>41.329000000000001</v>
      </c>
      <c r="W38" s="191">
        <v>7.3369999999999997</v>
      </c>
      <c r="X38" s="191">
        <v>12.275</v>
      </c>
      <c r="Y38" s="191">
        <v>18.841999999999999</v>
      </c>
      <c r="Z38" s="191">
        <v>18.125</v>
      </c>
      <c r="AA38" s="191">
        <v>15.43</v>
      </c>
      <c r="AB38" s="191">
        <v>20.611999999999998</v>
      </c>
      <c r="AC38" s="191">
        <v>8.3670000000000009</v>
      </c>
      <c r="AD38" s="191">
        <v>37.734999999999999</v>
      </c>
      <c r="AE38" s="192">
        <v>12.381</v>
      </c>
      <c r="AF38" s="191">
        <v>17.873999999999999</v>
      </c>
      <c r="AG38" s="191">
        <v>13.395</v>
      </c>
      <c r="AH38" s="191">
        <v>32.787999999999997</v>
      </c>
    </row>
    <row r="39" spans="1:34" ht="14.5" x14ac:dyDescent="0.35">
      <c r="A39" s="146">
        <v>46235</v>
      </c>
      <c r="B39" s="281"/>
      <c r="C39" s="271">
        <v>7</v>
      </c>
      <c r="D39" s="276">
        <v>8</v>
      </c>
      <c r="E39" s="191">
        <v>7.8879999999999999</v>
      </c>
      <c r="F39" s="191">
        <v>23.437999999999999</v>
      </c>
      <c r="G39" s="191">
        <v>10.866</v>
      </c>
      <c r="H39" s="191">
        <v>13.554</v>
      </c>
      <c r="I39" s="191">
        <v>8.3710000000000004</v>
      </c>
      <c r="J39" s="191">
        <v>12.441000000000001</v>
      </c>
      <c r="K39" s="191">
        <v>7.1509999999999998</v>
      </c>
      <c r="L39" s="191">
        <v>7.0970000000000004</v>
      </c>
      <c r="M39" s="191">
        <v>4.3789999999999996</v>
      </c>
      <c r="N39" s="191">
        <v>6.7329999999999997</v>
      </c>
      <c r="O39" s="191">
        <v>6.05</v>
      </c>
      <c r="P39" s="191">
        <v>8.9600000000000009</v>
      </c>
      <c r="Q39" s="191">
        <v>8.1319999999999997</v>
      </c>
      <c r="R39" s="191">
        <v>7.484</v>
      </c>
      <c r="S39" s="191">
        <v>13.253</v>
      </c>
      <c r="T39" s="191">
        <v>9.7210000000000001</v>
      </c>
      <c r="U39" s="191">
        <v>9.1530000000000005</v>
      </c>
      <c r="V39" s="191">
        <v>14.657999999999999</v>
      </c>
      <c r="W39" s="191">
        <v>5.484</v>
      </c>
      <c r="X39" s="191">
        <v>7.6689999999999996</v>
      </c>
      <c r="Y39" s="191">
        <v>9.8209999999999997</v>
      </c>
      <c r="Z39" s="191">
        <v>8.577</v>
      </c>
      <c r="AA39" s="191">
        <v>8.3979999999999997</v>
      </c>
      <c r="AB39" s="191">
        <v>12.09</v>
      </c>
      <c r="AC39" s="191">
        <v>5.7169999999999996</v>
      </c>
      <c r="AD39" s="191">
        <v>13.423999999999999</v>
      </c>
      <c r="AE39" s="192">
        <v>7.4790000000000001</v>
      </c>
      <c r="AF39" s="191">
        <v>8.4130000000000003</v>
      </c>
      <c r="AG39" s="191">
        <v>8.7070000000000007</v>
      </c>
      <c r="AH39" s="191">
        <v>12.555999999999999</v>
      </c>
    </row>
    <row r="40" spans="1:34" ht="14.5" x14ac:dyDescent="0.35">
      <c r="A40" s="146">
        <v>46266</v>
      </c>
      <c r="B40" s="281"/>
      <c r="C40" s="271">
        <v>6</v>
      </c>
      <c r="D40" s="276">
        <v>7</v>
      </c>
      <c r="E40" s="191">
        <v>6.3209999999999997</v>
      </c>
      <c r="F40" s="191">
        <v>13.537000000000001</v>
      </c>
      <c r="G40" s="191">
        <v>8.1950000000000003</v>
      </c>
      <c r="H40" s="191">
        <v>9.173</v>
      </c>
      <c r="I40" s="191">
        <v>5.9180000000000001</v>
      </c>
      <c r="J40" s="191">
        <v>7.8010000000000002</v>
      </c>
      <c r="K40" s="191">
        <v>5.52</v>
      </c>
      <c r="L40" s="191">
        <v>5.31</v>
      </c>
      <c r="M40" s="191">
        <v>3.6749999999999998</v>
      </c>
      <c r="N40" s="191">
        <v>7.3559999999999999</v>
      </c>
      <c r="O40" s="191">
        <v>4.9260000000000002</v>
      </c>
      <c r="P40" s="191">
        <v>5.9740000000000002</v>
      </c>
      <c r="Q40" s="191">
        <v>6.7069999999999999</v>
      </c>
      <c r="R40" s="191">
        <v>6.4489999999999998</v>
      </c>
      <c r="S40" s="191">
        <v>8.3989999999999991</v>
      </c>
      <c r="T40" s="191">
        <v>6.82</v>
      </c>
      <c r="U40" s="191">
        <v>6.06</v>
      </c>
      <c r="V40" s="191">
        <v>8.4559999999999995</v>
      </c>
      <c r="W40" s="191">
        <v>4.8150000000000004</v>
      </c>
      <c r="X40" s="191">
        <v>6.5620000000000003</v>
      </c>
      <c r="Y40" s="191">
        <v>9.1010000000000009</v>
      </c>
      <c r="Z40" s="191">
        <v>6.5250000000000004</v>
      </c>
      <c r="AA40" s="191">
        <v>6.1379999999999999</v>
      </c>
      <c r="AB40" s="191">
        <v>7.5640000000000001</v>
      </c>
      <c r="AC40" s="191">
        <v>4.7629999999999999</v>
      </c>
      <c r="AD40" s="191">
        <v>8.02</v>
      </c>
      <c r="AE40" s="192">
        <v>7.3769999999999998</v>
      </c>
      <c r="AF40" s="191">
        <v>6.0119999999999996</v>
      </c>
      <c r="AG40" s="191">
        <v>6.827</v>
      </c>
      <c r="AH40" s="191">
        <v>8.9619999999999997</v>
      </c>
    </row>
    <row r="41" spans="1:34" ht="14.5" x14ac:dyDescent="0.35">
      <c r="A41" s="146">
        <v>46296</v>
      </c>
      <c r="B41" s="281"/>
      <c r="C41" s="271">
        <v>5</v>
      </c>
      <c r="D41" s="276">
        <v>6</v>
      </c>
      <c r="E41" s="191">
        <v>7.2750000000000004</v>
      </c>
      <c r="F41" s="191">
        <v>11.077999999999999</v>
      </c>
      <c r="G41" s="191">
        <v>7.9610000000000003</v>
      </c>
      <c r="H41" s="191">
        <v>8.5380000000000003</v>
      </c>
      <c r="I41" s="191">
        <v>6.6580000000000004</v>
      </c>
      <c r="J41" s="191">
        <v>6.7140000000000004</v>
      </c>
      <c r="K41" s="191">
        <v>5.0590000000000002</v>
      </c>
      <c r="L41" s="191">
        <v>4.6260000000000003</v>
      </c>
      <c r="M41" s="191">
        <v>4.6059999999999999</v>
      </c>
      <c r="N41" s="191">
        <v>5.5060000000000002</v>
      </c>
      <c r="O41" s="191">
        <v>5.0709999999999997</v>
      </c>
      <c r="P41" s="191">
        <v>6.6760000000000002</v>
      </c>
      <c r="Q41" s="191">
        <v>8.67</v>
      </c>
      <c r="R41" s="191">
        <v>6.3070000000000004</v>
      </c>
      <c r="S41" s="191">
        <v>7.9740000000000002</v>
      </c>
      <c r="T41" s="191">
        <v>7.351</v>
      </c>
      <c r="U41" s="191">
        <v>5.5620000000000003</v>
      </c>
      <c r="V41" s="191">
        <v>7.843</v>
      </c>
      <c r="W41" s="191">
        <v>4.3789999999999996</v>
      </c>
      <c r="X41" s="191">
        <v>6.9960000000000004</v>
      </c>
      <c r="Y41" s="191">
        <v>11.013999999999999</v>
      </c>
      <c r="Z41" s="191">
        <v>5.5890000000000004</v>
      </c>
      <c r="AA41" s="191">
        <v>5.3419999999999996</v>
      </c>
      <c r="AB41" s="191">
        <v>7.86</v>
      </c>
      <c r="AC41" s="191">
        <v>4.7350000000000003</v>
      </c>
      <c r="AD41" s="191">
        <v>6.8029999999999999</v>
      </c>
      <c r="AE41" s="192">
        <v>6.65</v>
      </c>
      <c r="AF41" s="191">
        <v>5.3390000000000004</v>
      </c>
      <c r="AG41" s="191">
        <v>5.109</v>
      </c>
      <c r="AH41" s="191">
        <v>8.3580000000000005</v>
      </c>
    </row>
    <row r="42" spans="1:34" ht="14.5" x14ac:dyDescent="0.35">
      <c r="A42" s="146">
        <v>46327</v>
      </c>
      <c r="B42" s="281"/>
      <c r="C42" s="271">
        <v>4</v>
      </c>
      <c r="D42" s="276">
        <v>5</v>
      </c>
      <c r="E42" s="191">
        <v>5.8659999999999997</v>
      </c>
      <c r="F42" s="191">
        <v>8.2859999999999996</v>
      </c>
      <c r="G42" s="191">
        <v>7.5350000000000001</v>
      </c>
      <c r="H42" s="191">
        <v>7.0540000000000003</v>
      </c>
      <c r="I42" s="191">
        <v>5.2389999999999999</v>
      </c>
      <c r="J42" s="191">
        <v>5.7030000000000003</v>
      </c>
      <c r="K42" s="191">
        <v>4.2590000000000003</v>
      </c>
      <c r="L42" s="191">
        <v>4.7270000000000003</v>
      </c>
      <c r="M42" s="191">
        <v>3.23</v>
      </c>
      <c r="N42" s="191">
        <v>4.2930000000000001</v>
      </c>
      <c r="O42" s="191">
        <v>4.3600000000000003</v>
      </c>
      <c r="P42" s="191">
        <v>5.8339999999999996</v>
      </c>
      <c r="Q42" s="191">
        <v>6.2290000000000001</v>
      </c>
      <c r="R42" s="191">
        <v>5.1619999999999999</v>
      </c>
      <c r="S42" s="191">
        <v>6.7119999999999997</v>
      </c>
      <c r="T42" s="191">
        <v>6.2679999999999998</v>
      </c>
      <c r="U42" s="191">
        <v>5.6159999999999997</v>
      </c>
      <c r="V42" s="191">
        <v>6.5069999999999997</v>
      </c>
      <c r="W42" s="191">
        <v>3.7320000000000002</v>
      </c>
      <c r="X42" s="191">
        <v>4.7770000000000001</v>
      </c>
      <c r="Y42" s="191">
        <v>7.05</v>
      </c>
      <c r="Z42" s="191">
        <v>4.8070000000000004</v>
      </c>
      <c r="AA42" s="191">
        <v>4.5330000000000004</v>
      </c>
      <c r="AB42" s="191">
        <v>6.5170000000000003</v>
      </c>
      <c r="AC42" s="191">
        <v>4.4219999999999997</v>
      </c>
      <c r="AD42" s="191">
        <v>5.9370000000000003</v>
      </c>
      <c r="AE42" s="192">
        <v>6.8360000000000003</v>
      </c>
      <c r="AF42" s="191">
        <v>4.66</v>
      </c>
      <c r="AG42" s="191">
        <v>4.2629999999999999</v>
      </c>
      <c r="AH42" s="191">
        <v>6.8949999999999996</v>
      </c>
    </row>
    <row r="43" spans="1:34" ht="14.5" x14ac:dyDescent="0.35">
      <c r="A43" s="146">
        <v>46357</v>
      </c>
      <c r="B43" s="281"/>
      <c r="C43" s="271">
        <v>4</v>
      </c>
      <c r="D43" s="276">
        <v>4</v>
      </c>
      <c r="E43" s="191">
        <v>5.0570000000000004</v>
      </c>
      <c r="F43" s="191">
        <v>7.6340000000000003</v>
      </c>
      <c r="G43" s="191">
        <v>6.6180000000000003</v>
      </c>
      <c r="H43" s="191">
        <v>6.3</v>
      </c>
      <c r="I43" s="191">
        <v>5.0570000000000004</v>
      </c>
      <c r="J43" s="191">
        <v>5.165</v>
      </c>
      <c r="K43" s="191">
        <v>3.9590000000000001</v>
      </c>
      <c r="L43" s="191">
        <v>3.98</v>
      </c>
      <c r="M43" s="191">
        <v>2.8559999999999999</v>
      </c>
      <c r="N43" s="191">
        <v>3.9140000000000001</v>
      </c>
      <c r="O43" s="191">
        <v>3.7549999999999999</v>
      </c>
      <c r="P43" s="191">
        <v>4.6539999999999999</v>
      </c>
      <c r="Q43" s="191">
        <v>4.96</v>
      </c>
      <c r="R43" s="191">
        <v>4.16</v>
      </c>
      <c r="S43" s="191">
        <v>5.9539999999999997</v>
      </c>
      <c r="T43" s="191">
        <v>5.1890000000000001</v>
      </c>
      <c r="U43" s="191">
        <v>4.694</v>
      </c>
      <c r="V43" s="191">
        <v>5.8250000000000002</v>
      </c>
      <c r="W43" s="191">
        <v>3.3980000000000001</v>
      </c>
      <c r="X43" s="191">
        <v>4.0910000000000002</v>
      </c>
      <c r="Y43" s="191">
        <v>5.45</v>
      </c>
      <c r="Z43" s="191">
        <v>4.5460000000000003</v>
      </c>
      <c r="AA43" s="191">
        <v>4.1740000000000004</v>
      </c>
      <c r="AB43" s="191">
        <v>6.0540000000000003</v>
      </c>
      <c r="AC43" s="191">
        <v>3.754</v>
      </c>
      <c r="AD43" s="191">
        <v>5.5819999999999999</v>
      </c>
      <c r="AE43" s="192">
        <v>5.3609999999999998</v>
      </c>
      <c r="AF43" s="191">
        <v>4.42</v>
      </c>
      <c r="AG43" s="191">
        <v>3.94</v>
      </c>
      <c r="AH43" s="191">
        <v>5.9039999999999999</v>
      </c>
    </row>
    <row r="44" spans="1:34" ht="14.5" x14ac:dyDescent="0.35">
      <c r="A44" s="146">
        <v>46388</v>
      </c>
      <c r="B44" s="281"/>
      <c r="C44" s="271">
        <v>4</v>
      </c>
      <c r="D44" s="276">
        <v>5</v>
      </c>
      <c r="E44" s="191">
        <v>4.5039999999999996</v>
      </c>
      <c r="F44" s="191">
        <v>6.5880000000000001</v>
      </c>
      <c r="G44" s="191">
        <v>5.6289999999999996</v>
      </c>
      <c r="H44" s="191">
        <v>5.6779999999999999</v>
      </c>
      <c r="I44" s="191">
        <v>4.2649999999999997</v>
      </c>
      <c r="J44" s="191">
        <v>4.75</v>
      </c>
      <c r="K44" s="191">
        <v>3.637</v>
      </c>
      <c r="L44" s="191">
        <v>3.532</v>
      </c>
      <c r="M44" s="191">
        <v>2.6190000000000002</v>
      </c>
      <c r="N44" s="191">
        <v>3.5070000000000001</v>
      </c>
      <c r="O44" s="191">
        <v>3.3919999999999999</v>
      </c>
      <c r="P44" s="191">
        <v>4.0650000000000004</v>
      </c>
      <c r="Q44" s="191">
        <v>4.3099999999999996</v>
      </c>
      <c r="R44" s="191">
        <v>3.6059999999999999</v>
      </c>
      <c r="S44" s="191">
        <v>5.343</v>
      </c>
      <c r="T44" s="191">
        <v>4.641</v>
      </c>
      <c r="U44" s="191">
        <v>4.1210000000000004</v>
      </c>
      <c r="V44" s="191">
        <v>5.3470000000000004</v>
      </c>
      <c r="W44" s="191">
        <v>3.0960000000000001</v>
      </c>
      <c r="X44" s="191">
        <v>3.722</v>
      </c>
      <c r="Y44" s="191">
        <v>4.8230000000000004</v>
      </c>
      <c r="Z44" s="191">
        <v>4.17</v>
      </c>
      <c r="AA44" s="191">
        <v>3.7469999999999999</v>
      </c>
      <c r="AB44" s="191">
        <v>5.1120000000000001</v>
      </c>
      <c r="AC44" s="191">
        <v>3.4020000000000001</v>
      </c>
      <c r="AD44" s="191">
        <v>5.0759999999999996</v>
      </c>
      <c r="AE44" s="192">
        <v>4.3819999999999997</v>
      </c>
      <c r="AF44" s="191">
        <v>4.0350000000000001</v>
      </c>
      <c r="AG44" s="191">
        <v>3.6179999999999999</v>
      </c>
      <c r="AH44" s="191">
        <v>5.3280000000000003</v>
      </c>
    </row>
    <row r="45" spans="1:34" ht="14.5" x14ac:dyDescent="0.35">
      <c r="A45" s="146">
        <v>46419</v>
      </c>
      <c r="B45" s="281"/>
      <c r="C45" s="271">
        <v>4</v>
      </c>
      <c r="D45" s="276">
        <v>4</v>
      </c>
      <c r="E45" s="191">
        <v>3.8260000000000001</v>
      </c>
      <c r="F45" s="191">
        <v>5.3639999999999999</v>
      </c>
      <c r="G45" s="191">
        <v>4.5839999999999996</v>
      </c>
      <c r="H45" s="191">
        <v>4.6619999999999999</v>
      </c>
      <c r="I45" s="191">
        <v>3.55</v>
      </c>
      <c r="J45" s="191">
        <v>3.964</v>
      </c>
      <c r="K45" s="191">
        <v>3.0369999999999999</v>
      </c>
      <c r="L45" s="191">
        <v>2.8980000000000001</v>
      </c>
      <c r="M45" s="191">
        <v>2.3210000000000002</v>
      </c>
      <c r="N45" s="191">
        <v>2.8929999999999998</v>
      </c>
      <c r="O45" s="191">
        <v>2.802</v>
      </c>
      <c r="P45" s="191">
        <v>3.3170000000000002</v>
      </c>
      <c r="Q45" s="191">
        <v>3.589</v>
      </c>
      <c r="R45" s="191">
        <v>2.9279999999999999</v>
      </c>
      <c r="S45" s="191">
        <v>4.4189999999999996</v>
      </c>
      <c r="T45" s="191">
        <v>3.8109999999999999</v>
      </c>
      <c r="U45" s="191">
        <v>3.3719999999999999</v>
      </c>
      <c r="V45" s="191">
        <v>4.3860000000000001</v>
      </c>
      <c r="W45" s="191">
        <v>2.621</v>
      </c>
      <c r="X45" s="191">
        <v>3.0649999999999999</v>
      </c>
      <c r="Y45" s="191">
        <v>4.5599999999999996</v>
      </c>
      <c r="Z45" s="191">
        <v>3.621</v>
      </c>
      <c r="AA45" s="191">
        <v>3.1219999999999999</v>
      </c>
      <c r="AB45" s="191">
        <v>4.282</v>
      </c>
      <c r="AC45" s="191">
        <v>2.8370000000000002</v>
      </c>
      <c r="AD45" s="191">
        <v>4.1740000000000004</v>
      </c>
      <c r="AE45" s="192">
        <v>3.601</v>
      </c>
      <c r="AF45" s="191">
        <v>3.444</v>
      </c>
      <c r="AG45" s="191">
        <v>3.0350000000000001</v>
      </c>
      <c r="AH45" s="191">
        <v>4.423</v>
      </c>
    </row>
    <row r="46" spans="1:34" ht="14.5" x14ac:dyDescent="0.35">
      <c r="A46" s="146">
        <v>46447</v>
      </c>
      <c r="B46" s="281"/>
      <c r="C46" s="271">
        <v>4</v>
      </c>
      <c r="D46" s="276">
        <v>5</v>
      </c>
      <c r="E46" s="191">
        <v>5.2279999999999998</v>
      </c>
      <c r="F46" s="191">
        <v>5.7220000000000004</v>
      </c>
      <c r="G46" s="191">
        <v>5.7519999999999998</v>
      </c>
      <c r="H46" s="191">
        <v>5.2809999999999997</v>
      </c>
      <c r="I46" s="191">
        <v>4.6360000000000001</v>
      </c>
      <c r="J46" s="191">
        <v>4.3689999999999998</v>
      </c>
      <c r="K46" s="191">
        <v>3.4929999999999999</v>
      </c>
      <c r="L46" s="191">
        <v>3.048</v>
      </c>
      <c r="M46" s="191">
        <v>2.9209999999999998</v>
      </c>
      <c r="N46" s="191">
        <v>4.9169999999999998</v>
      </c>
      <c r="O46" s="191">
        <v>3.01</v>
      </c>
      <c r="P46" s="191">
        <v>3.528</v>
      </c>
      <c r="Q46" s="191">
        <v>6.0860000000000003</v>
      </c>
      <c r="R46" s="191">
        <v>2.9590000000000001</v>
      </c>
      <c r="S46" s="191">
        <v>5.38</v>
      </c>
      <c r="T46" s="191">
        <v>3.847</v>
      </c>
      <c r="U46" s="191">
        <v>3.7</v>
      </c>
      <c r="V46" s="191">
        <v>5.5890000000000004</v>
      </c>
      <c r="W46" s="191">
        <v>2.8159999999999998</v>
      </c>
      <c r="X46" s="191">
        <v>3.0609999999999999</v>
      </c>
      <c r="Y46" s="191">
        <v>5.7350000000000003</v>
      </c>
      <c r="Z46" s="191">
        <v>4.3879999999999999</v>
      </c>
      <c r="AA46" s="191">
        <v>4.9870000000000001</v>
      </c>
      <c r="AB46" s="191">
        <v>4.5129999999999999</v>
      </c>
      <c r="AC46" s="191">
        <v>2.8620000000000001</v>
      </c>
      <c r="AD46" s="191">
        <v>4.5960000000000001</v>
      </c>
      <c r="AE46" s="192">
        <v>3.7759999999999998</v>
      </c>
      <c r="AF46" s="191">
        <v>3.968</v>
      </c>
      <c r="AG46" s="191">
        <v>3.419</v>
      </c>
      <c r="AH46" s="191">
        <v>5.2629999999999999</v>
      </c>
    </row>
    <row r="47" spans="1:34" ht="14.5" x14ac:dyDescent="0.35">
      <c r="A47" s="146">
        <v>46478</v>
      </c>
      <c r="B47" s="281"/>
      <c r="C47" s="271">
        <v>8</v>
      </c>
      <c r="D47" s="276">
        <v>9</v>
      </c>
      <c r="E47" s="191">
        <v>6.4720000000000004</v>
      </c>
      <c r="F47" s="191">
        <v>10.115</v>
      </c>
      <c r="G47" s="191">
        <v>8.1170000000000009</v>
      </c>
      <c r="H47" s="191">
        <v>7.0460000000000003</v>
      </c>
      <c r="I47" s="191">
        <v>6.5419999999999998</v>
      </c>
      <c r="J47" s="191">
        <v>9.7479999999999993</v>
      </c>
      <c r="K47" s="191">
        <v>7.0570000000000004</v>
      </c>
      <c r="L47" s="191">
        <v>7.3929999999999998</v>
      </c>
      <c r="M47" s="191">
        <v>5.75</v>
      </c>
      <c r="N47" s="191">
        <v>9.9849999999999994</v>
      </c>
      <c r="O47" s="191">
        <v>6.43</v>
      </c>
      <c r="P47" s="191">
        <v>9.218</v>
      </c>
      <c r="Q47" s="191">
        <v>9.4</v>
      </c>
      <c r="R47" s="191">
        <v>3.7269999999999999</v>
      </c>
      <c r="S47" s="191">
        <v>7.0359999999999996</v>
      </c>
      <c r="T47" s="191">
        <v>7.07</v>
      </c>
      <c r="U47" s="191">
        <v>6.6479999999999997</v>
      </c>
      <c r="V47" s="191">
        <v>12.879</v>
      </c>
      <c r="W47" s="191">
        <v>4.8470000000000004</v>
      </c>
      <c r="X47" s="191">
        <v>5.3970000000000002</v>
      </c>
      <c r="Y47" s="191">
        <v>9.6940000000000008</v>
      </c>
      <c r="Z47" s="191">
        <v>7.1749999999999998</v>
      </c>
      <c r="AA47" s="191">
        <v>9.8070000000000004</v>
      </c>
      <c r="AB47" s="191">
        <v>7.2430000000000003</v>
      </c>
      <c r="AC47" s="191">
        <v>6.4859999999999998</v>
      </c>
      <c r="AD47" s="191">
        <v>7.1070000000000002</v>
      </c>
      <c r="AE47" s="192">
        <v>6.8719999999999999</v>
      </c>
      <c r="AF47" s="191">
        <v>8.5410000000000004</v>
      </c>
      <c r="AG47" s="191">
        <v>6.43</v>
      </c>
      <c r="AH47" s="191">
        <v>8.9390000000000001</v>
      </c>
    </row>
    <row r="48" spans="1:34" ht="14.5" x14ac:dyDescent="0.35">
      <c r="A48" s="146">
        <v>46508</v>
      </c>
      <c r="B48" s="281"/>
      <c r="C48" s="271">
        <v>23</v>
      </c>
      <c r="D48" s="276">
        <v>26</v>
      </c>
      <c r="E48" s="191">
        <v>29.227</v>
      </c>
      <c r="F48" s="191">
        <v>56.122</v>
      </c>
      <c r="G48" s="191">
        <v>38.411999999999999</v>
      </c>
      <c r="H48" s="191">
        <v>22.992000000000001</v>
      </c>
      <c r="I48" s="191">
        <v>22.201000000000001</v>
      </c>
      <c r="J48" s="191">
        <v>33.902000000000001</v>
      </c>
      <c r="K48" s="191">
        <v>25.734999999999999</v>
      </c>
      <c r="L48" s="191">
        <v>17.391999999999999</v>
      </c>
      <c r="M48" s="191">
        <v>19.774000000000001</v>
      </c>
      <c r="N48" s="191">
        <v>27.571999999999999</v>
      </c>
      <c r="O48" s="191">
        <v>24.286000000000001</v>
      </c>
      <c r="P48" s="191">
        <v>31.710999999999999</v>
      </c>
      <c r="Q48" s="191">
        <v>29.559000000000001</v>
      </c>
      <c r="R48" s="191">
        <v>24.436</v>
      </c>
      <c r="S48" s="191">
        <v>37.927</v>
      </c>
      <c r="T48" s="191">
        <v>16.375</v>
      </c>
      <c r="U48" s="191">
        <v>20.356000000000002</v>
      </c>
      <c r="V48" s="191">
        <v>24.593</v>
      </c>
      <c r="W48" s="191">
        <v>16.344000000000001</v>
      </c>
      <c r="X48" s="191">
        <v>26.754000000000001</v>
      </c>
      <c r="Y48" s="191">
        <v>19.47</v>
      </c>
      <c r="Z48" s="191">
        <v>17.216000000000001</v>
      </c>
      <c r="AA48" s="191">
        <v>31.526</v>
      </c>
      <c r="AB48" s="191">
        <v>30.355</v>
      </c>
      <c r="AC48" s="191">
        <v>20.733000000000001</v>
      </c>
      <c r="AD48" s="191">
        <v>26.34</v>
      </c>
      <c r="AE48" s="192">
        <v>20.253</v>
      </c>
      <c r="AF48" s="191">
        <v>26.483000000000001</v>
      </c>
      <c r="AG48" s="191">
        <v>29.283999999999999</v>
      </c>
      <c r="AH48" s="191">
        <v>29.463999999999999</v>
      </c>
    </row>
    <row r="49" spans="1:1005" ht="14.5" x14ac:dyDescent="0.35">
      <c r="A49" s="146">
        <v>46539</v>
      </c>
      <c r="B49" s="281"/>
      <c r="C49" s="271">
        <v>28</v>
      </c>
      <c r="D49" s="276">
        <v>40</v>
      </c>
      <c r="E49" s="191">
        <v>82.659000000000006</v>
      </c>
      <c r="F49" s="191">
        <v>61.82</v>
      </c>
      <c r="G49" s="191">
        <v>73.084999999999994</v>
      </c>
      <c r="H49" s="191">
        <v>32.618000000000002</v>
      </c>
      <c r="I49" s="191">
        <v>48.220999999999997</v>
      </c>
      <c r="J49" s="191">
        <v>26.099</v>
      </c>
      <c r="K49" s="191">
        <v>26.218</v>
      </c>
      <c r="L49" s="191">
        <v>13.412000000000001</v>
      </c>
      <c r="M49" s="191">
        <v>34.997999999999998</v>
      </c>
      <c r="N49" s="191">
        <v>22.172000000000001</v>
      </c>
      <c r="O49" s="191">
        <v>35.658000000000001</v>
      </c>
      <c r="P49" s="191">
        <v>36.673000000000002</v>
      </c>
      <c r="Q49" s="191">
        <v>28.273</v>
      </c>
      <c r="R49" s="191">
        <v>75.165000000000006</v>
      </c>
      <c r="S49" s="191">
        <v>41.758000000000003</v>
      </c>
      <c r="T49" s="191">
        <v>42.247999999999998</v>
      </c>
      <c r="U49" s="191">
        <v>65.617000000000004</v>
      </c>
      <c r="V49" s="191">
        <v>11.773999999999999</v>
      </c>
      <c r="W49" s="191">
        <v>29.719000000000001</v>
      </c>
      <c r="X49" s="191">
        <v>51.475000000000001</v>
      </c>
      <c r="Y49" s="191">
        <v>51.643000000000001</v>
      </c>
      <c r="Z49" s="191">
        <v>42.323999999999998</v>
      </c>
      <c r="AA49" s="191">
        <v>53.561999999999998</v>
      </c>
      <c r="AB49" s="191">
        <v>18.844000000000001</v>
      </c>
      <c r="AC49" s="191">
        <v>55.881</v>
      </c>
      <c r="AD49" s="191">
        <v>33.686999999999998</v>
      </c>
      <c r="AE49" s="192">
        <v>42.924999999999997</v>
      </c>
      <c r="AF49" s="191">
        <v>26.952000000000002</v>
      </c>
      <c r="AG49" s="191">
        <v>64.177999999999997</v>
      </c>
      <c r="AH49" s="191">
        <v>42.162999999999997</v>
      </c>
    </row>
    <row r="50" spans="1:1005" ht="14.5" x14ac:dyDescent="0.35">
      <c r="A50" s="146">
        <v>46569</v>
      </c>
      <c r="B50" s="281"/>
      <c r="C50" s="271">
        <v>9</v>
      </c>
      <c r="D50" s="276">
        <v>15</v>
      </c>
      <c r="E50" s="191">
        <v>75.260999999999996</v>
      </c>
      <c r="F50" s="191">
        <v>23.896999999999998</v>
      </c>
      <c r="G50" s="191">
        <v>27.913</v>
      </c>
      <c r="H50" s="191">
        <v>16.334</v>
      </c>
      <c r="I50" s="191">
        <v>30.545000000000002</v>
      </c>
      <c r="J50" s="191">
        <v>10.917</v>
      </c>
      <c r="K50" s="191">
        <v>10.284000000000001</v>
      </c>
      <c r="L50" s="191">
        <v>6.319</v>
      </c>
      <c r="M50" s="191">
        <v>12.47</v>
      </c>
      <c r="N50" s="191">
        <v>9.1980000000000004</v>
      </c>
      <c r="O50" s="191">
        <v>15.244999999999999</v>
      </c>
      <c r="P50" s="191">
        <v>13.055999999999999</v>
      </c>
      <c r="Q50" s="191">
        <v>12.074</v>
      </c>
      <c r="R50" s="191">
        <v>37.49</v>
      </c>
      <c r="S50" s="191">
        <v>22.08</v>
      </c>
      <c r="T50" s="191">
        <v>14.385999999999999</v>
      </c>
      <c r="U50" s="191">
        <v>42.796999999999997</v>
      </c>
      <c r="V50" s="191">
        <v>7.3140000000000001</v>
      </c>
      <c r="W50" s="191">
        <v>12.243</v>
      </c>
      <c r="X50" s="191">
        <v>18.850999999999999</v>
      </c>
      <c r="Y50" s="191">
        <v>18.625</v>
      </c>
      <c r="Z50" s="191">
        <v>15.394</v>
      </c>
      <c r="AA50" s="191">
        <v>20.602</v>
      </c>
      <c r="AB50" s="191">
        <v>8.3379999999999992</v>
      </c>
      <c r="AC50" s="191">
        <v>39.343000000000004</v>
      </c>
      <c r="AD50" s="191">
        <v>12.382</v>
      </c>
      <c r="AE50" s="192">
        <v>17.823</v>
      </c>
      <c r="AF50" s="191">
        <v>13.398999999999999</v>
      </c>
      <c r="AG50" s="191">
        <v>33.954999999999998</v>
      </c>
      <c r="AH50" s="191">
        <v>15.79</v>
      </c>
    </row>
    <row r="51" spans="1:1005" ht="14.5" x14ac:dyDescent="0.35">
      <c r="A51" s="146">
        <v>46600</v>
      </c>
      <c r="B51" s="281"/>
      <c r="C51" s="271">
        <v>7</v>
      </c>
      <c r="D51" s="276">
        <v>8</v>
      </c>
      <c r="E51" s="191">
        <v>24.010999999999999</v>
      </c>
      <c r="F51" s="191">
        <v>10.866</v>
      </c>
      <c r="G51" s="191">
        <v>13.542</v>
      </c>
      <c r="H51" s="191">
        <v>8.3979999999999997</v>
      </c>
      <c r="I51" s="191">
        <v>12.712999999999999</v>
      </c>
      <c r="J51" s="191">
        <v>7.1639999999999997</v>
      </c>
      <c r="K51" s="191">
        <v>7.06</v>
      </c>
      <c r="L51" s="191">
        <v>4.3739999999999997</v>
      </c>
      <c r="M51" s="191">
        <v>6.7510000000000003</v>
      </c>
      <c r="N51" s="191">
        <v>6.0110000000000001</v>
      </c>
      <c r="O51" s="191">
        <v>8.9039999999999999</v>
      </c>
      <c r="P51" s="191">
        <v>8.0969999999999995</v>
      </c>
      <c r="Q51" s="191">
        <v>7.5250000000000004</v>
      </c>
      <c r="R51" s="191">
        <v>13.228</v>
      </c>
      <c r="S51" s="191">
        <v>9.7050000000000001</v>
      </c>
      <c r="T51" s="191">
        <v>9.1170000000000009</v>
      </c>
      <c r="U51" s="191">
        <v>14.991</v>
      </c>
      <c r="V51" s="191">
        <v>5.4640000000000004</v>
      </c>
      <c r="W51" s="191">
        <v>7.6390000000000002</v>
      </c>
      <c r="X51" s="191">
        <v>9.827</v>
      </c>
      <c r="Y51" s="191">
        <v>8.6440000000000001</v>
      </c>
      <c r="Z51" s="191">
        <v>8.3659999999999997</v>
      </c>
      <c r="AA51" s="191">
        <v>12.08</v>
      </c>
      <c r="AB51" s="191">
        <v>5.69</v>
      </c>
      <c r="AC51" s="191">
        <v>13.688000000000001</v>
      </c>
      <c r="AD51" s="191">
        <v>7.48</v>
      </c>
      <c r="AE51" s="192">
        <v>8.3699999999999992</v>
      </c>
      <c r="AF51" s="191">
        <v>8.7100000000000009</v>
      </c>
      <c r="AG51" s="191">
        <v>12.742000000000001</v>
      </c>
      <c r="AH51" s="191">
        <v>7.8710000000000004</v>
      </c>
    </row>
    <row r="52" spans="1:1005" ht="14.5" x14ac:dyDescent="0.35">
      <c r="A52" s="146">
        <v>46631</v>
      </c>
      <c r="B52" s="281"/>
      <c r="C52" s="271">
        <v>6</v>
      </c>
      <c r="D52" s="276">
        <v>7</v>
      </c>
      <c r="E52" s="191">
        <v>13.835000000000001</v>
      </c>
      <c r="F52" s="191">
        <v>8.1950000000000003</v>
      </c>
      <c r="G52" s="191">
        <v>9.1630000000000003</v>
      </c>
      <c r="H52" s="191">
        <v>5.9420000000000002</v>
      </c>
      <c r="I52" s="191">
        <v>7.859</v>
      </c>
      <c r="J52" s="191">
        <v>5.5309999999999997</v>
      </c>
      <c r="K52" s="191">
        <v>5.2770000000000001</v>
      </c>
      <c r="L52" s="191">
        <v>3.6709999999999998</v>
      </c>
      <c r="M52" s="191">
        <v>7.29</v>
      </c>
      <c r="N52" s="191">
        <v>4.891</v>
      </c>
      <c r="O52" s="191">
        <v>5.9269999999999996</v>
      </c>
      <c r="P52" s="191">
        <v>6.6749999999999998</v>
      </c>
      <c r="Q52" s="191">
        <v>6.431</v>
      </c>
      <c r="R52" s="191">
        <v>8.3780000000000001</v>
      </c>
      <c r="S52" s="191">
        <v>6.8049999999999997</v>
      </c>
      <c r="T52" s="191">
        <v>6.03</v>
      </c>
      <c r="U52" s="191">
        <v>8.5399999999999991</v>
      </c>
      <c r="V52" s="191">
        <v>4.7969999999999997</v>
      </c>
      <c r="W52" s="191">
        <v>6.5350000000000001</v>
      </c>
      <c r="X52" s="191">
        <v>9.1069999999999993</v>
      </c>
      <c r="Y52" s="191">
        <v>6.5149999999999997</v>
      </c>
      <c r="Z52" s="191">
        <v>6.11</v>
      </c>
      <c r="AA52" s="191">
        <v>7.556</v>
      </c>
      <c r="AB52" s="191">
        <v>4.74</v>
      </c>
      <c r="AC52" s="191">
        <v>8.0619999999999994</v>
      </c>
      <c r="AD52" s="191">
        <v>7.3780000000000001</v>
      </c>
      <c r="AE52" s="192">
        <v>5.9740000000000002</v>
      </c>
      <c r="AF52" s="191">
        <v>6.8289999999999997</v>
      </c>
      <c r="AG52" s="191">
        <v>8.9870000000000001</v>
      </c>
      <c r="AH52" s="191">
        <v>6.3049999999999997</v>
      </c>
    </row>
    <row r="53" spans="1:1005" ht="14.5" x14ac:dyDescent="0.35">
      <c r="A53" s="146">
        <v>46661</v>
      </c>
      <c r="B53" s="281"/>
      <c r="C53" s="271">
        <v>5</v>
      </c>
      <c r="D53" s="276">
        <v>6</v>
      </c>
      <c r="E53" s="191">
        <v>11.19</v>
      </c>
      <c r="F53" s="191">
        <v>7.9610000000000003</v>
      </c>
      <c r="G53" s="191">
        <v>8.5289999999999999</v>
      </c>
      <c r="H53" s="191">
        <v>6.681</v>
      </c>
      <c r="I53" s="191">
        <v>6.7649999999999997</v>
      </c>
      <c r="J53" s="191">
        <v>5.069</v>
      </c>
      <c r="K53" s="191">
        <v>4.5949999999999998</v>
      </c>
      <c r="L53" s="191">
        <v>4.6020000000000003</v>
      </c>
      <c r="M53" s="191">
        <v>5.5270000000000001</v>
      </c>
      <c r="N53" s="191">
        <v>5.0380000000000003</v>
      </c>
      <c r="O53" s="191">
        <v>6.6289999999999996</v>
      </c>
      <c r="P53" s="191">
        <v>8.6389999999999993</v>
      </c>
      <c r="Q53" s="191">
        <v>6.2919999999999998</v>
      </c>
      <c r="R53" s="191">
        <v>7.9539999999999997</v>
      </c>
      <c r="S53" s="191">
        <v>7.3380000000000001</v>
      </c>
      <c r="T53" s="191">
        <v>5.5330000000000004</v>
      </c>
      <c r="U53" s="191">
        <v>7.8630000000000004</v>
      </c>
      <c r="V53" s="191">
        <v>4.3630000000000004</v>
      </c>
      <c r="W53" s="191">
        <v>6.9710000000000001</v>
      </c>
      <c r="X53" s="191">
        <v>11.019</v>
      </c>
      <c r="Y53" s="191">
        <v>5.5730000000000004</v>
      </c>
      <c r="Z53" s="191">
        <v>5.3159999999999998</v>
      </c>
      <c r="AA53" s="191">
        <v>7.8520000000000003</v>
      </c>
      <c r="AB53" s="191">
        <v>4.7119999999999997</v>
      </c>
      <c r="AC53" s="191">
        <v>6.8040000000000003</v>
      </c>
      <c r="AD53" s="191">
        <v>6.65</v>
      </c>
      <c r="AE53" s="192">
        <v>5.3040000000000003</v>
      </c>
      <c r="AF53" s="191">
        <v>5.1109999999999998</v>
      </c>
      <c r="AG53" s="191">
        <v>8.3369999999999997</v>
      </c>
      <c r="AH53" s="191">
        <v>7.26</v>
      </c>
    </row>
    <row r="54" spans="1:1005" ht="14.5" x14ac:dyDescent="0.35">
      <c r="A54" s="146">
        <v>46692</v>
      </c>
      <c r="B54" s="281"/>
      <c r="C54" s="271">
        <v>4</v>
      </c>
      <c r="D54" s="276">
        <v>5</v>
      </c>
      <c r="E54" s="191">
        <v>8.35</v>
      </c>
      <c r="F54" s="191">
        <v>7.5350000000000001</v>
      </c>
      <c r="G54" s="191">
        <v>7.0460000000000003</v>
      </c>
      <c r="H54" s="191">
        <v>5.2590000000000003</v>
      </c>
      <c r="I54" s="191">
        <v>5.7359999999999998</v>
      </c>
      <c r="J54" s="191">
        <v>4.2679999999999998</v>
      </c>
      <c r="K54" s="191">
        <v>4.6989999999999998</v>
      </c>
      <c r="L54" s="191">
        <v>3.2269999999999999</v>
      </c>
      <c r="M54" s="191">
        <v>4.2789999999999999</v>
      </c>
      <c r="N54" s="191">
        <v>4.33</v>
      </c>
      <c r="O54" s="191">
        <v>5.7949999999999999</v>
      </c>
      <c r="P54" s="191">
        <v>6.202</v>
      </c>
      <c r="Q54" s="191">
        <v>5.218</v>
      </c>
      <c r="R54" s="191">
        <v>6.694</v>
      </c>
      <c r="S54" s="191">
        <v>6.2549999999999999</v>
      </c>
      <c r="T54" s="191">
        <v>5.5890000000000004</v>
      </c>
      <c r="U54" s="191">
        <v>6.5620000000000003</v>
      </c>
      <c r="V54" s="191">
        <v>3.718</v>
      </c>
      <c r="W54" s="191">
        <v>4.7560000000000002</v>
      </c>
      <c r="X54" s="191">
        <v>7.0540000000000003</v>
      </c>
      <c r="Y54" s="191">
        <v>4.7930000000000001</v>
      </c>
      <c r="Z54" s="191">
        <v>4.51</v>
      </c>
      <c r="AA54" s="191">
        <v>6.51</v>
      </c>
      <c r="AB54" s="191">
        <v>4.4020000000000001</v>
      </c>
      <c r="AC54" s="191">
        <v>5.9349999999999996</v>
      </c>
      <c r="AD54" s="191">
        <v>6.8369999999999997</v>
      </c>
      <c r="AE54" s="192">
        <v>4.6280000000000001</v>
      </c>
      <c r="AF54" s="191">
        <v>4.2649999999999997</v>
      </c>
      <c r="AG54" s="191">
        <v>6.9340000000000002</v>
      </c>
      <c r="AH54" s="191">
        <v>5.8529999999999998</v>
      </c>
    </row>
    <row r="55" spans="1:1005" ht="14.5" x14ac:dyDescent="0.35">
      <c r="A55" s="146">
        <v>46722</v>
      </c>
      <c r="B55" s="281"/>
      <c r="C55" s="271">
        <v>4</v>
      </c>
      <c r="D55" s="276">
        <v>4</v>
      </c>
      <c r="E55" s="191">
        <v>7.6749999999999998</v>
      </c>
      <c r="F55" s="191">
        <v>6.617</v>
      </c>
      <c r="G55" s="191">
        <v>6.2919999999999998</v>
      </c>
      <c r="H55" s="191">
        <v>5.077</v>
      </c>
      <c r="I55" s="191">
        <v>5.1870000000000003</v>
      </c>
      <c r="J55" s="191">
        <v>3.9670000000000001</v>
      </c>
      <c r="K55" s="191">
        <v>3.9540000000000002</v>
      </c>
      <c r="L55" s="191">
        <v>2.8519999999999999</v>
      </c>
      <c r="M55" s="191">
        <v>3.8959999999999999</v>
      </c>
      <c r="N55" s="191">
        <v>3.7280000000000002</v>
      </c>
      <c r="O55" s="191">
        <v>4.6180000000000003</v>
      </c>
      <c r="P55" s="191">
        <v>4.9359999999999999</v>
      </c>
      <c r="Q55" s="191">
        <v>4.1669999999999998</v>
      </c>
      <c r="R55" s="191">
        <v>5.9379999999999997</v>
      </c>
      <c r="S55" s="191">
        <v>5.1769999999999996</v>
      </c>
      <c r="T55" s="191">
        <v>4.6689999999999996</v>
      </c>
      <c r="U55" s="191">
        <v>5.8529999999999998</v>
      </c>
      <c r="V55" s="191">
        <v>3.3849999999999998</v>
      </c>
      <c r="W55" s="191">
        <v>4.0709999999999997</v>
      </c>
      <c r="X55" s="191">
        <v>5.4539999999999997</v>
      </c>
      <c r="Y55" s="191">
        <v>4.5410000000000004</v>
      </c>
      <c r="Z55" s="191">
        <v>4.1520000000000001</v>
      </c>
      <c r="AA55" s="191">
        <v>6.0469999999999997</v>
      </c>
      <c r="AB55" s="191">
        <v>3.7360000000000002</v>
      </c>
      <c r="AC55" s="191">
        <v>5.5830000000000002</v>
      </c>
      <c r="AD55" s="191">
        <v>5.3620000000000001</v>
      </c>
      <c r="AE55" s="192">
        <v>4.3899999999999997</v>
      </c>
      <c r="AF55" s="191">
        <v>3.9420000000000002</v>
      </c>
      <c r="AG55" s="191">
        <v>5.907</v>
      </c>
      <c r="AH55" s="191">
        <v>5.0449999999999999</v>
      </c>
    </row>
    <row r="56" spans="1:1005" ht="14.5" x14ac:dyDescent="0.35">
      <c r="A56" s="146">
        <v>46753</v>
      </c>
      <c r="B56" s="281"/>
      <c r="C56" s="271">
        <v>4</v>
      </c>
      <c r="D56" s="276">
        <v>5</v>
      </c>
      <c r="E56" s="191">
        <v>6.6130000000000004</v>
      </c>
      <c r="F56" s="191">
        <v>5.6289999999999996</v>
      </c>
      <c r="G56" s="191">
        <v>5.6710000000000003</v>
      </c>
      <c r="H56" s="191">
        <v>4.282</v>
      </c>
      <c r="I56" s="191">
        <v>4.76</v>
      </c>
      <c r="J56" s="191">
        <v>3.6440000000000001</v>
      </c>
      <c r="K56" s="191">
        <v>3.508</v>
      </c>
      <c r="L56" s="191">
        <v>2.6160000000000001</v>
      </c>
      <c r="M56" s="191">
        <v>3.4889999999999999</v>
      </c>
      <c r="N56" s="191">
        <v>3.367</v>
      </c>
      <c r="O56" s="191">
        <v>4.032</v>
      </c>
      <c r="P56" s="191">
        <v>4.2889999999999997</v>
      </c>
      <c r="Q56" s="191">
        <v>3.601</v>
      </c>
      <c r="R56" s="191">
        <v>5.3280000000000003</v>
      </c>
      <c r="S56" s="191">
        <v>4.63</v>
      </c>
      <c r="T56" s="191">
        <v>4.0990000000000002</v>
      </c>
      <c r="U56" s="191">
        <v>5.3680000000000003</v>
      </c>
      <c r="V56" s="191">
        <v>3.0830000000000002</v>
      </c>
      <c r="W56" s="191">
        <v>3.7040000000000002</v>
      </c>
      <c r="X56" s="191">
        <v>4.8259999999999996</v>
      </c>
      <c r="Y56" s="191">
        <v>4.1589999999999998</v>
      </c>
      <c r="Z56" s="191">
        <v>3.7269999999999999</v>
      </c>
      <c r="AA56" s="191">
        <v>5.1070000000000002</v>
      </c>
      <c r="AB56" s="191">
        <v>3.3849999999999998</v>
      </c>
      <c r="AC56" s="191">
        <v>5.0709999999999997</v>
      </c>
      <c r="AD56" s="191">
        <v>4.383</v>
      </c>
      <c r="AE56" s="192">
        <v>4.008</v>
      </c>
      <c r="AF56" s="191">
        <v>3.6190000000000002</v>
      </c>
      <c r="AG56" s="191">
        <v>5.3280000000000003</v>
      </c>
      <c r="AH56" s="191">
        <v>4.4930000000000003</v>
      </c>
    </row>
    <row r="57" spans="1:1005" ht="14.5" x14ac:dyDescent="0.35">
      <c r="A57" s="146">
        <v>46784</v>
      </c>
      <c r="B57" s="281"/>
      <c r="C57" s="271">
        <v>4</v>
      </c>
      <c r="D57" s="276">
        <v>4</v>
      </c>
      <c r="E57" s="191">
        <v>5.5640000000000001</v>
      </c>
      <c r="F57" s="191">
        <v>4.74</v>
      </c>
      <c r="G57" s="191">
        <v>4.8150000000000004</v>
      </c>
      <c r="H57" s="191">
        <v>3.6850000000000001</v>
      </c>
      <c r="I57" s="191">
        <v>4.1130000000000004</v>
      </c>
      <c r="J57" s="191">
        <v>3.1480000000000001</v>
      </c>
      <c r="K57" s="191">
        <v>2.9769999999999999</v>
      </c>
      <c r="L57" s="191">
        <v>2.3959999999999999</v>
      </c>
      <c r="M57" s="191">
        <v>2.9769999999999999</v>
      </c>
      <c r="N57" s="191">
        <v>2.8759999999999999</v>
      </c>
      <c r="O57" s="191">
        <v>3.4020000000000001</v>
      </c>
      <c r="P57" s="191">
        <v>3.694</v>
      </c>
      <c r="Q57" s="191">
        <v>3.0219999999999998</v>
      </c>
      <c r="R57" s="191">
        <v>4.5590000000000002</v>
      </c>
      <c r="S57" s="191">
        <v>3.9319999999999999</v>
      </c>
      <c r="T57" s="191">
        <v>3.468</v>
      </c>
      <c r="U57" s="191">
        <v>4.5510000000000002</v>
      </c>
      <c r="V57" s="191">
        <v>2.7</v>
      </c>
      <c r="W57" s="191">
        <v>3.1539999999999999</v>
      </c>
      <c r="X57" s="191">
        <v>4.7140000000000004</v>
      </c>
      <c r="Y57" s="191">
        <v>3.7320000000000002</v>
      </c>
      <c r="Z57" s="191">
        <v>3.2160000000000002</v>
      </c>
      <c r="AA57" s="191">
        <v>4.4210000000000003</v>
      </c>
      <c r="AB57" s="191">
        <v>2.919</v>
      </c>
      <c r="AC57" s="191">
        <v>4.3109999999999999</v>
      </c>
      <c r="AD57" s="191">
        <v>3.726</v>
      </c>
      <c r="AE57" s="192">
        <v>3.536</v>
      </c>
      <c r="AF57" s="191">
        <v>3.14</v>
      </c>
      <c r="AG57" s="191">
        <v>4.569</v>
      </c>
      <c r="AH57" s="191">
        <v>3.9710000000000001</v>
      </c>
    </row>
    <row r="58" spans="1:1005" ht="14.5" x14ac:dyDescent="0.35">
      <c r="A58" s="146">
        <v>46813</v>
      </c>
      <c r="B58" s="281"/>
      <c r="C58" s="271">
        <v>4</v>
      </c>
      <c r="D58" s="276">
        <v>5</v>
      </c>
      <c r="E58" s="191">
        <v>5.7270000000000003</v>
      </c>
      <c r="F58" s="191">
        <v>5.8150000000000004</v>
      </c>
      <c r="G58" s="191">
        <v>5.3250000000000002</v>
      </c>
      <c r="H58" s="191">
        <v>4.7229999999999999</v>
      </c>
      <c r="I58" s="191">
        <v>4.3689999999999998</v>
      </c>
      <c r="J58" s="191">
        <v>3.5350000000000001</v>
      </c>
      <c r="K58" s="191">
        <v>3.0609999999999999</v>
      </c>
      <c r="L58" s="191">
        <v>2.9369999999999998</v>
      </c>
      <c r="M58" s="191">
        <v>4.9020000000000001</v>
      </c>
      <c r="N58" s="191">
        <v>2.9860000000000002</v>
      </c>
      <c r="O58" s="191">
        <v>3.5009999999999999</v>
      </c>
      <c r="P58" s="191">
        <v>6.1449999999999996</v>
      </c>
      <c r="Q58" s="191">
        <v>2.9460000000000002</v>
      </c>
      <c r="R58" s="191">
        <v>5.3849999999999998</v>
      </c>
      <c r="S58" s="191">
        <v>3.839</v>
      </c>
      <c r="T58" s="191">
        <v>3.6850000000000001</v>
      </c>
      <c r="U58" s="191">
        <v>5.5949999999999998</v>
      </c>
      <c r="V58" s="191">
        <v>2.8180000000000001</v>
      </c>
      <c r="W58" s="191">
        <v>3.036</v>
      </c>
      <c r="X58" s="191">
        <v>5.8639999999999999</v>
      </c>
      <c r="Y58" s="191">
        <v>4.367</v>
      </c>
      <c r="Z58" s="191">
        <v>5.069</v>
      </c>
      <c r="AA58" s="191">
        <v>4.5149999999999997</v>
      </c>
      <c r="AB58" s="191">
        <v>2.85</v>
      </c>
      <c r="AC58" s="191">
        <v>4.55</v>
      </c>
      <c r="AD58" s="191">
        <v>3.778</v>
      </c>
      <c r="AE58" s="192">
        <v>3.9849999999999999</v>
      </c>
      <c r="AF58" s="191">
        <v>3.496</v>
      </c>
      <c r="AG58" s="191">
        <v>5.2350000000000003</v>
      </c>
      <c r="AH58" s="191">
        <v>5.2249999999999996</v>
      </c>
    </row>
    <row r="59" spans="1:1005" ht="14.5" x14ac:dyDescent="0.35">
      <c r="A59" s="146">
        <v>46844</v>
      </c>
      <c r="B59" s="281"/>
      <c r="C59" s="271">
        <v>8</v>
      </c>
      <c r="D59" s="276">
        <v>9</v>
      </c>
      <c r="E59" s="191">
        <v>10.151</v>
      </c>
      <c r="F59" s="191">
        <v>8.2309999999999999</v>
      </c>
      <c r="G59" s="191">
        <v>7.1779999999999999</v>
      </c>
      <c r="H59" s="191">
        <v>6.7039999999999997</v>
      </c>
      <c r="I59" s="191">
        <v>9.7789999999999999</v>
      </c>
      <c r="J59" s="191">
        <v>7.3380000000000001</v>
      </c>
      <c r="K59" s="191">
        <v>7.5990000000000002</v>
      </c>
      <c r="L59" s="191">
        <v>5.9240000000000004</v>
      </c>
      <c r="M59" s="191">
        <v>9.9819999999999993</v>
      </c>
      <c r="N59" s="191">
        <v>6.569</v>
      </c>
      <c r="O59" s="191">
        <v>9.4689999999999994</v>
      </c>
      <c r="P59" s="191">
        <v>9.8290000000000006</v>
      </c>
      <c r="Q59" s="191">
        <v>3.7170000000000001</v>
      </c>
      <c r="R59" s="191">
        <v>7.29</v>
      </c>
      <c r="S59" s="191">
        <v>7.2089999999999996</v>
      </c>
      <c r="T59" s="191">
        <v>6.7169999999999996</v>
      </c>
      <c r="U59" s="191">
        <v>12.936999999999999</v>
      </c>
      <c r="V59" s="191">
        <v>5.0129999999999999</v>
      </c>
      <c r="W59" s="191">
        <v>5.4969999999999999</v>
      </c>
      <c r="X59" s="191">
        <v>9.7829999999999995</v>
      </c>
      <c r="Y59" s="191">
        <v>7.16</v>
      </c>
      <c r="Z59" s="191">
        <v>9.81</v>
      </c>
      <c r="AA59" s="191">
        <v>7.5039999999999996</v>
      </c>
      <c r="AB59" s="191">
        <v>6.7370000000000001</v>
      </c>
      <c r="AC59" s="191">
        <v>7.0789999999999997</v>
      </c>
      <c r="AD59" s="191">
        <v>6.931</v>
      </c>
      <c r="AE59" s="192">
        <v>8.8620000000000001</v>
      </c>
      <c r="AF59" s="191">
        <v>6.5830000000000002</v>
      </c>
      <c r="AG59" s="191">
        <v>8.9420000000000002</v>
      </c>
      <c r="AH59" s="191">
        <v>6.6289999999999996</v>
      </c>
    </row>
    <row r="60" spans="1:1005" ht="14.5" x14ac:dyDescent="0.35">
      <c r="A60" s="146">
        <v>46874</v>
      </c>
      <c r="B60" s="281"/>
      <c r="C60" s="271">
        <v>23</v>
      </c>
      <c r="D60" s="276">
        <v>26</v>
      </c>
      <c r="E60" s="191">
        <v>56.41</v>
      </c>
      <c r="F60" s="191">
        <v>40.043999999999997</v>
      </c>
      <c r="G60" s="191">
        <v>24.047999999999998</v>
      </c>
      <c r="H60" s="191">
        <v>23.288</v>
      </c>
      <c r="I60" s="191">
        <v>34.075000000000003</v>
      </c>
      <c r="J60" s="191">
        <v>26.43</v>
      </c>
      <c r="K60" s="191">
        <v>17.893999999999998</v>
      </c>
      <c r="L60" s="191">
        <v>21.263000000000002</v>
      </c>
      <c r="M60" s="191">
        <v>27.669</v>
      </c>
      <c r="N60" s="191">
        <v>25.294</v>
      </c>
      <c r="O60" s="191">
        <v>32.485999999999997</v>
      </c>
      <c r="P60" s="191">
        <v>29.82</v>
      </c>
      <c r="Q60" s="191">
        <v>24.582000000000001</v>
      </c>
      <c r="R60" s="191">
        <v>39.171999999999997</v>
      </c>
      <c r="S60" s="191">
        <v>17.242999999999999</v>
      </c>
      <c r="T60" s="191">
        <v>21.298999999999999</v>
      </c>
      <c r="U60" s="191">
        <v>24.687999999999999</v>
      </c>
      <c r="V60" s="191">
        <v>16.84</v>
      </c>
      <c r="W60" s="191">
        <v>28.26</v>
      </c>
      <c r="X60" s="191">
        <v>20.280999999999999</v>
      </c>
      <c r="Y60" s="191">
        <v>17.292999999999999</v>
      </c>
      <c r="Z60" s="191">
        <v>32.691000000000003</v>
      </c>
      <c r="AA60" s="191">
        <v>30.986000000000001</v>
      </c>
      <c r="AB60" s="191">
        <v>21.052</v>
      </c>
      <c r="AC60" s="191">
        <v>26.413</v>
      </c>
      <c r="AD60" s="191">
        <v>21.33</v>
      </c>
      <c r="AE60" s="192">
        <v>26.898</v>
      </c>
      <c r="AF60" s="191">
        <v>30.971</v>
      </c>
      <c r="AG60" s="191">
        <v>29.646999999999998</v>
      </c>
      <c r="AH60" s="191">
        <v>30.27</v>
      </c>
    </row>
    <row r="61" spans="1:1005" ht="14.5" x14ac:dyDescent="0.35">
      <c r="A61" s="146">
        <v>46905</v>
      </c>
      <c r="B61" s="281"/>
      <c r="C61" s="271">
        <v>28</v>
      </c>
      <c r="D61" s="276">
        <v>40</v>
      </c>
      <c r="E61" s="191">
        <v>61.945999999999998</v>
      </c>
      <c r="F61" s="191">
        <v>73.197999999999993</v>
      </c>
      <c r="G61" s="191">
        <v>32.197000000000003</v>
      </c>
      <c r="H61" s="191">
        <v>48.655000000000001</v>
      </c>
      <c r="I61" s="191">
        <v>26.201000000000001</v>
      </c>
      <c r="J61" s="191">
        <v>25.86</v>
      </c>
      <c r="K61" s="191">
        <v>12.981999999999999</v>
      </c>
      <c r="L61" s="191">
        <v>34.081000000000003</v>
      </c>
      <c r="M61" s="191">
        <v>22.186</v>
      </c>
      <c r="N61" s="191">
        <v>35.414000000000001</v>
      </c>
      <c r="O61" s="191">
        <v>36.326999999999998</v>
      </c>
      <c r="P61" s="191">
        <v>28.155999999999999</v>
      </c>
      <c r="Q61" s="191">
        <v>75.397999999999996</v>
      </c>
      <c r="R61" s="191">
        <v>41.576999999999998</v>
      </c>
      <c r="S61" s="191">
        <v>42.024000000000001</v>
      </c>
      <c r="T61" s="191">
        <v>66.894999999999996</v>
      </c>
      <c r="U61" s="191">
        <v>11.8</v>
      </c>
      <c r="V61" s="191">
        <v>29.681000000000001</v>
      </c>
      <c r="W61" s="191">
        <v>51.058</v>
      </c>
      <c r="X61" s="191">
        <v>51.899000000000001</v>
      </c>
      <c r="Y61" s="191">
        <v>42.386000000000003</v>
      </c>
      <c r="Z61" s="191">
        <v>53.436999999999998</v>
      </c>
      <c r="AA61" s="191">
        <v>18.393000000000001</v>
      </c>
      <c r="AB61" s="191">
        <v>57.767000000000003</v>
      </c>
      <c r="AC61" s="191">
        <v>33.718000000000004</v>
      </c>
      <c r="AD61" s="191">
        <v>42.988</v>
      </c>
      <c r="AE61" s="192">
        <v>26.814</v>
      </c>
      <c r="AF61" s="191">
        <v>64.305000000000007</v>
      </c>
      <c r="AG61" s="191">
        <v>42.271000000000001</v>
      </c>
      <c r="AH61" s="191">
        <v>84.709000000000003</v>
      </c>
    </row>
    <row r="62" spans="1:1005" ht="14.5" x14ac:dyDescent="0.35">
      <c r="A62" s="146">
        <v>46935</v>
      </c>
      <c r="B62" s="281"/>
      <c r="C62" s="271">
        <v>9</v>
      </c>
      <c r="D62" s="276">
        <v>15</v>
      </c>
      <c r="E62" s="191">
        <v>23.927</v>
      </c>
      <c r="F62" s="191">
        <v>26.899000000000001</v>
      </c>
      <c r="G62" s="191">
        <v>16.067</v>
      </c>
      <c r="H62" s="191">
        <v>29.719000000000001</v>
      </c>
      <c r="I62" s="191">
        <v>10.942</v>
      </c>
      <c r="J62" s="191">
        <v>10.125999999999999</v>
      </c>
      <c r="K62" s="191">
        <v>6.2519999999999998</v>
      </c>
      <c r="L62" s="191">
        <v>12.178000000000001</v>
      </c>
      <c r="M62" s="191">
        <v>9.1940000000000008</v>
      </c>
      <c r="N62" s="191">
        <v>14.846</v>
      </c>
      <c r="O62" s="191">
        <v>12.792</v>
      </c>
      <c r="P62" s="191">
        <v>11.865</v>
      </c>
      <c r="Q62" s="191">
        <v>37.539000000000001</v>
      </c>
      <c r="R62" s="191">
        <v>21.538</v>
      </c>
      <c r="S62" s="191">
        <v>14.013999999999999</v>
      </c>
      <c r="T62" s="191">
        <v>41.378999999999998</v>
      </c>
      <c r="U62" s="191">
        <v>7.327</v>
      </c>
      <c r="V62" s="191">
        <v>12.052</v>
      </c>
      <c r="W62" s="191">
        <v>18.363</v>
      </c>
      <c r="X62" s="191">
        <v>18.122</v>
      </c>
      <c r="Y62" s="191">
        <v>15.394</v>
      </c>
      <c r="Z62" s="191">
        <v>20.149999999999999</v>
      </c>
      <c r="AA62" s="191">
        <v>8.23</v>
      </c>
      <c r="AB62" s="191">
        <v>37.74</v>
      </c>
      <c r="AC62" s="191">
        <v>12.381</v>
      </c>
      <c r="AD62" s="191">
        <v>17.335999999999999</v>
      </c>
      <c r="AE62" s="192">
        <v>13.262</v>
      </c>
      <c r="AF62" s="191">
        <v>32.770000000000003</v>
      </c>
      <c r="AG62" s="191">
        <v>15.808</v>
      </c>
      <c r="AH62" s="191">
        <v>73.37</v>
      </c>
    </row>
    <row r="63" spans="1:1005" ht="14.5" x14ac:dyDescent="0.35">
      <c r="A63" s="146">
        <v>46966</v>
      </c>
      <c r="B63" s="281"/>
      <c r="C63" s="271">
        <v>7</v>
      </c>
      <c r="D63" s="276">
        <v>8</v>
      </c>
      <c r="E63" s="191">
        <v>10.878</v>
      </c>
      <c r="F63" s="191">
        <v>13.395</v>
      </c>
      <c r="G63" s="191">
        <v>8.3010000000000002</v>
      </c>
      <c r="H63" s="191">
        <v>12.46</v>
      </c>
      <c r="I63" s="191">
        <v>7.173</v>
      </c>
      <c r="J63" s="191">
        <v>7.0270000000000001</v>
      </c>
      <c r="K63" s="191">
        <v>4.3499999999999996</v>
      </c>
      <c r="L63" s="191">
        <v>6.6959999999999997</v>
      </c>
      <c r="M63" s="191">
        <v>6.0049999999999999</v>
      </c>
      <c r="N63" s="191">
        <v>8.8160000000000007</v>
      </c>
      <c r="O63" s="191">
        <v>8.07</v>
      </c>
      <c r="P63" s="191">
        <v>7.4569999999999999</v>
      </c>
      <c r="Q63" s="191">
        <v>13.237</v>
      </c>
      <c r="R63" s="191">
        <v>9.5920000000000005</v>
      </c>
      <c r="S63" s="191">
        <v>9.0380000000000003</v>
      </c>
      <c r="T63" s="191">
        <v>14.672000000000001</v>
      </c>
      <c r="U63" s="191">
        <v>5.4720000000000004</v>
      </c>
      <c r="V63" s="191">
        <v>7.5179999999999998</v>
      </c>
      <c r="W63" s="191">
        <v>9.7170000000000005</v>
      </c>
      <c r="X63" s="191">
        <v>8.5640000000000001</v>
      </c>
      <c r="Y63" s="191">
        <v>8.3610000000000007</v>
      </c>
      <c r="Z63" s="191">
        <v>11.935</v>
      </c>
      <c r="AA63" s="191">
        <v>5.67</v>
      </c>
      <c r="AB63" s="191">
        <v>13.406000000000001</v>
      </c>
      <c r="AC63" s="191">
        <v>7.4749999999999996</v>
      </c>
      <c r="AD63" s="191">
        <v>8.2829999999999995</v>
      </c>
      <c r="AE63" s="192">
        <v>8.6959999999999997</v>
      </c>
      <c r="AF63" s="191">
        <v>12.532999999999999</v>
      </c>
      <c r="AG63" s="191">
        <v>7.875</v>
      </c>
      <c r="AH63" s="191">
        <v>23.443999999999999</v>
      </c>
    </row>
    <row r="64" spans="1:1005" ht="14.5" x14ac:dyDescent="0.35">
      <c r="A64" s="146">
        <v>46997</v>
      </c>
      <c r="B64" s="281"/>
      <c r="C64" s="271">
        <v>6</v>
      </c>
      <c r="D64" s="276">
        <v>7</v>
      </c>
      <c r="E64" s="191">
        <v>8.1950000000000003</v>
      </c>
      <c r="F64" s="191">
        <v>9.1630000000000003</v>
      </c>
      <c r="G64" s="191">
        <v>5.9420000000000002</v>
      </c>
      <c r="H64" s="191">
        <v>7.859</v>
      </c>
      <c r="I64" s="191">
        <v>5.5309999999999997</v>
      </c>
      <c r="J64" s="191">
        <v>5.2770000000000001</v>
      </c>
      <c r="K64" s="191">
        <v>3.6709999999999998</v>
      </c>
      <c r="L64" s="191">
        <v>7.29</v>
      </c>
      <c r="M64" s="191">
        <v>4.891</v>
      </c>
      <c r="N64" s="191">
        <v>5.9269999999999996</v>
      </c>
      <c r="O64" s="191">
        <v>6.6749999999999998</v>
      </c>
      <c r="P64" s="191">
        <v>6.431</v>
      </c>
      <c r="Q64" s="191">
        <v>8.3780000000000001</v>
      </c>
      <c r="R64" s="191">
        <v>6.8049999999999997</v>
      </c>
      <c r="S64" s="191">
        <v>6.03</v>
      </c>
      <c r="T64" s="191">
        <v>8.5399999999999991</v>
      </c>
      <c r="U64" s="191">
        <v>4.7969999999999997</v>
      </c>
      <c r="V64" s="191">
        <v>6.5350000000000001</v>
      </c>
      <c r="W64" s="191">
        <v>9.1069999999999993</v>
      </c>
      <c r="X64" s="191">
        <v>6.5149999999999997</v>
      </c>
      <c r="Y64" s="191">
        <v>6.11</v>
      </c>
      <c r="Z64" s="191">
        <v>7.556</v>
      </c>
      <c r="AA64" s="191">
        <v>4.74</v>
      </c>
      <c r="AB64" s="191">
        <v>8.0619999999999994</v>
      </c>
      <c r="AC64" s="191">
        <v>7.3780000000000001</v>
      </c>
      <c r="AD64" s="191">
        <v>5.9740000000000002</v>
      </c>
      <c r="AE64" s="192">
        <v>6.8289999999999997</v>
      </c>
      <c r="AF64" s="191">
        <v>8.9870000000000001</v>
      </c>
      <c r="AG64" s="191">
        <v>6.3049999999999997</v>
      </c>
      <c r="AH64" s="191">
        <v>6.3049999999999997</v>
      </c>
      <c r="ALQ64" s="167" t="e">
        <v>#N/A</v>
      </c>
    </row>
    <row r="65" spans="1:1005" ht="14.5" x14ac:dyDescent="0.35">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4.5" x14ac:dyDescent="0.3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4.5" x14ac:dyDescent="0.3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4.5" x14ac:dyDescent="0.3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4.5" x14ac:dyDescent="0.3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4.5" x14ac:dyDescent="0.3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4.5" x14ac:dyDescent="0.3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4.5" x14ac:dyDescent="0.35">
      <c r="A72" s="146"/>
      <c r="B72" s="281"/>
      <c r="C72" s="271"/>
      <c r="D72" s="276"/>
      <c r="ALQ72" s="167" t="e">
        <v>#N/A</v>
      </c>
    </row>
    <row r="73" spans="1:1005" ht="14.5" x14ac:dyDescent="0.35">
      <c r="A73" s="146"/>
      <c r="B73" s="281"/>
      <c r="C73" s="271"/>
      <c r="D73" s="276"/>
    </row>
    <row r="74" spans="1:1005" ht="14.5" x14ac:dyDescent="0.35">
      <c r="A74" s="146"/>
      <c r="B74" s="281"/>
      <c r="C74" s="271"/>
      <c r="D74" s="276"/>
    </row>
    <row r="75" spans="1:1005" ht="14.5" x14ac:dyDescent="0.35">
      <c r="A75" s="146"/>
      <c r="B75" s="281"/>
      <c r="C75" s="271"/>
      <c r="D75" s="276"/>
    </row>
    <row r="76" spans="1:1005" ht="14.5" x14ac:dyDescent="0.35">
      <c r="A76" s="146"/>
      <c r="B76" s="281"/>
      <c r="C76" s="271"/>
      <c r="D76" s="276"/>
    </row>
    <row r="77" spans="1:1005" ht="14.5" x14ac:dyDescent="0.35">
      <c r="A77" s="146"/>
      <c r="B77" s="281"/>
      <c r="C77" s="271"/>
      <c r="D77" s="276"/>
    </row>
    <row r="78" spans="1:1005" ht="14.5" x14ac:dyDescent="0.35">
      <c r="A78" s="146"/>
      <c r="B78" s="281"/>
      <c r="C78" s="271"/>
      <c r="D78" s="276"/>
    </row>
    <row r="79" spans="1:1005" ht="14.5" x14ac:dyDescent="0.35">
      <c r="A79" s="146"/>
      <c r="B79" s="281"/>
      <c r="C79" s="271"/>
      <c r="D79" s="276"/>
    </row>
    <row r="80" spans="1:1005" ht="14.5" x14ac:dyDescent="0.35">
      <c r="A80" s="146"/>
      <c r="B80" s="281"/>
      <c r="C80" s="271"/>
      <c r="D80" s="276"/>
    </row>
    <row r="81" spans="1:4" ht="12.75" customHeight="1" x14ac:dyDescent="0.35">
      <c r="A81" s="146"/>
      <c r="B81" s="289"/>
      <c r="C81" s="261"/>
      <c r="D81" s="27"/>
    </row>
    <row r="82" spans="1:4" ht="12.75" customHeight="1" x14ac:dyDescent="0.35">
      <c r="A82" s="146"/>
      <c r="B82" s="289"/>
      <c r="C82" s="261"/>
      <c r="D82" s="27"/>
    </row>
    <row r="83" spans="1:4" ht="12.75" customHeight="1" x14ac:dyDescent="0.35">
      <c r="A83" s="146"/>
      <c r="B83" s="289"/>
      <c r="C83" s="261"/>
      <c r="D83" s="27"/>
    </row>
    <row r="84" spans="1:4" ht="12.75" customHeight="1" x14ac:dyDescent="0.3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topLeftCell="A40" workbookViewId="0">
      <selection activeCell="D4" sqref="D4"/>
    </sheetView>
  </sheetViews>
  <sheetFormatPr defaultColWidth="18.7265625" defaultRowHeight="12.75" customHeight="1" x14ac:dyDescent="0.35"/>
  <cols>
    <col min="1" max="1" width="7.54296875" style="162" customWidth="1"/>
    <col min="2" max="4" width="7.54296875" style="282" customWidth="1"/>
    <col min="5" max="5" width="7" customWidth="1"/>
    <col min="6" max="15" width="8" customWidth="1"/>
    <col min="16" max="19" width="7" customWidth="1"/>
    <col min="20" max="26" width="8" customWidth="1"/>
    <col min="27" max="30" width="7" customWidth="1"/>
    <col min="31" max="31" width="8.453125" style="2" customWidth="1"/>
    <col min="32" max="54" width="9.1796875" customWidth="1"/>
  </cols>
  <sheetData>
    <row r="1" spans="1:51" s="162" customFormat="1" ht="14.5" x14ac:dyDescent="0.35">
      <c r="A1" s="34"/>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row>
    <row r="2" spans="1:51" s="162" customFormat="1" ht="14.5" x14ac:dyDescent="0.3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4.5" x14ac:dyDescent="0.3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5" customHeight="1" x14ac:dyDescent="0.35">
      <c r="A4" s="294">
        <v>45170</v>
      </c>
      <c r="B4" s="292"/>
      <c r="C4" s="293">
        <v>9</v>
      </c>
      <c r="D4" s="273">
        <v>10</v>
      </c>
      <c r="E4" s="108">
        <v>26.065999999999999</v>
      </c>
      <c r="F4" s="108">
        <v>8.3460000000000001</v>
      </c>
      <c r="G4" s="108">
        <v>7.82</v>
      </c>
      <c r="H4" s="108">
        <v>15.661</v>
      </c>
      <c r="I4" s="108">
        <v>8.0530000000000008</v>
      </c>
      <c r="J4" s="108">
        <v>9.048</v>
      </c>
      <c r="K4" s="108">
        <v>16.995000000000001</v>
      </c>
      <c r="L4" s="108">
        <v>8.2590000000000003</v>
      </c>
      <c r="M4" s="108">
        <v>11.670999999999999</v>
      </c>
      <c r="N4" s="108">
        <v>7.9740000000000002</v>
      </c>
      <c r="O4" s="108">
        <v>7.2290000000000001</v>
      </c>
      <c r="P4" s="108">
        <v>17.282</v>
      </c>
      <c r="Q4" s="108">
        <v>17.103999999999999</v>
      </c>
      <c r="R4" s="108">
        <v>21.856999999999999</v>
      </c>
      <c r="S4" s="108">
        <v>9.2050000000000001</v>
      </c>
      <c r="T4" s="108">
        <v>10.868</v>
      </c>
      <c r="U4" s="108">
        <v>13.829000000000001</v>
      </c>
      <c r="V4" s="108">
        <v>7.4109999999999996</v>
      </c>
      <c r="W4" s="108">
        <v>8.8390000000000004</v>
      </c>
      <c r="X4" s="108">
        <v>8.952</v>
      </c>
      <c r="Y4" s="108">
        <v>8.51</v>
      </c>
      <c r="Z4" s="108">
        <v>7.4379999999999997</v>
      </c>
      <c r="AA4" s="108">
        <v>29.606999999999999</v>
      </c>
      <c r="AB4" s="108">
        <v>14.547000000000001</v>
      </c>
      <c r="AC4" s="108">
        <v>9.1539999999999999</v>
      </c>
      <c r="AD4" s="108">
        <v>9.4329999999999998</v>
      </c>
      <c r="AE4" s="108">
        <v>7.2809999999999997</v>
      </c>
      <c r="AF4" s="108">
        <v>7.2329999999999997</v>
      </c>
      <c r="AG4" s="108">
        <v>7.2060000000000004</v>
      </c>
      <c r="AH4" s="109">
        <v>8.0619999999999994</v>
      </c>
      <c r="AI4" s="130"/>
      <c r="AJ4" s="130"/>
      <c r="AK4" s="130"/>
      <c r="AL4" s="130"/>
      <c r="AM4" s="130"/>
      <c r="AN4" s="130"/>
      <c r="AO4" s="130"/>
      <c r="AP4" s="130"/>
      <c r="AQ4" s="130"/>
      <c r="AR4" s="130"/>
      <c r="AS4" s="130"/>
      <c r="AT4" s="130"/>
      <c r="AU4" s="130"/>
      <c r="AV4" s="130"/>
      <c r="AW4" s="130"/>
      <c r="AX4" s="130"/>
      <c r="AY4" s="130"/>
    </row>
    <row r="5" spans="1:51" ht="14.5" customHeight="1" x14ac:dyDescent="0.35">
      <c r="A5" s="294">
        <v>45200</v>
      </c>
      <c r="B5" s="280"/>
      <c r="C5" s="270">
        <v>10</v>
      </c>
      <c r="D5" s="274">
        <v>10</v>
      </c>
      <c r="E5" s="108">
        <v>11.335000000000001</v>
      </c>
      <c r="F5" s="108">
        <v>7.2560000000000002</v>
      </c>
      <c r="G5" s="108">
        <v>7.8170000000000002</v>
      </c>
      <c r="H5" s="108">
        <v>12.731</v>
      </c>
      <c r="I5" s="108">
        <v>9.1869999999999994</v>
      </c>
      <c r="J5" s="108">
        <v>14.677</v>
      </c>
      <c r="K5" s="108">
        <v>25.626999999999999</v>
      </c>
      <c r="L5" s="108">
        <v>9.7149999999999999</v>
      </c>
      <c r="M5" s="108">
        <v>8.7140000000000004</v>
      </c>
      <c r="N5" s="108">
        <v>9.1310000000000002</v>
      </c>
      <c r="O5" s="108">
        <v>6.7439999999999998</v>
      </c>
      <c r="P5" s="108">
        <v>15.855</v>
      </c>
      <c r="Q5" s="108">
        <v>10.285</v>
      </c>
      <c r="R5" s="108">
        <v>24.186</v>
      </c>
      <c r="S5" s="108">
        <v>19.753</v>
      </c>
      <c r="T5" s="108">
        <v>34.936</v>
      </c>
      <c r="U5" s="108">
        <v>16.283999999999999</v>
      </c>
      <c r="V5" s="108">
        <v>8.8680000000000003</v>
      </c>
      <c r="W5" s="108">
        <v>9.3249999999999993</v>
      </c>
      <c r="X5" s="108">
        <v>12.427</v>
      </c>
      <c r="Y5" s="108">
        <v>12.019</v>
      </c>
      <c r="Z5" s="108">
        <v>6.63</v>
      </c>
      <c r="AA5" s="108">
        <v>19.63</v>
      </c>
      <c r="AB5" s="108">
        <v>25.382999999999999</v>
      </c>
      <c r="AC5" s="108">
        <v>10.483000000000001</v>
      </c>
      <c r="AD5" s="108">
        <v>9.2899999999999991</v>
      </c>
      <c r="AE5" s="108">
        <v>8.6809999999999992</v>
      </c>
      <c r="AF5" s="108">
        <v>8.1620000000000008</v>
      </c>
      <c r="AG5" s="108">
        <v>6.4589999999999996</v>
      </c>
      <c r="AH5" s="109">
        <v>7.6779999999999999</v>
      </c>
      <c r="AI5" s="130"/>
      <c r="AJ5" s="130"/>
      <c r="AK5" s="130"/>
      <c r="AL5" s="130"/>
      <c r="AM5" s="130"/>
      <c r="AN5" s="130"/>
      <c r="AO5" s="130"/>
      <c r="AP5" s="130"/>
      <c r="AQ5" s="130"/>
      <c r="AR5" s="130"/>
      <c r="AS5" s="130"/>
      <c r="AT5" s="130"/>
      <c r="AU5" s="130"/>
      <c r="AV5" s="130"/>
      <c r="AW5" s="130"/>
      <c r="AX5" s="130"/>
      <c r="AY5" s="130"/>
    </row>
    <row r="6" spans="1:51" ht="14.5" customHeight="1" x14ac:dyDescent="0.35">
      <c r="A6" s="294">
        <v>45231</v>
      </c>
      <c r="B6" s="280"/>
      <c r="C6" s="270">
        <v>8</v>
      </c>
      <c r="D6" s="274">
        <v>7</v>
      </c>
      <c r="E6" s="108">
        <v>7.6120000000000001</v>
      </c>
      <c r="F6" s="108">
        <v>6.2850000000000001</v>
      </c>
      <c r="G6" s="108">
        <v>6.3419999999999996</v>
      </c>
      <c r="H6" s="108">
        <v>9.3209999999999997</v>
      </c>
      <c r="I6" s="108">
        <v>7.2869999999999999</v>
      </c>
      <c r="J6" s="108">
        <v>9.4489999999999998</v>
      </c>
      <c r="K6" s="108">
        <v>11.686999999999999</v>
      </c>
      <c r="L6" s="108">
        <v>8.8680000000000003</v>
      </c>
      <c r="M6" s="108">
        <v>6.2789999999999999</v>
      </c>
      <c r="N6" s="108">
        <v>7.1669999999999998</v>
      </c>
      <c r="O6" s="108">
        <v>6.1760000000000002</v>
      </c>
      <c r="P6" s="108">
        <v>9.2530000000000001</v>
      </c>
      <c r="Q6" s="108">
        <v>7.0940000000000003</v>
      </c>
      <c r="R6" s="108">
        <v>12.879</v>
      </c>
      <c r="S6" s="108">
        <v>13.487</v>
      </c>
      <c r="T6" s="108">
        <v>14.929</v>
      </c>
      <c r="U6" s="108">
        <v>8.875</v>
      </c>
      <c r="V6" s="108">
        <v>7.4660000000000002</v>
      </c>
      <c r="W6" s="108">
        <v>9.0239999999999991</v>
      </c>
      <c r="X6" s="108">
        <v>9.6229999999999993</v>
      </c>
      <c r="Y6" s="108">
        <v>9.125</v>
      </c>
      <c r="Z6" s="108">
        <v>5.8109999999999999</v>
      </c>
      <c r="AA6" s="108">
        <v>10.441000000000001</v>
      </c>
      <c r="AB6" s="108">
        <v>11.946999999999999</v>
      </c>
      <c r="AC6" s="108">
        <v>7.9950000000000001</v>
      </c>
      <c r="AD6" s="108">
        <v>6.6630000000000003</v>
      </c>
      <c r="AE6" s="108">
        <v>6.7030000000000003</v>
      </c>
      <c r="AF6" s="108">
        <v>7.0430000000000001</v>
      </c>
      <c r="AG6" s="108">
        <v>5.69</v>
      </c>
      <c r="AH6" s="109">
        <v>8.0050000000000008</v>
      </c>
      <c r="AI6" s="130"/>
      <c r="AJ6" s="130"/>
      <c r="AK6" s="130"/>
      <c r="AL6" s="130"/>
      <c r="AM6" s="130"/>
      <c r="AN6" s="130"/>
      <c r="AO6" s="130"/>
      <c r="AP6" s="130"/>
      <c r="AQ6" s="130"/>
      <c r="AR6" s="130"/>
      <c r="AS6" s="130"/>
      <c r="AT6" s="130"/>
      <c r="AU6" s="130"/>
      <c r="AV6" s="130"/>
      <c r="AW6" s="130"/>
      <c r="AX6" s="130"/>
      <c r="AY6" s="130"/>
    </row>
    <row r="7" spans="1:51" ht="14.5" customHeight="1" x14ac:dyDescent="0.35">
      <c r="A7" s="294">
        <v>45261</v>
      </c>
      <c r="B7" s="280"/>
      <c r="C7" s="270">
        <v>4</v>
      </c>
      <c r="D7" s="274">
        <v>6</v>
      </c>
      <c r="E7" s="108">
        <v>6.3390000000000004</v>
      </c>
      <c r="F7" s="108">
        <v>5.6689999999999996</v>
      </c>
      <c r="G7" s="108">
        <v>5.6989999999999998</v>
      </c>
      <c r="H7" s="108">
        <v>6.641</v>
      </c>
      <c r="I7" s="108">
        <v>6.5270000000000001</v>
      </c>
      <c r="J7" s="108">
        <v>7.14</v>
      </c>
      <c r="K7" s="108">
        <v>7.4459999999999997</v>
      </c>
      <c r="L7" s="108">
        <v>7.4930000000000003</v>
      </c>
      <c r="M7" s="108">
        <v>5.5519999999999996</v>
      </c>
      <c r="N7" s="108">
        <v>6.0490000000000004</v>
      </c>
      <c r="O7" s="108">
        <v>5.4109999999999996</v>
      </c>
      <c r="P7" s="108">
        <v>7.1159999999999997</v>
      </c>
      <c r="Q7" s="108">
        <v>6.2640000000000002</v>
      </c>
      <c r="R7" s="108">
        <v>8.2759999999999998</v>
      </c>
      <c r="S7" s="108">
        <v>8.1869999999999994</v>
      </c>
      <c r="T7" s="108">
        <v>8.7739999999999991</v>
      </c>
      <c r="U7" s="108">
        <v>7.0110000000000001</v>
      </c>
      <c r="V7" s="108">
        <v>6.351</v>
      </c>
      <c r="W7" s="108">
        <v>6.4729999999999999</v>
      </c>
      <c r="X7" s="108">
        <v>6.6820000000000004</v>
      </c>
      <c r="Y7" s="108">
        <v>6.8739999999999997</v>
      </c>
      <c r="Z7" s="108">
        <v>5.6040000000000001</v>
      </c>
      <c r="AA7" s="108">
        <v>7.4340000000000002</v>
      </c>
      <c r="AB7" s="108">
        <v>7.96</v>
      </c>
      <c r="AC7" s="108">
        <v>6.4720000000000004</v>
      </c>
      <c r="AD7" s="108">
        <v>5.74</v>
      </c>
      <c r="AE7" s="108">
        <v>6.2489999999999997</v>
      </c>
      <c r="AF7" s="108">
        <v>5.8109999999999999</v>
      </c>
      <c r="AG7" s="108">
        <v>5.3529999999999998</v>
      </c>
      <c r="AH7" s="109">
        <v>6.617</v>
      </c>
      <c r="AI7" s="130"/>
      <c r="AJ7" s="130"/>
      <c r="AK7" s="130"/>
      <c r="AL7" s="130"/>
      <c r="AM7" s="130"/>
      <c r="AN7" s="130"/>
      <c r="AO7" s="130"/>
      <c r="AP7" s="130"/>
      <c r="AQ7" s="130"/>
      <c r="AR7" s="130"/>
      <c r="AS7" s="130"/>
      <c r="AT7" s="130"/>
      <c r="AU7" s="130"/>
      <c r="AV7" s="130"/>
      <c r="AW7" s="130"/>
      <c r="AX7" s="130"/>
      <c r="AY7" s="130"/>
    </row>
    <row r="8" spans="1:51" ht="14.5" customHeight="1" x14ac:dyDescent="0.35">
      <c r="A8" s="294">
        <v>45292</v>
      </c>
      <c r="B8" s="280"/>
      <c r="C8" s="270">
        <v>4</v>
      </c>
      <c r="D8" s="274">
        <v>5</v>
      </c>
      <c r="E8" s="108">
        <v>5.5670000000000002</v>
      </c>
      <c r="F8" s="108">
        <v>5.0869999999999997</v>
      </c>
      <c r="G8" s="108">
        <v>5.2670000000000003</v>
      </c>
      <c r="H8" s="108">
        <v>5.67</v>
      </c>
      <c r="I8" s="108">
        <v>5.5190000000000001</v>
      </c>
      <c r="J8" s="108">
        <v>5.8659999999999997</v>
      </c>
      <c r="K8" s="108">
        <v>6.069</v>
      </c>
      <c r="L8" s="108">
        <v>5.9669999999999996</v>
      </c>
      <c r="M8" s="108">
        <v>5.1829999999999998</v>
      </c>
      <c r="N8" s="108">
        <v>5.4809999999999999</v>
      </c>
      <c r="O8" s="108">
        <v>4.9379999999999997</v>
      </c>
      <c r="P8" s="108">
        <v>6.0549999999999997</v>
      </c>
      <c r="Q8" s="108">
        <v>5.41</v>
      </c>
      <c r="R8" s="108">
        <v>7.23</v>
      </c>
      <c r="S8" s="108">
        <v>6.5049999999999999</v>
      </c>
      <c r="T8" s="108">
        <v>6.673</v>
      </c>
      <c r="U8" s="108">
        <v>5.7830000000000004</v>
      </c>
      <c r="V8" s="108">
        <v>5.3460000000000001</v>
      </c>
      <c r="W8" s="108">
        <v>5.3819999999999997</v>
      </c>
      <c r="X8" s="108">
        <v>5.5579999999999998</v>
      </c>
      <c r="Y8" s="108">
        <v>6.2140000000000004</v>
      </c>
      <c r="Z8" s="108">
        <v>5.0990000000000002</v>
      </c>
      <c r="AA8" s="108">
        <v>6.3230000000000004</v>
      </c>
      <c r="AB8" s="108">
        <v>6.726</v>
      </c>
      <c r="AC8" s="108">
        <v>5.4569999999999999</v>
      </c>
      <c r="AD8" s="108">
        <v>5.242</v>
      </c>
      <c r="AE8" s="108">
        <v>5.3959999999999999</v>
      </c>
      <c r="AF8" s="108">
        <v>5.1710000000000003</v>
      </c>
      <c r="AG8" s="108">
        <v>4.9509999999999996</v>
      </c>
      <c r="AH8" s="109">
        <v>5.383</v>
      </c>
      <c r="AI8" s="130"/>
      <c r="AJ8" s="130"/>
      <c r="AK8" s="130"/>
      <c r="AL8" s="130"/>
      <c r="AM8" s="130"/>
      <c r="AN8" s="130"/>
      <c r="AO8" s="130"/>
      <c r="AP8" s="130"/>
      <c r="AQ8" s="130"/>
      <c r="AR8" s="130"/>
      <c r="AS8" s="130"/>
      <c r="AT8" s="130"/>
      <c r="AU8" s="130"/>
      <c r="AV8" s="130"/>
      <c r="AW8" s="130"/>
      <c r="AX8" s="130"/>
      <c r="AY8" s="130"/>
    </row>
    <row r="9" spans="1:51" ht="14.5" customHeight="1" x14ac:dyDescent="0.35">
      <c r="A9" s="294">
        <v>45323</v>
      </c>
      <c r="B9" s="280"/>
      <c r="C9" s="270">
        <v>3</v>
      </c>
      <c r="D9" s="274">
        <v>5</v>
      </c>
      <c r="E9" s="108">
        <v>5.1100000000000003</v>
      </c>
      <c r="F9" s="108">
        <v>4.3609999999999998</v>
      </c>
      <c r="G9" s="108">
        <v>4.5359999999999996</v>
      </c>
      <c r="H9" s="108">
        <v>6.5449999999999999</v>
      </c>
      <c r="I9" s="108">
        <v>6.0220000000000002</v>
      </c>
      <c r="J9" s="108">
        <v>4.9450000000000003</v>
      </c>
      <c r="K9" s="108">
        <v>5.0869999999999997</v>
      </c>
      <c r="L9" s="108">
        <v>5.4630000000000001</v>
      </c>
      <c r="M9" s="108">
        <v>4.9000000000000004</v>
      </c>
      <c r="N9" s="108">
        <v>4.6710000000000003</v>
      </c>
      <c r="O9" s="108">
        <v>4.4189999999999996</v>
      </c>
      <c r="P9" s="108">
        <v>5.7919999999999998</v>
      </c>
      <c r="Q9" s="108">
        <v>4.827</v>
      </c>
      <c r="R9" s="108">
        <v>6.383</v>
      </c>
      <c r="S9" s="108">
        <v>5.4740000000000002</v>
      </c>
      <c r="T9" s="108">
        <v>6.4740000000000002</v>
      </c>
      <c r="U9" s="108">
        <v>4.7050000000000001</v>
      </c>
      <c r="V9" s="108">
        <v>4.8739999999999997</v>
      </c>
      <c r="W9" s="108">
        <v>4.5220000000000002</v>
      </c>
      <c r="X9" s="108">
        <v>4.726</v>
      </c>
      <c r="Y9" s="108">
        <v>4.8689999999999998</v>
      </c>
      <c r="Z9" s="108">
        <v>4.5709999999999997</v>
      </c>
      <c r="AA9" s="108">
        <v>6.4290000000000003</v>
      </c>
      <c r="AB9" s="108">
        <v>7.9969999999999999</v>
      </c>
      <c r="AC9" s="108">
        <v>6.3380000000000001</v>
      </c>
      <c r="AD9" s="108">
        <v>5.3559999999999999</v>
      </c>
      <c r="AE9" s="108">
        <v>5.0549999999999997</v>
      </c>
      <c r="AF9" s="108">
        <v>4.4279999999999999</v>
      </c>
      <c r="AG9" s="108">
        <v>4.3739999999999997</v>
      </c>
      <c r="AH9" s="109">
        <v>5.173</v>
      </c>
      <c r="AI9" s="130"/>
      <c r="AJ9" s="130"/>
      <c r="AK9" s="130"/>
      <c r="AL9" s="130"/>
      <c r="AM9" s="130"/>
      <c r="AN9" s="130"/>
      <c r="AO9" s="130"/>
      <c r="AP9" s="130"/>
      <c r="AQ9" s="130"/>
      <c r="AR9" s="130"/>
      <c r="AS9" s="130"/>
      <c r="AT9" s="130"/>
      <c r="AU9" s="130"/>
      <c r="AV9" s="130"/>
      <c r="AW9" s="130"/>
      <c r="AX9" s="130"/>
      <c r="AY9" s="130"/>
    </row>
    <row r="10" spans="1:51" ht="14.5" customHeight="1" x14ac:dyDescent="0.35">
      <c r="A10" s="294">
        <v>45352</v>
      </c>
      <c r="B10" s="280"/>
      <c r="C10" s="270">
        <v>5</v>
      </c>
      <c r="D10" s="274">
        <v>9</v>
      </c>
      <c r="E10" s="108">
        <v>7.3470000000000004</v>
      </c>
      <c r="F10" s="108">
        <v>6.8010000000000002</v>
      </c>
      <c r="G10" s="108">
        <v>8.4700000000000006</v>
      </c>
      <c r="H10" s="108">
        <v>12.222</v>
      </c>
      <c r="I10" s="108">
        <v>6.9829999999999997</v>
      </c>
      <c r="J10" s="108">
        <v>15.882999999999999</v>
      </c>
      <c r="K10" s="108">
        <v>7.7889999999999997</v>
      </c>
      <c r="L10" s="108">
        <v>8.5389999999999997</v>
      </c>
      <c r="M10" s="108">
        <v>5.9829999999999997</v>
      </c>
      <c r="N10" s="108">
        <v>8.6880000000000006</v>
      </c>
      <c r="O10" s="108">
        <v>5.7809999999999997</v>
      </c>
      <c r="P10" s="108">
        <v>8.4109999999999996</v>
      </c>
      <c r="Q10" s="108">
        <v>14.48</v>
      </c>
      <c r="R10" s="108">
        <v>10.679</v>
      </c>
      <c r="S10" s="108">
        <v>6.9420000000000002</v>
      </c>
      <c r="T10" s="108">
        <v>18.923999999999999</v>
      </c>
      <c r="U10" s="108">
        <v>5.8979999999999997</v>
      </c>
      <c r="V10" s="108">
        <v>8.2110000000000003</v>
      </c>
      <c r="W10" s="108">
        <v>5.17</v>
      </c>
      <c r="X10" s="108">
        <v>7.18</v>
      </c>
      <c r="Y10" s="108">
        <v>9.6310000000000002</v>
      </c>
      <c r="Z10" s="108">
        <v>6.5129999999999999</v>
      </c>
      <c r="AA10" s="108">
        <v>9.2100000000000009</v>
      </c>
      <c r="AB10" s="108">
        <v>14.613</v>
      </c>
      <c r="AC10" s="108">
        <v>9.3510000000000009</v>
      </c>
      <c r="AD10" s="108">
        <v>13.545999999999999</v>
      </c>
      <c r="AE10" s="108">
        <v>5.9489999999999998</v>
      </c>
      <c r="AF10" s="108">
        <v>5.5170000000000003</v>
      </c>
      <c r="AG10" s="108">
        <v>6.25</v>
      </c>
      <c r="AH10" s="109">
        <v>5.4249999999999998</v>
      </c>
      <c r="AI10" s="130"/>
      <c r="AJ10" s="130"/>
      <c r="AK10" s="130"/>
      <c r="AL10" s="130"/>
      <c r="AM10" s="130"/>
      <c r="AN10" s="130"/>
      <c r="AO10" s="130"/>
      <c r="AP10" s="130"/>
      <c r="AQ10" s="130"/>
      <c r="AR10" s="130"/>
      <c r="AS10" s="130"/>
      <c r="AT10" s="130"/>
      <c r="AU10" s="130"/>
      <c r="AV10" s="130"/>
      <c r="AW10" s="130"/>
      <c r="AX10" s="130"/>
      <c r="AY10" s="130"/>
    </row>
    <row r="11" spans="1:51" ht="14.5" customHeight="1" x14ac:dyDescent="0.35">
      <c r="A11" s="294">
        <v>45383</v>
      </c>
      <c r="B11" s="280"/>
      <c r="C11" s="270">
        <v>13</v>
      </c>
      <c r="D11" s="274">
        <v>21</v>
      </c>
      <c r="E11" s="108">
        <v>35.222999999999999</v>
      </c>
      <c r="F11" s="108">
        <v>18.315999999999999</v>
      </c>
      <c r="G11" s="108">
        <v>24.847999999999999</v>
      </c>
      <c r="H11" s="108">
        <v>20.234999999999999</v>
      </c>
      <c r="I11" s="108">
        <v>16.920000000000002</v>
      </c>
      <c r="J11" s="108">
        <v>28.702000000000002</v>
      </c>
      <c r="K11" s="108">
        <v>14.063000000000001</v>
      </c>
      <c r="L11" s="108">
        <v>16.658000000000001</v>
      </c>
      <c r="M11" s="108">
        <v>22.658999999999999</v>
      </c>
      <c r="N11" s="108">
        <v>34.5</v>
      </c>
      <c r="O11" s="108">
        <v>16.411999999999999</v>
      </c>
      <c r="P11" s="108">
        <v>21.251000000000001</v>
      </c>
      <c r="Q11" s="108">
        <v>41.566000000000003</v>
      </c>
      <c r="R11" s="108">
        <v>34.627000000000002</v>
      </c>
      <c r="S11" s="108">
        <v>26.988</v>
      </c>
      <c r="T11" s="108">
        <v>29.045000000000002</v>
      </c>
      <c r="U11" s="108">
        <v>14.324999999999999</v>
      </c>
      <c r="V11" s="108">
        <v>17.352</v>
      </c>
      <c r="W11" s="108">
        <v>16.797999999999998</v>
      </c>
      <c r="X11" s="108">
        <v>16.404</v>
      </c>
      <c r="Y11" s="108">
        <v>36.207999999999998</v>
      </c>
      <c r="Z11" s="108">
        <v>12.176</v>
      </c>
      <c r="AA11" s="108">
        <v>24.224</v>
      </c>
      <c r="AB11" s="108">
        <v>19.765000000000001</v>
      </c>
      <c r="AC11" s="108">
        <v>19.100000000000001</v>
      </c>
      <c r="AD11" s="108">
        <v>27.943000000000001</v>
      </c>
      <c r="AE11" s="108">
        <v>15.034000000000001</v>
      </c>
      <c r="AF11" s="108">
        <v>26.34</v>
      </c>
      <c r="AG11" s="108">
        <v>14.31</v>
      </c>
      <c r="AH11" s="109">
        <v>10.451000000000001</v>
      </c>
      <c r="AI11" s="130"/>
      <c r="AJ11" s="130"/>
      <c r="AK11" s="130"/>
      <c r="AL11" s="130"/>
      <c r="AM11" s="130"/>
      <c r="AN11" s="130"/>
      <c r="AO11" s="130"/>
      <c r="AP11" s="130"/>
      <c r="AQ11" s="130"/>
      <c r="AR11" s="130"/>
      <c r="AS11" s="130"/>
      <c r="AT11" s="130"/>
      <c r="AU11" s="130"/>
      <c r="AV11" s="130"/>
      <c r="AW11" s="130"/>
      <c r="AX11" s="130"/>
      <c r="AY11" s="130"/>
    </row>
    <row r="12" spans="1:51" ht="14.5" customHeight="1" x14ac:dyDescent="0.35">
      <c r="A12" s="294">
        <v>45413</v>
      </c>
      <c r="B12" s="280"/>
      <c r="C12" s="270">
        <v>44</v>
      </c>
      <c r="D12" s="274">
        <v>61</v>
      </c>
      <c r="E12" s="108">
        <v>84.734999999999999</v>
      </c>
      <c r="F12" s="108">
        <v>93.266999999999996</v>
      </c>
      <c r="G12" s="108">
        <v>73.832999999999998</v>
      </c>
      <c r="H12" s="108">
        <v>57.997999999999998</v>
      </c>
      <c r="I12" s="108">
        <v>66.039000000000001</v>
      </c>
      <c r="J12" s="108">
        <v>100.5</v>
      </c>
      <c r="K12" s="108">
        <v>65.173000000000002</v>
      </c>
      <c r="L12" s="108">
        <v>67.983999999999995</v>
      </c>
      <c r="M12" s="108">
        <v>62.317999999999998</v>
      </c>
      <c r="N12" s="108">
        <v>115.55200000000001</v>
      </c>
      <c r="O12" s="108">
        <v>27.646000000000001</v>
      </c>
      <c r="P12" s="108">
        <v>68.128</v>
      </c>
      <c r="Q12" s="108">
        <v>88.593999999999994</v>
      </c>
      <c r="R12" s="108">
        <v>122.292</v>
      </c>
      <c r="S12" s="108">
        <v>67.960999999999999</v>
      </c>
      <c r="T12" s="108">
        <v>80.554000000000002</v>
      </c>
      <c r="U12" s="108">
        <v>77.126000000000005</v>
      </c>
      <c r="V12" s="108">
        <v>95.594999999999999</v>
      </c>
      <c r="W12" s="108">
        <v>53.831000000000003</v>
      </c>
      <c r="X12" s="108">
        <v>55.758000000000003</v>
      </c>
      <c r="Y12" s="108">
        <v>65.909000000000006</v>
      </c>
      <c r="Z12" s="108">
        <v>46.325000000000003</v>
      </c>
      <c r="AA12" s="108">
        <v>69.754000000000005</v>
      </c>
      <c r="AB12" s="108">
        <v>52.006999999999998</v>
      </c>
      <c r="AC12" s="108">
        <v>53.563000000000002</v>
      </c>
      <c r="AD12" s="108">
        <v>65.492000000000004</v>
      </c>
      <c r="AE12" s="108">
        <v>37.012999999999998</v>
      </c>
      <c r="AF12" s="108">
        <v>68.403999999999996</v>
      </c>
      <c r="AG12" s="108">
        <v>64.644000000000005</v>
      </c>
      <c r="AH12" s="109">
        <v>54.572000000000003</v>
      </c>
      <c r="AI12" s="130"/>
      <c r="AJ12" s="130"/>
      <c r="AK12" s="130"/>
      <c r="AL12" s="130"/>
      <c r="AM12" s="130"/>
      <c r="AN12" s="130"/>
      <c r="AO12" s="130"/>
      <c r="AP12" s="130"/>
      <c r="AQ12" s="130"/>
      <c r="AR12" s="130"/>
      <c r="AS12" s="130"/>
      <c r="AT12" s="130"/>
      <c r="AU12" s="130"/>
      <c r="AV12" s="130"/>
      <c r="AW12" s="130"/>
      <c r="AX12" s="130"/>
      <c r="AY12" s="130"/>
    </row>
    <row r="13" spans="1:51" ht="14.5" customHeight="1" x14ac:dyDescent="0.35">
      <c r="A13" s="294">
        <v>45444</v>
      </c>
      <c r="B13" s="280"/>
      <c r="C13" s="270">
        <v>42</v>
      </c>
      <c r="D13" s="274">
        <v>56</v>
      </c>
      <c r="E13" s="108">
        <v>47.719000000000001</v>
      </c>
      <c r="F13" s="108">
        <v>105.843</v>
      </c>
      <c r="G13" s="108">
        <v>64.158000000000001</v>
      </c>
      <c r="H13" s="108">
        <v>127.114</v>
      </c>
      <c r="I13" s="108">
        <v>33.055</v>
      </c>
      <c r="J13" s="108">
        <v>119.999</v>
      </c>
      <c r="K13" s="108">
        <v>55.128</v>
      </c>
      <c r="L13" s="108">
        <v>105.027</v>
      </c>
      <c r="M13" s="108">
        <v>29.591000000000001</v>
      </c>
      <c r="N13" s="108">
        <v>65.102999999999994</v>
      </c>
      <c r="O13" s="108">
        <v>11.616</v>
      </c>
      <c r="P13" s="108">
        <v>43.246000000000002</v>
      </c>
      <c r="Q13" s="108">
        <v>49.43</v>
      </c>
      <c r="R13" s="108">
        <v>108.94799999999999</v>
      </c>
      <c r="S13" s="108">
        <v>33.558999999999997</v>
      </c>
      <c r="T13" s="108">
        <v>58.661999999999999</v>
      </c>
      <c r="U13" s="108">
        <v>100.43300000000001</v>
      </c>
      <c r="V13" s="108">
        <v>48.176000000000002</v>
      </c>
      <c r="W13" s="108">
        <v>63.841999999999999</v>
      </c>
      <c r="X13" s="108">
        <v>96.494</v>
      </c>
      <c r="Y13" s="108">
        <v>30.157</v>
      </c>
      <c r="Z13" s="108">
        <v>32.997999999999998</v>
      </c>
      <c r="AA13" s="108">
        <v>74.382999999999996</v>
      </c>
      <c r="AB13" s="108">
        <v>93.45</v>
      </c>
      <c r="AC13" s="108">
        <v>77.861000000000004</v>
      </c>
      <c r="AD13" s="108">
        <v>77.855999999999995</v>
      </c>
      <c r="AE13" s="108">
        <v>12.034000000000001</v>
      </c>
      <c r="AF13" s="108">
        <v>134.126</v>
      </c>
      <c r="AG13" s="108">
        <v>39.122999999999998</v>
      </c>
      <c r="AH13" s="109">
        <v>79.266000000000005</v>
      </c>
      <c r="AI13" s="130"/>
      <c r="AJ13" s="130"/>
      <c r="AK13" s="130"/>
      <c r="AL13" s="130"/>
      <c r="AM13" s="130"/>
      <c r="AN13" s="130"/>
      <c r="AO13" s="130"/>
      <c r="AP13" s="130"/>
      <c r="AQ13" s="130"/>
      <c r="AR13" s="130"/>
      <c r="AS13" s="130"/>
      <c r="AT13" s="130"/>
      <c r="AU13" s="130"/>
      <c r="AV13" s="130"/>
      <c r="AW13" s="130"/>
      <c r="AX13" s="130"/>
      <c r="AY13" s="130"/>
    </row>
    <row r="14" spans="1:51" ht="14.5" customHeight="1" x14ac:dyDescent="0.35">
      <c r="A14" s="294">
        <v>45474</v>
      </c>
      <c r="B14" s="280"/>
      <c r="C14" s="270">
        <v>12</v>
      </c>
      <c r="D14" s="274">
        <v>19</v>
      </c>
      <c r="E14" s="108">
        <v>18.983000000000001</v>
      </c>
      <c r="F14" s="108">
        <v>34.015999999999998</v>
      </c>
      <c r="G14" s="108">
        <v>14.395</v>
      </c>
      <c r="H14" s="108">
        <v>78.819999999999993</v>
      </c>
      <c r="I14" s="108">
        <v>12.726000000000001</v>
      </c>
      <c r="J14" s="108">
        <v>34.484000000000002</v>
      </c>
      <c r="K14" s="108">
        <v>24.469000000000001</v>
      </c>
      <c r="L14" s="108">
        <v>70.626000000000005</v>
      </c>
      <c r="M14" s="108">
        <v>8.7789999999999999</v>
      </c>
      <c r="N14" s="108">
        <v>18.89</v>
      </c>
      <c r="O14" s="108">
        <v>5.569</v>
      </c>
      <c r="P14" s="108">
        <v>12.266</v>
      </c>
      <c r="Q14" s="108">
        <v>16.465</v>
      </c>
      <c r="R14" s="108">
        <v>35.92</v>
      </c>
      <c r="S14" s="108">
        <v>14.564</v>
      </c>
      <c r="T14" s="108">
        <v>18.533999999999999</v>
      </c>
      <c r="U14" s="108">
        <v>32.1</v>
      </c>
      <c r="V14" s="108">
        <v>15.244999999999999</v>
      </c>
      <c r="W14" s="108">
        <v>15.285</v>
      </c>
      <c r="X14" s="108">
        <v>29.189</v>
      </c>
      <c r="Y14" s="108">
        <v>12.099</v>
      </c>
      <c r="Z14" s="108">
        <v>11.317</v>
      </c>
      <c r="AA14" s="108">
        <v>17.466000000000001</v>
      </c>
      <c r="AB14" s="108">
        <v>23.288</v>
      </c>
      <c r="AC14" s="108">
        <v>16.059999999999999</v>
      </c>
      <c r="AD14" s="108">
        <v>18.582000000000001</v>
      </c>
      <c r="AE14" s="108">
        <v>5.55</v>
      </c>
      <c r="AF14" s="108">
        <v>49.728000000000002</v>
      </c>
      <c r="AG14" s="108">
        <v>11.244999999999999</v>
      </c>
      <c r="AH14" s="109">
        <v>27.356000000000002</v>
      </c>
      <c r="AI14" s="130"/>
      <c r="AJ14" s="130"/>
      <c r="AK14" s="130"/>
      <c r="AL14" s="130"/>
      <c r="AM14" s="130"/>
      <c r="AN14" s="130"/>
      <c r="AO14" s="130"/>
      <c r="AP14" s="130"/>
      <c r="AQ14" s="130"/>
      <c r="AR14" s="130"/>
      <c r="AS14" s="130"/>
      <c r="AT14" s="130"/>
      <c r="AU14" s="130"/>
      <c r="AV14" s="130"/>
      <c r="AW14" s="130"/>
      <c r="AX14" s="130"/>
      <c r="AY14" s="130"/>
    </row>
    <row r="15" spans="1:51" ht="14.5" customHeight="1" x14ac:dyDescent="0.35">
      <c r="A15" s="294">
        <v>45505</v>
      </c>
      <c r="B15" s="280"/>
      <c r="C15" s="270">
        <v>8</v>
      </c>
      <c r="D15" s="274">
        <v>14</v>
      </c>
      <c r="E15" s="108">
        <v>16.504999999999999</v>
      </c>
      <c r="F15" s="108">
        <v>16.852</v>
      </c>
      <c r="G15" s="108">
        <v>9.2729999999999997</v>
      </c>
      <c r="H15" s="108">
        <v>23.22</v>
      </c>
      <c r="I15" s="108">
        <v>7.8140000000000001</v>
      </c>
      <c r="J15" s="108">
        <v>22.279</v>
      </c>
      <c r="K15" s="108">
        <v>12.539</v>
      </c>
      <c r="L15" s="108">
        <v>44.494999999999997</v>
      </c>
      <c r="M15" s="108">
        <v>7.1029999999999998</v>
      </c>
      <c r="N15" s="108">
        <v>21.655999999999999</v>
      </c>
      <c r="O15" s="108">
        <v>4.8120000000000003</v>
      </c>
      <c r="P15" s="108">
        <v>10.196</v>
      </c>
      <c r="Q15" s="108">
        <v>7.7750000000000004</v>
      </c>
      <c r="R15" s="108">
        <v>19.709</v>
      </c>
      <c r="S15" s="108">
        <v>11.757999999999999</v>
      </c>
      <c r="T15" s="108">
        <v>28.99</v>
      </c>
      <c r="U15" s="108">
        <v>13.964</v>
      </c>
      <c r="V15" s="108">
        <v>7.0510000000000002</v>
      </c>
      <c r="W15" s="108">
        <v>12.305999999999999</v>
      </c>
      <c r="X15" s="108">
        <v>11.7</v>
      </c>
      <c r="Y15" s="108">
        <v>7.4089999999999998</v>
      </c>
      <c r="Z15" s="108">
        <v>10.608000000000001</v>
      </c>
      <c r="AA15" s="108">
        <v>12.242000000000001</v>
      </c>
      <c r="AB15" s="108">
        <v>11.438000000000001</v>
      </c>
      <c r="AC15" s="108">
        <v>12.771000000000001</v>
      </c>
      <c r="AD15" s="108">
        <v>10.94</v>
      </c>
      <c r="AE15" s="108">
        <v>4.3710000000000004</v>
      </c>
      <c r="AF15" s="108">
        <v>12.265000000000001</v>
      </c>
      <c r="AG15" s="108">
        <v>7.226</v>
      </c>
      <c r="AH15" s="109">
        <v>12.488</v>
      </c>
      <c r="AI15" s="130"/>
      <c r="AJ15" s="130"/>
      <c r="AK15" s="130"/>
      <c r="AL15" s="130"/>
      <c r="AM15" s="130"/>
      <c r="AN15" s="130"/>
      <c r="AO15" s="130"/>
      <c r="AP15" s="130"/>
      <c r="AQ15" s="130"/>
      <c r="AR15" s="130"/>
      <c r="AS15" s="130"/>
      <c r="AT15" s="130"/>
      <c r="AU15" s="130"/>
      <c r="AV15" s="130"/>
      <c r="AW15" s="130"/>
      <c r="AX15" s="130"/>
      <c r="AY15" s="130"/>
    </row>
    <row r="16" spans="1:51" ht="14.5" customHeight="1" x14ac:dyDescent="0.35">
      <c r="A16" s="294">
        <v>45536</v>
      </c>
      <c r="B16" s="280"/>
      <c r="C16" s="270">
        <v>7</v>
      </c>
      <c r="D16" s="274">
        <v>14</v>
      </c>
      <c r="E16" s="108">
        <v>12.805999999999999</v>
      </c>
      <c r="F16" s="108">
        <v>16.725999999999999</v>
      </c>
      <c r="G16" s="108">
        <v>14.263</v>
      </c>
      <c r="H16" s="108">
        <v>13.502000000000001</v>
      </c>
      <c r="I16" s="108">
        <v>7.8170000000000002</v>
      </c>
      <c r="J16" s="108">
        <v>25.010999999999999</v>
      </c>
      <c r="K16" s="108">
        <v>10.1</v>
      </c>
      <c r="L16" s="108">
        <v>26.594000000000001</v>
      </c>
      <c r="M16" s="108">
        <v>6.6459999999999999</v>
      </c>
      <c r="N16" s="108">
        <v>9.4459999999999997</v>
      </c>
      <c r="O16" s="108">
        <v>9.4320000000000004</v>
      </c>
      <c r="P16" s="108">
        <v>20.239000000000001</v>
      </c>
      <c r="Q16" s="108">
        <v>16.984999999999999</v>
      </c>
      <c r="R16" s="108">
        <v>11.9</v>
      </c>
      <c r="S16" s="108">
        <v>12.391</v>
      </c>
      <c r="T16" s="108">
        <v>17.620999999999999</v>
      </c>
      <c r="U16" s="108">
        <v>13.066000000000001</v>
      </c>
      <c r="V16" s="108">
        <v>6.6150000000000002</v>
      </c>
      <c r="W16" s="108">
        <v>9.06</v>
      </c>
      <c r="X16" s="108">
        <v>8.4250000000000007</v>
      </c>
      <c r="Y16" s="108">
        <v>5.859</v>
      </c>
      <c r="Z16" s="108">
        <v>28.896999999999998</v>
      </c>
      <c r="AA16" s="108">
        <v>15.04</v>
      </c>
      <c r="AB16" s="108">
        <v>8.9979999999999993</v>
      </c>
      <c r="AC16" s="108">
        <v>10.045</v>
      </c>
      <c r="AD16" s="108">
        <v>6.7309999999999999</v>
      </c>
      <c r="AE16" s="108">
        <v>3.7589999999999999</v>
      </c>
      <c r="AF16" s="108">
        <v>6.859</v>
      </c>
      <c r="AG16" s="108">
        <v>5.8460000000000001</v>
      </c>
      <c r="AH16" s="109">
        <v>26.722000000000001</v>
      </c>
      <c r="AI16" s="130"/>
      <c r="AJ16" s="130"/>
      <c r="AK16" s="130"/>
      <c r="AL16" s="130"/>
      <c r="AM16" s="130"/>
      <c r="AN16" s="130"/>
      <c r="AO16" s="130"/>
      <c r="AP16" s="130"/>
      <c r="AQ16" s="130"/>
      <c r="AR16" s="130"/>
      <c r="AS16" s="130"/>
      <c r="AT16" s="130"/>
      <c r="AU16" s="130"/>
      <c r="AV16" s="130"/>
      <c r="AW16" s="130"/>
      <c r="AX16" s="130"/>
      <c r="AY16" s="130"/>
    </row>
    <row r="17" spans="1:51" ht="14.5" customHeight="1" x14ac:dyDescent="0.35">
      <c r="A17" s="294">
        <v>45566</v>
      </c>
      <c r="B17" s="280"/>
      <c r="C17" s="270">
        <v>8</v>
      </c>
      <c r="D17" s="274">
        <v>12</v>
      </c>
      <c r="E17" s="108">
        <v>7.8479999999999999</v>
      </c>
      <c r="F17" s="108">
        <v>10.037000000000001</v>
      </c>
      <c r="G17" s="108">
        <v>11.122</v>
      </c>
      <c r="H17" s="108">
        <v>11.824999999999999</v>
      </c>
      <c r="I17" s="108">
        <v>12.183999999999999</v>
      </c>
      <c r="J17" s="108">
        <v>27.132999999999999</v>
      </c>
      <c r="K17" s="108">
        <v>9.798</v>
      </c>
      <c r="L17" s="108">
        <v>12.103</v>
      </c>
      <c r="M17" s="108">
        <v>7.1980000000000004</v>
      </c>
      <c r="N17" s="108">
        <v>7.1769999999999996</v>
      </c>
      <c r="O17" s="108">
        <v>9.8529999999999998</v>
      </c>
      <c r="P17" s="108">
        <v>10.044</v>
      </c>
      <c r="Q17" s="108">
        <v>20.66</v>
      </c>
      <c r="R17" s="108">
        <v>20.526</v>
      </c>
      <c r="S17" s="108">
        <v>33.853999999999999</v>
      </c>
      <c r="T17" s="108">
        <v>16.163</v>
      </c>
      <c r="U17" s="108">
        <v>9.9659999999999993</v>
      </c>
      <c r="V17" s="108">
        <v>7.2949999999999999</v>
      </c>
      <c r="W17" s="108">
        <v>12.195</v>
      </c>
      <c r="X17" s="108">
        <v>11.12</v>
      </c>
      <c r="Y17" s="108">
        <v>5.2530000000000001</v>
      </c>
      <c r="Z17" s="108">
        <v>17.006</v>
      </c>
      <c r="AA17" s="108">
        <v>23.640999999999998</v>
      </c>
      <c r="AB17" s="108">
        <v>9.6709999999999994</v>
      </c>
      <c r="AC17" s="108">
        <v>9.4030000000000005</v>
      </c>
      <c r="AD17" s="108">
        <v>7.7779999999999996</v>
      </c>
      <c r="AE17" s="108">
        <v>4.7359999999999998</v>
      </c>
      <c r="AF17" s="108">
        <v>6.0659999999999998</v>
      </c>
      <c r="AG17" s="108">
        <v>5.7610000000000001</v>
      </c>
      <c r="AH17" s="109">
        <v>10.804</v>
      </c>
      <c r="AI17" s="130"/>
      <c r="AJ17" s="130"/>
      <c r="AK17" s="130"/>
      <c r="AL17" s="130"/>
      <c r="AM17" s="130"/>
      <c r="AN17" s="130"/>
      <c r="AO17" s="130"/>
      <c r="AP17" s="130"/>
      <c r="AQ17" s="130"/>
      <c r="AR17" s="130"/>
      <c r="AS17" s="130"/>
      <c r="AT17" s="130"/>
      <c r="AU17" s="130"/>
      <c r="AV17" s="130"/>
      <c r="AW17" s="130"/>
      <c r="AX17" s="130"/>
      <c r="AY17" s="130"/>
    </row>
    <row r="18" spans="1:51" ht="14.5" customHeight="1" x14ac:dyDescent="0.35">
      <c r="A18" s="294">
        <v>45597</v>
      </c>
      <c r="B18" s="280"/>
      <c r="C18" s="270">
        <v>6</v>
      </c>
      <c r="D18" s="274">
        <v>9</v>
      </c>
      <c r="E18" s="108">
        <v>6.1120000000000001</v>
      </c>
      <c r="F18" s="108">
        <v>6.8380000000000001</v>
      </c>
      <c r="G18" s="108">
        <v>8.0150000000000006</v>
      </c>
      <c r="H18" s="108">
        <v>8.4079999999999995</v>
      </c>
      <c r="I18" s="108">
        <v>7.6390000000000002</v>
      </c>
      <c r="J18" s="108">
        <v>11.782999999999999</v>
      </c>
      <c r="K18" s="108">
        <v>8.1999999999999993</v>
      </c>
      <c r="L18" s="108">
        <v>7.2770000000000001</v>
      </c>
      <c r="M18" s="108">
        <v>5.5640000000000001</v>
      </c>
      <c r="N18" s="108">
        <v>6.0679999999999996</v>
      </c>
      <c r="O18" s="108">
        <v>5.9169999999999998</v>
      </c>
      <c r="P18" s="108">
        <v>6.3490000000000002</v>
      </c>
      <c r="Q18" s="108">
        <v>11.282999999999999</v>
      </c>
      <c r="R18" s="108">
        <v>13.260999999999999</v>
      </c>
      <c r="S18" s="108">
        <v>13.5</v>
      </c>
      <c r="T18" s="108">
        <v>8.35</v>
      </c>
      <c r="U18" s="108">
        <v>8.4220000000000006</v>
      </c>
      <c r="V18" s="108">
        <v>6.5289999999999999</v>
      </c>
      <c r="W18" s="108">
        <v>8.7479999999999993</v>
      </c>
      <c r="X18" s="108">
        <v>7.83</v>
      </c>
      <c r="Y18" s="108">
        <v>4.6020000000000003</v>
      </c>
      <c r="Z18" s="108">
        <v>8.7070000000000007</v>
      </c>
      <c r="AA18" s="108">
        <v>10.923999999999999</v>
      </c>
      <c r="AB18" s="108">
        <v>7.0250000000000004</v>
      </c>
      <c r="AC18" s="108">
        <v>6.157</v>
      </c>
      <c r="AD18" s="108">
        <v>5.9950000000000001</v>
      </c>
      <c r="AE18" s="108">
        <v>4.2690000000000001</v>
      </c>
      <c r="AF18" s="108">
        <v>5.3769999999999998</v>
      </c>
      <c r="AG18" s="108">
        <v>6.23</v>
      </c>
      <c r="AH18" s="109">
        <v>6.923</v>
      </c>
      <c r="AI18" s="130"/>
      <c r="AJ18" s="130"/>
      <c r="AK18" s="130"/>
      <c r="AL18" s="130"/>
      <c r="AM18" s="130"/>
      <c r="AN18" s="130"/>
      <c r="AO18" s="130"/>
      <c r="AP18" s="130"/>
      <c r="AQ18" s="130"/>
      <c r="AR18" s="130"/>
      <c r="AS18" s="130"/>
      <c r="AT18" s="130"/>
      <c r="AU18" s="130"/>
      <c r="AV18" s="130"/>
      <c r="AW18" s="130"/>
      <c r="AX18" s="130"/>
      <c r="AY18" s="130"/>
    </row>
    <row r="19" spans="1:51" ht="14.5" customHeight="1" x14ac:dyDescent="0.35">
      <c r="A19" s="294">
        <v>45627</v>
      </c>
      <c r="B19" s="280"/>
      <c r="C19" s="270">
        <v>6</v>
      </c>
      <c r="D19" s="274">
        <v>7</v>
      </c>
      <c r="E19" s="108">
        <v>5.3780000000000001</v>
      </c>
      <c r="F19" s="108">
        <v>5.9450000000000003</v>
      </c>
      <c r="G19" s="108">
        <v>5.7850000000000001</v>
      </c>
      <c r="H19" s="108">
        <v>7.0049999999999999</v>
      </c>
      <c r="I19" s="108">
        <v>5.7619999999999996</v>
      </c>
      <c r="J19" s="108">
        <v>7.5529999999999999</v>
      </c>
      <c r="K19" s="108">
        <v>6.8849999999999998</v>
      </c>
      <c r="L19" s="108">
        <v>6.04</v>
      </c>
      <c r="M19" s="108">
        <v>4.6769999999999996</v>
      </c>
      <c r="N19" s="108">
        <v>5.2789999999999999</v>
      </c>
      <c r="O19" s="108">
        <v>4.5570000000000004</v>
      </c>
      <c r="P19" s="108">
        <v>5.4710000000000001</v>
      </c>
      <c r="Q19" s="108">
        <v>7.359</v>
      </c>
      <c r="R19" s="108">
        <v>8.1370000000000005</v>
      </c>
      <c r="S19" s="108">
        <v>7.8650000000000002</v>
      </c>
      <c r="T19" s="108">
        <v>6.5830000000000002</v>
      </c>
      <c r="U19" s="108">
        <v>6.7169999999999996</v>
      </c>
      <c r="V19" s="108">
        <v>5.0330000000000004</v>
      </c>
      <c r="W19" s="108">
        <v>5.8760000000000003</v>
      </c>
      <c r="X19" s="108">
        <v>6.1360000000000001</v>
      </c>
      <c r="Y19" s="108">
        <v>4.4779999999999998</v>
      </c>
      <c r="Z19" s="108">
        <v>6.117</v>
      </c>
      <c r="AA19" s="108">
        <v>7.2729999999999997</v>
      </c>
      <c r="AB19" s="108">
        <v>5.7510000000000003</v>
      </c>
      <c r="AC19" s="108">
        <v>5.1529999999999996</v>
      </c>
      <c r="AD19" s="108">
        <v>5.5380000000000003</v>
      </c>
      <c r="AE19" s="108">
        <v>3.5</v>
      </c>
      <c r="AF19" s="108">
        <v>5.1100000000000003</v>
      </c>
      <c r="AG19" s="108">
        <v>5.1779999999999999</v>
      </c>
      <c r="AH19" s="109">
        <v>5.6950000000000003</v>
      </c>
      <c r="AI19" s="130"/>
      <c r="AJ19" s="130"/>
      <c r="AK19" s="130"/>
      <c r="AL19" s="130"/>
      <c r="AM19" s="130"/>
      <c r="AN19" s="130"/>
      <c r="AO19" s="130"/>
      <c r="AP19" s="130"/>
      <c r="AQ19" s="130"/>
      <c r="AR19" s="130"/>
      <c r="AS19" s="130"/>
      <c r="AT19" s="130"/>
      <c r="AU19" s="130"/>
      <c r="AV19" s="130"/>
      <c r="AW19" s="130"/>
      <c r="AX19" s="130"/>
      <c r="AY19" s="130"/>
    </row>
    <row r="20" spans="1:51" ht="14.5" customHeight="1" x14ac:dyDescent="0.35">
      <c r="A20" s="294">
        <v>45658</v>
      </c>
      <c r="B20" s="280"/>
      <c r="C20" s="270">
        <v>6</v>
      </c>
      <c r="D20" s="274">
        <v>6</v>
      </c>
      <c r="E20" s="108">
        <v>4.8010000000000002</v>
      </c>
      <c r="F20" s="108">
        <v>5.4619999999999997</v>
      </c>
      <c r="G20" s="108">
        <v>4.9649999999999999</v>
      </c>
      <c r="H20" s="108">
        <v>5.8650000000000002</v>
      </c>
      <c r="I20" s="108">
        <v>4.7329999999999997</v>
      </c>
      <c r="J20" s="108">
        <v>6.1989999999999998</v>
      </c>
      <c r="K20" s="108">
        <v>5.4749999999999996</v>
      </c>
      <c r="L20" s="108">
        <v>5.556</v>
      </c>
      <c r="M20" s="108">
        <v>4.2560000000000002</v>
      </c>
      <c r="N20" s="108">
        <v>4.8090000000000002</v>
      </c>
      <c r="O20" s="108">
        <v>3.927</v>
      </c>
      <c r="P20" s="108">
        <v>4.7229999999999999</v>
      </c>
      <c r="Q20" s="108">
        <v>6.3280000000000003</v>
      </c>
      <c r="R20" s="108">
        <v>6.5350000000000001</v>
      </c>
      <c r="S20" s="108">
        <v>5.9550000000000001</v>
      </c>
      <c r="T20" s="108">
        <v>5.4119999999999999</v>
      </c>
      <c r="U20" s="108">
        <v>5.4640000000000004</v>
      </c>
      <c r="V20" s="108">
        <v>4.3819999999999997</v>
      </c>
      <c r="W20" s="108">
        <v>4.8360000000000003</v>
      </c>
      <c r="X20" s="108">
        <v>5.6669999999999998</v>
      </c>
      <c r="Y20" s="108">
        <v>4.0860000000000003</v>
      </c>
      <c r="Z20" s="108">
        <v>5.202</v>
      </c>
      <c r="AA20" s="108">
        <v>6.2119999999999997</v>
      </c>
      <c r="AB20" s="108">
        <v>4.8789999999999996</v>
      </c>
      <c r="AC20" s="108">
        <v>4.6689999999999996</v>
      </c>
      <c r="AD20" s="108">
        <v>4.8520000000000003</v>
      </c>
      <c r="AE20" s="108">
        <v>3.1219999999999999</v>
      </c>
      <c r="AF20" s="108">
        <v>4.7450000000000001</v>
      </c>
      <c r="AG20" s="108">
        <v>4.2270000000000003</v>
      </c>
      <c r="AH20" s="109">
        <v>5.0069999999999997</v>
      </c>
      <c r="AI20" s="130"/>
      <c r="AJ20" s="130"/>
      <c r="AK20" s="130"/>
      <c r="AL20" s="130"/>
      <c r="AM20" s="130"/>
      <c r="AN20" s="130"/>
      <c r="AO20" s="130"/>
      <c r="AP20" s="130"/>
      <c r="AQ20" s="130"/>
      <c r="AR20" s="130"/>
      <c r="AS20" s="130"/>
      <c r="AT20" s="130"/>
      <c r="AU20" s="130"/>
      <c r="AV20" s="130"/>
      <c r="AW20" s="130"/>
      <c r="AX20" s="130"/>
      <c r="AY20" s="130"/>
    </row>
    <row r="21" spans="1:51" ht="14.5" customHeight="1" x14ac:dyDescent="0.35">
      <c r="A21" s="294">
        <v>45689</v>
      </c>
      <c r="B21" s="280"/>
      <c r="C21" s="270">
        <v>5</v>
      </c>
      <c r="D21" s="274">
        <v>5</v>
      </c>
      <c r="E21" s="108">
        <v>3.968</v>
      </c>
      <c r="F21" s="108">
        <v>4.5049999999999999</v>
      </c>
      <c r="G21" s="108">
        <v>5.6280000000000001</v>
      </c>
      <c r="H21" s="108">
        <v>6.2220000000000004</v>
      </c>
      <c r="I21" s="108">
        <v>3.855</v>
      </c>
      <c r="J21" s="108">
        <v>5.0110000000000001</v>
      </c>
      <c r="K21" s="108">
        <v>4.8630000000000004</v>
      </c>
      <c r="L21" s="108">
        <v>5.0430000000000001</v>
      </c>
      <c r="M21" s="108">
        <v>3.492</v>
      </c>
      <c r="N21" s="108">
        <v>4.1559999999999997</v>
      </c>
      <c r="O21" s="108">
        <v>3.6949999999999998</v>
      </c>
      <c r="P21" s="108">
        <v>4.0590000000000002</v>
      </c>
      <c r="Q21" s="108">
        <v>5.2789999999999999</v>
      </c>
      <c r="R21" s="108">
        <v>5.3440000000000003</v>
      </c>
      <c r="S21" s="108">
        <v>5.7640000000000002</v>
      </c>
      <c r="T21" s="108">
        <v>4.2590000000000003</v>
      </c>
      <c r="U21" s="108">
        <v>4.7859999999999996</v>
      </c>
      <c r="V21" s="108">
        <v>3.605</v>
      </c>
      <c r="W21" s="108">
        <v>3.9609999999999999</v>
      </c>
      <c r="X21" s="108">
        <v>4.3129999999999997</v>
      </c>
      <c r="Y21" s="108">
        <v>3.5619999999999998</v>
      </c>
      <c r="Z21" s="108">
        <v>5.149</v>
      </c>
      <c r="AA21" s="108">
        <v>7.1980000000000004</v>
      </c>
      <c r="AB21" s="108">
        <v>5.5590000000000002</v>
      </c>
      <c r="AC21" s="108">
        <v>4.6059999999999999</v>
      </c>
      <c r="AD21" s="108">
        <v>4.4400000000000004</v>
      </c>
      <c r="AE21" s="108">
        <v>2.59</v>
      </c>
      <c r="AF21" s="108">
        <v>4.056</v>
      </c>
      <c r="AG21" s="108">
        <v>3.95</v>
      </c>
      <c r="AH21" s="109">
        <v>4.4029999999999996</v>
      </c>
      <c r="AI21" s="130"/>
      <c r="AJ21" s="130"/>
      <c r="AK21" s="130"/>
      <c r="AL21" s="130"/>
      <c r="AM21" s="130"/>
      <c r="AN21" s="130"/>
      <c r="AO21" s="130"/>
      <c r="AP21" s="130"/>
      <c r="AQ21" s="130"/>
      <c r="AR21" s="130"/>
      <c r="AS21" s="130"/>
      <c r="AT21" s="130"/>
      <c r="AU21" s="130"/>
      <c r="AV21" s="130"/>
      <c r="AW21" s="130"/>
      <c r="AX21" s="130"/>
      <c r="AY21" s="130"/>
    </row>
    <row r="22" spans="1:51" ht="14.5" customHeight="1" x14ac:dyDescent="0.35">
      <c r="A22" s="294">
        <v>45717</v>
      </c>
      <c r="B22" s="280"/>
      <c r="C22" s="270">
        <v>8</v>
      </c>
      <c r="D22" s="274">
        <v>10</v>
      </c>
      <c r="E22" s="108">
        <v>6.375</v>
      </c>
      <c r="F22" s="108">
        <v>8.8040000000000003</v>
      </c>
      <c r="G22" s="108">
        <v>10.583</v>
      </c>
      <c r="H22" s="108">
        <v>7.0789999999999997</v>
      </c>
      <c r="I22" s="108">
        <v>12.801</v>
      </c>
      <c r="J22" s="108">
        <v>8.0190000000000001</v>
      </c>
      <c r="K22" s="108">
        <v>7.931</v>
      </c>
      <c r="L22" s="108">
        <v>6.3460000000000001</v>
      </c>
      <c r="M22" s="108">
        <v>6.7050000000000001</v>
      </c>
      <c r="N22" s="108">
        <v>5.5129999999999999</v>
      </c>
      <c r="O22" s="108">
        <v>5.5960000000000001</v>
      </c>
      <c r="P22" s="108">
        <v>12.6</v>
      </c>
      <c r="Q22" s="108">
        <v>9.1950000000000003</v>
      </c>
      <c r="R22" s="108">
        <v>6.7759999999999998</v>
      </c>
      <c r="S22" s="108">
        <v>17.100000000000001</v>
      </c>
      <c r="T22" s="108">
        <v>5.4160000000000004</v>
      </c>
      <c r="U22" s="108">
        <v>8.2230000000000008</v>
      </c>
      <c r="V22" s="108">
        <v>4.1319999999999997</v>
      </c>
      <c r="W22" s="108">
        <v>6.1040000000000001</v>
      </c>
      <c r="X22" s="108">
        <v>8.4830000000000005</v>
      </c>
      <c r="Y22" s="108">
        <v>4.9630000000000001</v>
      </c>
      <c r="Z22" s="108">
        <v>7.6719999999999997</v>
      </c>
      <c r="AA22" s="108">
        <v>13.163</v>
      </c>
      <c r="AB22" s="108">
        <v>8.2590000000000003</v>
      </c>
      <c r="AC22" s="108">
        <v>11.837999999999999</v>
      </c>
      <c r="AD22" s="108">
        <v>5.2549999999999999</v>
      </c>
      <c r="AE22" s="108">
        <v>3.3439999999999999</v>
      </c>
      <c r="AF22" s="108">
        <v>5.7729999999999997</v>
      </c>
      <c r="AG22" s="108">
        <v>4.1680000000000001</v>
      </c>
      <c r="AH22" s="109">
        <v>6.3250000000000002</v>
      </c>
      <c r="AI22" s="130"/>
      <c r="AJ22" s="130"/>
      <c r="AK22" s="130"/>
      <c r="AL22" s="130"/>
      <c r="AM22" s="130"/>
      <c r="AN22" s="130"/>
      <c r="AO22" s="130"/>
      <c r="AP22" s="130"/>
      <c r="AQ22" s="130"/>
      <c r="AR22" s="130"/>
      <c r="AS22" s="130"/>
      <c r="AT22" s="130"/>
      <c r="AU22" s="130"/>
      <c r="AV22" s="130"/>
      <c r="AW22" s="130"/>
      <c r="AX22" s="130"/>
      <c r="AY22" s="130"/>
    </row>
    <row r="23" spans="1:51" ht="14.5" customHeight="1" x14ac:dyDescent="0.35">
      <c r="A23" s="294">
        <v>45748</v>
      </c>
      <c r="B23" s="280"/>
      <c r="C23" s="270">
        <v>20</v>
      </c>
      <c r="D23" s="274">
        <v>23</v>
      </c>
      <c r="E23" s="108">
        <v>17.515999999999998</v>
      </c>
      <c r="F23" s="108">
        <v>27.317</v>
      </c>
      <c r="G23" s="108">
        <v>18.242999999999999</v>
      </c>
      <c r="H23" s="108">
        <v>18.081</v>
      </c>
      <c r="I23" s="108">
        <v>25.114999999999998</v>
      </c>
      <c r="J23" s="108">
        <v>15.396000000000001</v>
      </c>
      <c r="K23" s="108">
        <v>16.027999999999999</v>
      </c>
      <c r="L23" s="108">
        <v>26.497</v>
      </c>
      <c r="M23" s="108">
        <v>28.003</v>
      </c>
      <c r="N23" s="108">
        <v>16.212</v>
      </c>
      <c r="O23" s="108">
        <v>16.128</v>
      </c>
      <c r="P23" s="108">
        <v>38.298000000000002</v>
      </c>
      <c r="Q23" s="108">
        <v>30.637</v>
      </c>
      <c r="R23" s="108">
        <v>26.774000000000001</v>
      </c>
      <c r="S23" s="108">
        <v>27.074000000000002</v>
      </c>
      <c r="T23" s="108">
        <v>14.144</v>
      </c>
      <c r="U23" s="108">
        <v>16.727</v>
      </c>
      <c r="V23" s="108">
        <v>13.853999999999999</v>
      </c>
      <c r="W23" s="108">
        <v>14.961</v>
      </c>
      <c r="X23" s="108">
        <v>33.655000000000001</v>
      </c>
      <c r="Y23" s="108">
        <v>9.5540000000000003</v>
      </c>
      <c r="Z23" s="108">
        <v>21.405000000000001</v>
      </c>
      <c r="AA23" s="108">
        <v>18.420999999999999</v>
      </c>
      <c r="AB23" s="108">
        <v>17.795000000000002</v>
      </c>
      <c r="AC23" s="108">
        <v>26.16</v>
      </c>
      <c r="AD23" s="108">
        <v>13.696</v>
      </c>
      <c r="AE23" s="108">
        <v>19.216000000000001</v>
      </c>
      <c r="AF23" s="108">
        <v>13.199</v>
      </c>
      <c r="AG23" s="108">
        <v>8.4960000000000004</v>
      </c>
      <c r="AH23" s="109">
        <v>32.915999999999997</v>
      </c>
      <c r="AI23" s="130"/>
      <c r="AJ23" s="130"/>
      <c r="AK23" s="130"/>
      <c r="AL23" s="130"/>
      <c r="AM23" s="130"/>
      <c r="AN23" s="130"/>
      <c r="AO23" s="130"/>
      <c r="AP23" s="130"/>
      <c r="AQ23" s="130"/>
      <c r="AR23" s="130"/>
      <c r="AS23" s="130"/>
      <c r="AT23" s="130"/>
      <c r="AU23" s="130"/>
      <c r="AV23" s="130"/>
      <c r="AW23" s="130"/>
      <c r="AX23" s="130"/>
      <c r="AY23" s="130"/>
    </row>
    <row r="24" spans="1:51" ht="14.5" customHeight="1" x14ac:dyDescent="0.35">
      <c r="A24" s="294">
        <v>45778</v>
      </c>
      <c r="B24" s="280"/>
      <c r="C24" s="270">
        <v>56</v>
      </c>
      <c r="D24" s="274">
        <v>68</v>
      </c>
      <c r="E24" s="108">
        <v>91.206999999999994</v>
      </c>
      <c r="F24" s="108">
        <v>76.260000000000005</v>
      </c>
      <c r="G24" s="108">
        <v>55.661999999999999</v>
      </c>
      <c r="H24" s="108">
        <v>66.980999999999995</v>
      </c>
      <c r="I24" s="108">
        <v>92.846999999999994</v>
      </c>
      <c r="J24" s="108">
        <v>66.369</v>
      </c>
      <c r="K24" s="108">
        <v>66.584999999999994</v>
      </c>
      <c r="L24" s="108">
        <v>64.847999999999999</v>
      </c>
      <c r="M24" s="108">
        <v>108.842</v>
      </c>
      <c r="N24" s="108">
        <v>27.504000000000001</v>
      </c>
      <c r="O24" s="108">
        <v>61.271999999999998</v>
      </c>
      <c r="P24" s="108">
        <v>86.141999999999996</v>
      </c>
      <c r="Q24" s="108">
        <v>114.295</v>
      </c>
      <c r="R24" s="108">
        <v>67.478999999999999</v>
      </c>
      <c r="S24" s="108">
        <v>78.337999999999994</v>
      </c>
      <c r="T24" s="108">
        <v>76.953999999999994</v>
      </c>
      <c r="U24" s="108">
        <v>94.992999999999995</v>
      </c>
      <c r="V24" s="108">
        <v>50.180999999999997</v>
      </c>
      <c r="W24" s="108">
        <v>53.835999999999999</v>
      </c>
      <c r="X24" s="108">
        <v>64.436000000000007</v>
      </c>
      <c r="Y24" s="108">
        <v>41.582000000000001</v>
      </c>
      <c r="Z24" s="108">
        <v>66.626999999999995</v>
      </c>
      <c r="AA24" s="108">
        <v>50.588999999999999</v>
      </c>
      <c r="AB24" s="108">
        <v>52.037999999999997</v>
      </c>
      <c r="AC24" s="108">
        <v>61.76</v>
      </c>
      <c r="AD24" s="108">
        <v>35.78</v>
      </c>
      <c r="AE24" s="108">
        <v>58.23</v>
      </c>
      <c r="AF24" s="108">
        <v>62.530999999999999</v>
      </c>
      <c r="AG24" s="108">
        <v>46.828000000000003</v>
      </c>
      <c r="AH24" s="109">
        <v>83.081000000000003</v>
      </c>
      <c r="AI24" s="130"/>
      <c r="AJ24" s="130"/>
      <c r="AK24" s="130"/>
      <c r="AL24" s="130"/>
      <c r="AM24" s="130"/>
      <c r="AN24" s="130"/>
      <c r="AO24" s="130"/>
      <c r="AP24" s="130"/>
      <c r="AQ24" s="130"/>
      <c r="AR24" s="130"/>
      <c r="AS24" s="130"/>
      <c r="AT24" s="130"/>
      <c r="AU24" s="130"/>
      <c r="AV24" s="130"/>
      <c r="AW24" s="130"/>
      <c r="AX24" s="130"/>
      <c r="AY24" s="130"/>
    </row>
    <row r="25" spans="1:51" ht="14.5" customHeight="1" x14ac:dyDescent="0.35">
      <c r="A25" s="294">
        <v>45809</v>
      </c>
      <c r="B25" s="280"/>
      <c r="C25" s="270">
        <v>40</v>
      </c>
      <c r="D25" s="274">
        <v>62</v>
      </c>
      <c r="E25" s="108">
        <v>107.30800000000001</v>
      </c>
      <c r="F25" s="108">
        <v>64.686999999999998</v>
      </c>
      <c r="G25" s="108">
        <v>125.47199999999999</v>
      </c>
      <c r="H25" s="108">
        <v>33.308999999999997</v>
      </c>
      <c r="I25" s="108">
        <v>119.598</v>
      </c>
      <c r="J25" s="108">
        <v>55.331000000000003</v>
      </c>
      <c r="K25" s="108">
        <v>104.146</v>
      </c>
      <c r="L25" s="108">
        <v>30.19</v>
      </c>
      <c r="M25" s="108">
        <v>65.551000000000002</v>
      </c>
      <c r="N25" s="108">
        <v>11.629</v>
      </c>
      <c r="O25" s="108">
        <v>41.103999999999999</v>
      </c>
      <c r="P25" s="108">
        <v>48.886000000000003</v>
      </c>
      <c r="Q25" s="108">
        <v>109.273</v>
      </c>
      <c r="R25" s="108">
        <v>33.463000000000001</v>
      </c>
      <c r="S25" s="108">
        <v>57.915999999999997</v>
      </c>
      <c r="T25" s="108">
        <v>100.045</v>
      </c>
      <c r="U25" s="108">
        <v>48.902999999999999</v>
      </c>
      <c r="V25" s="108">
        <v>62.164000000000001</v>
      </c>
      <c r="W25" s="108">
        <v>95.427000000000007</v>
      </c>
      <c r="X25" s="108">
        <v>29.774000000000001</v>
      </c>
      <c r="Y25" s="108">
        <v>32.356000000000002</v>
      </c>
      <c r="Z25" s="108">
        <v>73.242999999999995</v>
      </c>
      <c r="AA25" s="108">
        <v>92.558999999999997</v>
      </c>
      <c r="AB25" s="108">
        <v>77.045000000000002</v>
      </c>
      <c r="AC25" s="108">
        <v>78.100999999999999</v>
      </c>
      <c r="AD25" s="108">
        <v>11.766999999999999</v>
      </c>
      <c r="AE25" s="108">
        <v>127.438</v>
      </c>
      <c r="AF25" s="108">
        <v>38.670999999999999</v>
      </c>
      <c r="AG25" s="108">
        <v>76.591999999999999</v>
      </c>
      <c r="AH25" s="109">
        <v>47.268999999999998</v>
      </c>
      <c r="AI25" s="130"/>
      <c r="AJ25" s="130"/>
      <c r="AK25" s="130"/>
      <c r="AL25" s="130"/>
      <c r="AM25" s="130"/>
      <c r="AN25" s="130"/>
      <c r="AO25" s="130"/>
      <c r="AP25" s="130"/>
      <c r="AQ25" s="130"/>
      <c r="AR25" s="130"/>
      <c r="AS25" s="130"/>
      <c r="AT25" s="130"/>
      <c r="AU25" s="130"/>
      <c r="AV25" s="130"/>
      <c r="AW25" s="130"/>
      <c r="AX25" s="130"/>
      <c r="AY25" s="130"/>
    </row>
    <row r="26" spans="1:51" ht="14.5" customHeight="1" x14ac:dyDescent="0.35">
      <c r="A26" s="294">
        <v>45839</v>
      </c>
      <c r="B26" s="280"/>
      <c r="C26" s="270">
        <v>13</v>
      </c>
      <c r="D26" s="274">
        <v>21</v>
      </c>
      <c r="E26" s="108">
        <v>36.762999999999998</v>
      </c>
      <c r="F26" s="108">
        <v>14.795</v>
      </c>
      <c r="G26" s="108">
        <v>80.001999999999995</v>
      </c>
      <c r="H26" s="108">
        <v>13.095000000000001</v>
      </c>
      <c r="I26" s="108">
        <v>33.561</v>
      </c>
      <c r="J26" s="108">
        <v>25.074000000000002</v>
      </c>
      <c r="K26" s="108">
        <v>71.683000000000007</v>
      </c>
      <c r="L26" s="108">
        <v>9.1180000000000003</v>
      </c>
      <c r="M26" s="108">
        <v>19.466999999999999</v>
      </c>
      <c r="N26" s="108">
        <v>5.6660000000000004</v>
      </c>
      <c r="O26" s="108">
        <v>11.951000000000001</v>
      </c>
      <c r="P26" s="108">
        <v>16.623000000000001</v>
      </c>
      <c r="Q26" s="108">
        <v>38.332000000000001</v>
      </c>
      <c r="R26" s="108">
        <v>14.917</v>
      </c>
      <c r="S26" s="108">
        <v>18.673999999999999</v>
      </c>
      <c r="T26" s="108">
        <v>32.654000000000003</v>
      </c>
      <c r="U26" s="108">
        <v>16.082000000000001</v>
      </c>
      <c r="V26" s="108">
        <v>15.236000000000001</v>
      </c>
      <c r="W26" s="108">
        <v>29.507000000000001</v>
      </c>
      <c r="X26" s="108">
        <v>12.161</v>
      </c>
      <c r="Y26" s="108">
        <v>11.279</v>
      </c>
      <c r="Z26" s="108">
        <v>17.539000000000001</v>
      </c>
      <c r="AA26" s="108">
        <v>23.553000000000001</v>
      </c>
      <c r="AB26" s="108">
        <v>16.213000000000001</v>
      </c>
      <c r="AC26" s="108">
        <v>19.053000000000001</v>
      </c>
      <c r="AD26" s="108">
        <v>5.5179999999999998</v>
      </c>
      <c r="AE26" s="108">
        <v>50.061</v>
      </c>
      <c r="AF26" s="108">
        <v>11.398</v>
      </c>
      <c r="AG26" s="108">
        <v>28.074000000000002</v>
      </c>
      <c r="AH26" s="109">
        <v>19.152000000000001</v>
      </c>
      <c r="AI26" s="130"/>
      <c r="AJ26" s="130"/>
      <c r="AK26" s="130"/>
      <c r="AL26" s="130"/>
      <c r="AM26" s="130"/>
      <c r="AN26" s="130"/>
      <c r="AO26" s="130"/>
      <c r="AP26" s="130"/>
      <c r="AQ26" s="130"/>
      <c r="AR26" s="130"/>
      <c r="AS26" s="130"/>
      <c r="AT26" s="130"/>
      <c r="AU26" s="130"/>
      <c r="AV26" s="130"/>
      <c r="AW26" s="130"/>
      <c r="AX26" s="130"/>
      <c r="AY26" s="130"/>
    </row>
    <row r="27" spans="1:51" ht="14.5" x14ac:dyDescent="0.35">
      <c r="A27" s="294">
        <v>45870</v>
      </c>
      <c r="B27" s="280"/>
      <c r="C27" s="270">
        <v>12</v>
      </c>
      <c r="D27" s="274">
        <v>15</v>
      </c>
      <c r="E27" s="108">
        <v>16.495000000000001</v>
      </c>
      <c r="F27" s="108">
        <v>9.4730000000000008</v>
      </c>
      <c r="G27" s="108">
        <v>23.294</v>
      </c>
      <c r="H27" s="108">
        <v>7.9809999999999999</v>
      </c>
      <c r="I27" s="108">
        <v>24.838999999999999</v>
      </c>
      <c r="J27" s="108">
        <v>12.731</v>
      </c>
      <c r="K27" s="108">
        <v>44.634</v>
      </c>
      <c r="L27" s="108">
        <v>7.38</v>
      </c>
      <c r="M27" s="108">
        <v>21.635999999999999</v>
      </c>
      <c r="N27" s="108">
        <v>4.8529999999999998</v>
      </c>
      <c r="O27" s="108">
        <v>9.7219999999999995</v>
      </c>
      <c r="P27" s="108">
        <v>7.7220000000000004</v>
      </c>
      <c r="Q27" s="108">
        <v>19.946000000000002</v>
      </c>
      <c r="R27" s="108">
        <v>11.927</v>
      </c>
      <c r="S27" s="108">
        <v>28.934000000000001</v>
      </c>
      <c r="T27" s="108">
        <v>14.031000000000001</v>
      </c>
      <c r="U27" s="108">
        <v>7.2380000000000004</v>
      </c>
      <c r="V27" s="108">
        <v>12.085000000000001</v>
      </c>
      <c r="W27" s="108">
        <v>11.624000000000001</v>
      </c>
      <c r="X27" s="108">
        <v>7.3280000000000003</v>
      </c>
      <c r="Y27" s="108">
        <v>10.327999999999999</v>
      </c>
      <c r="Z27" s="108">
        <v>12.074999999999999</v>
      </c>
      <c r="AA27" s="108">
        <v>11.4</v>
      </c>
      <c r="AB27" s="108">
        <v>12.7</v>
      </c>
      <c r="AC27" s="108">
        <v>11.233000000000001</v>
      </c>
      <c r="AD27" s="108">
        <v>4.3029999999999999</v>
      </c>
      <c r="AE27" s="108">
        <v>12.156000000000001</v>
      </c>
      <c r="AF27" s="108">
        <v>7.24</v>
      </c>
      <c r="AG27" s="108">
        <v>12.413</v>
      </c>
      <c r="AH27" s="109">
        <v>16.436</v>
      </c>
      <c r="AI27" s="130"/>
      <c r="AJ27" s="130"/>
      <c r="AK27" s="130"/>
      <c r="AL27" s="130"/>
      <c r="AM27" s="130"/>
      <c r="AN27" s="130"/>
      <c r="AO27" s="130"/>
      <c r="AP27" s="130"/>
      <c r="AQ27" s="130"/>
      <c r="AR27" s="130"/>
      <c r="AS27" s="130"/>
      <c r="AT27" s="130"/>
      <c r="AU27" s="130"/>
      <c r="AV27" s="130"/>
      <c r="AW27" s="130"/>
      <c r="AX27" s="130"/>
      <c r="AY27" s="130"/>
    </row>
    <row r="28" spans="1:51" ht="14.5" customHeight="1" x14ac:dyDescent="0.35">
      <c r="A28" s="294">
        <v>45901</v>
      </c>
      <c r="B28" s="280"/>
      <c r="C28" s="270">
        <v>11</v>
      </c>
      <c r="D28" s="274">
        <v>16</v>
      </c>
      <c r="E28" s="108">
        <v>17.774999999999999</v>
      </c>
      <c r="F28" s="108">
        <v>14.725</v>
      </c>
      <c r="G28" s="108">
        <v>13.742000000000001</v>
      </c>
      <c r="H28" s="108">
        <v>8.1199999999999992</v>
      </c>
      <c r="I28" s="108">
        <v>24.858000000000001</v>
      </c>
      <c r="J28" s="108">
        <v>10.45</v>
      </c>
      <c r="K28" s="108">
        <v>27.08</v>
      </c>
      <c r="L28" s="108">
        <v>6.9850000000000003</v>
      </c>
      <c r="M28" s="108">
        <v>9.6910000000000007</v>
      </c>
      <c r="N28" s="108">
        <v>9.673</v>
      </c>
      <c r="O28" s="108">
        <v>19.951000000000001</v>
      </c>
      <c r="P28" s="108">
        <v>17.206</v>
      </c>
      <c r="Q28" s="108">
        <v>12.083</v>
      </c>
      <c r="R28" s="108">
        <v>12.750999999999999</v>
      </c>
      <c r="S28" s="108">
        <v>17.856000000000002</v>
      </c>
      <c r="T28" s="108">
        <v>13.314</v>
      </c>
      <c r="U28" s="108">
        <v>6.8179999999999996</v>
      </c>
      <c r="V28" s="108">
        <v>8.9979999999999993</v>
      </c>
      <c r="W28" s="108">
        <v>8.4760000000000009</v>
      </c>
      <c r="X28" s="108">
        <v>5.875</v>
      </c>
      <c r="Y28" s="108">
        <v>28.408000000000001</v>
      </c>
      <c r="Z28" s="108">
        <v>15.118</v>
      </c>
      <c r="AA28" s="108">
        <v>9.0920000000000005</v>
      </c>
      <c r="AB28" s="108">
        <v>10.15</v>
      </c>
      <c r="AC28" s="108">
        <v>6.8079999999999998</v>
      </c>
      <c r="AD28" s="108">
        <v>3.7250000000000001</v>
      </c>
      <c r="AE28" s="108">
        <v>6.88</v>
      </c>
      <c r="AF28" s="108">
        <v>5.952</v>
      </c>
      <c r="AG28" s="108">
        <v>26.687999999999999</v>
      </c>
      <c r="AH28" s="109">
        <v>12.946</v>
      </c>
      <c r="AI28" s="130"/>
      <c r="AJ28" s="130"/>
      <c r="AK28" s="130"/>
      <c r="AL28" s="130"/>
      <c r="AM28" s="130"/>
      <c r="AN28" s="130"/>
      <c r="AO28" s="130"/>
      <c r="AP28" s="130"/>
      <c r="AQ28" s="130"/>
      <c r="AR28" s="130"/>
      <c r="AS28" s="130"/>
      <c r="AT28" s="130"/>
      <c r="AU28" s="130"/>
      <c r="AV28" s="130"/>
      <c r="AW28" s="130"/>
      <c r="AX28" s="130"/>
      <c r="AY28" s="130"/>
    </row>
    <row r="29" spans="1:51" ht="14.5" customHeight="1" x14ac:dyDescent="0.35">
      <c r="A29" s="294">
        <v>45931</v>
      </c>
      <c r="B29" s="280"/>
      <c r="C29" s="270">
        <v>8</v>
      </c>
      <c r="D29" s="274">
        <v>12</v>
      </c>
      <c r="E29" s="108">
        <v>10.211</v>
      </c>
      <c r="F29" s="108">
        <v>11.256</v>
      </c>
      <c r="G29" s="108">
        <v>11.78</v>
      </c>
      <c r="H29" s="108">
        <v>12.356</v>
      </c>
      <c r="I29" s="108">
        <v>27.834</v>
      </c>
      <c r="J29" s="108">
        <v>9.9700000000000006</v>
      </c>
      <c r="K29" s="108">
        <v>12.061999999999999</v>
      </c>
      <c r="L29" s="108">
        <v>7.4180000000000001</v>
      </c>
      <c r="M29" s="108">
        <v>7.0949999999999998</v>
      </c>
      <c r="N29" s="108">
        <v>9.8960000000000008</v>
      </c>
      <c r="O29" s="108">
        <v>9.6180000000000003</v>
      </c>
      <c r="P29" s="108">
        <v>20.53</v>
      </c>
      <c r="Q29" s="108">
        <v>20.614999999999998</v>
      </c>
      <c r="R29" s="108">
        <v>34.033999999999999</v>
      </c>
      <c r="S29" s="108">
        <v>16.052</v>
      </c>
      <c r="T29" s="108">
        <v>9.9580000000000002</v>
      </c>
      <c r="U29" s="108">
        <v>7.3860000000000001</v>
      </c>
      <c r="V29" s="108">
        <v>11.946999999999999</v>
      </c>
      <c r="W29" s="108">
        <v>10.955</v>
      </c>
      <c r="X29" s="108">
        <v>5.1529999999999996</v>
      </c>
      <c r="Y29" s="108">
        <v>17.218</v>
      </c>
      <c r="Z29" s="108">
        <v>23.417999999999999</v>
      </c>
      <c r="AA29" s="108">
        <v>9.5679999999999996</v>
      </c>
      <c r="AB29" s="108">
        <v>9.3089999999999993</v>
      </c>
      <c r="AC29" s="108">
        <v>7.7649999999999997</v>
      </c>
      <c r="AD29" s="108">
        <v>4.6189999999999998</v>
      </c>
      <c r="AE29" s="108">
        <v>5.9569999999999999</v>
      </c>
      <c r="AF29" s="108">
        <v>5.7439999999999998</v>
      </c>
      <c r="AG29" s="108">
        <v>10.819000000000001</v>
      </c>
      <c r="AH29" s="109">
        <v>7.75</v>
      </c>
      <c r="AI29" s="130"/>
      <c r="AJ29" s="130"/>
      <c r="AK29" s="130"/>
      <c r="AL29" s="130"/>
      <c r="AM29" s="130"/>
      <c r="AN29" s="130"/>
      <c r="AO29" s="130"/>
      <c r="AP29" s="130"/>
      <c r="AQ29" s="130"/>
      <c r="AR29" s="130"/>
      <c r="AS29" s="130"/>
      <c r="AT29" s="130"/>
      <c r="AU29" s="130"/>
      <c r="AV29" s="130"/>
      <c r="AW29" s="130"/>
      <c r="AX29" s="130"/>
      <c r="AY29" s="130"/>
    </row>
    <row r="30" spans="1:51" ht="14.5" customHeight="1" x14ac:dyDescent="0.35">
      <c r="A30" s="294">
        <v>45962</v>
      </c>
      <c r="B30" s="280"/>
      <c r="C30" s="270">
        <v>6</v>
      </c>
      <c r="D30" s="274">
        <v>9</v>
      </c>
      <c r="E30" s="108">
        <v>6.93</v>
      </c>
      <c r="F30" s="108">
        <v>8.1310000000000002</v>
      </c>
      <c r="G30" s="108">
        <v>8.3719999999999999</v>
      </c>
      <c r="H30" s="108">
        <v>7.7729999999999997</v>
      </c>
      <c r="I30" s="108">
        <v>11.992000000000001</v>
      </c>
      <c r="J30" s="108">
        <v>8.3650000000000002</v>
      </c>
      <c r="K30" s="108">
        <v>7.2430000000000003</v>
      </c>
      <c r="L30" s="108">
        <v>5.7359999999999998</v>
      </c>
      <c r="M30" s="108">
        <v>6.0380000000000003</v>
      </c>
      <c r="N30" s="108">
        <v>5.9379999999999997</v>
      </c>
      <c r="O30" s="108">
        <v>5.9880000000000004</v>
      </c>
      <c r="P30" s="108">
        <v>11.179</v>
      </c>
      <c r="Q30" s="108">
        <v>13.515000000000001</v>
      </c>
      <c r="R30" s="108">
        <v>13.568</v>
      </c>
      <c r="S30" s="108">
        <v>8.2650000000000006</v>
      </c>
      <c r="T30" s="108">
        <v>8.4160000000000004</v>
      </c>
      <c r="U30" s="108">
        <v>6.66</v>
      </c>
      <c r="V30" s="108">
        <v>8.5570000000000004</v>
      </c>
      <c r="W30" s="108">
        <v>7.7130000000000001</v>
      </c>
      <c r="X30" s="108">
        <v>4.51</v>
      </c>
      <c r="Y30" s="108">
        <v>8.6489999999999991</v>
      </c>
      <c r="Z30" s="108">
        <v>10.776</v>
      </c>
      <c r="AA30" s="108">
        <v>6.944</v>
      </c>
      <c r="AB30" s="108">
        <v>6.0739999999999998</v>
      </c>
      <c r="AC30" s="108">
        <v>5.9649999999999999</v>
      </c>
      <c r="AD30" s="108">
        <v>4.17</v>
      </c>
      <c r="AE30" s="108">
        <v>5.28</v>
      </c>
      <c r="AF30" s="108">
        <v>6.2130000000000001</v>
      </c>
      <c r="AG30" s="108">
        <v>6.7590000000000003</v>
      </c>
      <c r="AH30" s="109">
        <v>6.0179999999999998</v>
      </c>
      <c r="AI30" s="130"/>
      <c r="AJ30" s="130"/>
      <c r="AK30" s="130"/>
      <c r="AL30" s="130"/>
      <c r="AM30" s="130"/>
      <c r="AN30" s="130"/>
      <c r="AO30" s="130"/>
      <c r="AP30" s="130"/>
      <c r="AQ30" s="130"/>
      <c r="AR30" s="130"/>
      <c r="AS30" s="130"/>
      <c r="AT30" s="130"/>
      <c r="AU30" s="130"/>
      <c r="AV30" s="130"/>
      <c r="AW30" s="130"/>
      <c r="AX30" s="130"/>
      <c r="AY30" s="130"/>
    </row>
    <row r="31" spans="1:51" ht="14.5" customHeight="1" x14ac:dyDescent="0.35">
      <c r="A31" s="294">
        <v>45992</v>
      </c>
      <c r="B31" s="280"/>
      <c r="C31" s="270">
        <v>6</v>
      </c>
      <c r="D31" s="274">
        <v>7</v>
      </c>
      <c r="E31" s="108">
        <v>5.9930000000000003</v>
      </c>
      <c r="F31" s="108">
        <v>5.8810000000000002</v>
      </c>
      <c r="G31" s="108">
        <v>6.9710000000000001</v>
      </c>
      <c r="H31" s="108">
        <v>5.87</v>
      </c>
      <c r="I31" s="108">
        <v>7.59</v>
      </c>
      <c r="J31" s="108">
        <v>7.0119999999999996</v>
      </c>
      <c r="K31" s="108">
        <v>6.0069999999999997</v>
      </c>
      <c r="L31" s="108">
        <v>4.8280000000000003</v>
      </c>
      <c r="M31" s="108">
        <v>5.202</v>
      </c>
      <c r="N31" s="108">
        <v>4.5739999999999998</v>
      </c>
      <c r="O31" s="108">
        <v>5.13</v>
      </c>
      <c r="P31" s="108">
        <v>7.27</v>
      </c>
      <c r="Q31" s="108">
        <v>8.2409999999999997</v>
      </c>
      <c r="R31" s="108">
        <v>7.9240000000000004</v>
      </c>
      <c r="S31" s="108">
        <v>6.4909999999999997</v>
      </c>
      <c r="T31" s="108">
        <v>6.7110000000000003</v>
      </c>
      <c r="U31" s="108">
        <v>5.1349999999999998</v>
      </c>
      <c r="V31" s="108">
        <v>5.7030000000000003</v>
      </c>
      <c r="W31" s="108">
        <v>6.0350000000000001</v>
      </c>
      <c r="X31" s="108">
        <v>4.3890000000000002</v>
      </c>
      <c r="Y31" s="108">
        <v>5.9909999999999997</v>
      </c>
      <c r="Z31" s="108">
        <v>7.1379999999999999</v>
      </c>
      <c r="AA31" s="108">
        <v>5.6769999999999996</v>
      </c>
      <c r="AB31" s="108">
        <v>5.0730000000000004</v>
      </c>
      <c r="AC31" s="108">
        <v>5.5309999999999997</v>
      </c>
      <c r="AD31" s="108">
        <v>3.4119999999999999</v>
      </c>
      <c r="AE31" s="108">
        <v>5.0170000000000003</v>
      </c>
      <c r="AF31" s="108">
        <v>5.1619999999999999</v>
      </c>
      <c r="AG31" s="108">
        <v>5.5339999999999998</v>
      </c>
      <c r="AH31" s="109">
        <v>5.2969999999999997</v>
      </c>
      <c r="AI31" s="130"/>
      <c r="AJ31" s="130"/>
      <c r="AK31" s="130"/>
      <c r="AL31" s="130"/>
      <c r="AM31" s="130"/>
      <c r="AN31" s="130"/>
      <c r="AO31" s="130"/>
      <c r="AP31" s="130"/>
      <c r="AQ31" s="130"/>
      <c r="AR31" s="130"/>
      <c r="AS31" s="130"/>
      <c r="AT31" s="130"/>
      <c r="AU31" s="130"/>
      <c r="AV31" s="130"/>
      <c r="AW31" s="130"/>
      <c r="AX31" s="130"/>
      <c r="AY31" s="130"/>
    </row>
    <row r="32" spans="1:51" ht="14.5" customHeight="1" x14ac:dyDescent="0.35">
      <c r="A32" s="294">
        <v>46023</v>
      </c>
      <c r="B32" s="280"/>
      <c r="C32" s="270">
        <v>6</v>
      </c>
      <c r="D32" s="274">
        <v>6</v>
      </c>
      <c r="E32" s="108">
        <v>5.49</v>
      </c>
      <c r="F32" s="108">
        <v>5.0519999999999996</v>
      </c>
      <c r="G32" s="108">
        <v>5.8319999999999999</v>
      </c>
      <c r="H32" s="108">
        <v>4.8250000000000002</v>
      </c>
      <c r="I32" s="108">
        <v>6.1749999999999998</v>
      </c>
      <c r="J32" s="108">
        <v>5.5750000000000002</v>
      </c>
      <c r="K32" s="108">
        <v>5.5250000000000004</v>
      </c>
      <c r="L32" s="108">
        <v>4.3890000000000002</v>
      </c>
      <c r="M32" s="108">
        <v>4.7300000000000004</v>
      </c>
      <c r="N32" s="108">
        <v>3.9409999999999998</v>
      </c>
      <c r="O32" s="108">
        <v>4.4290000000000003</v>
      </c>
      <c r="P32" s="108">
        <v>6.2450000000000001</v>
      </c>
      <c r="Q32" s="108">
        <v>6.5709999999999997</v>
      </c>
      <c r="R32" s="108">
        <v>6.008</v>
      </c>
      <c r="S32" s="108">
        <v>5.3280000000000003</v>
      </c>
      <c r="T32" s="108">
        <v>5.4569999999999999</v>
      </c>
      <c r="U32" s="108">
        <v>4.4470000000000001</v>
      </c>
      <c r="V32" s="108">
        <v>4.68</v>
      </c>
      <c r="W32" s="108">
        <v>5.5720000000000001</v>
      </c>
      <c r="X32" s="108">
        <v>4.0010000000000003</v>
      </c>
      <c r="Y32" s="108">
        <v>5.0369999999999999</v>
      </c>
      <c r="Z32" s="108">
        <v>6.0810000000000004</v>
      </c>
      <c r="AA32" s="108">
        <v>4.8150000000000004</v>
      </c>
      <c r="AB32" s="108">
        <v>4.5940000000000003</v>
      </c>
      <c r="AC32" s="108">
        <v>4.8339999999999996</v>
      </c>
      <c r="AD32" s="108">
        <v>3.0419999999999998</v>
      </c>
      <c r="AE32" s="108">
        <v>4.6580000000000004</v>
      </c>
      <c r="AF32" s="108">
        <v>4.2140000000000004</v>
      </c>
      <c r="AG32" s="108">
        <v>4.8319999999999999</v>
      </c>
      <c r="AH32" s="109">
        <v>4.7279999999999998</v>
      </c>
      <c r="AI32" s="130"/>
      <c r="AJ32" s="130"/>
      <c r="AK32" s="130"/>
      <c r="AL32" s="130"/>
      <c r="AM32" s="130"/>
      <c r="AN32" s="130"/>
      <c r="AO32" s="130"/>
      <c r="AP32" s="130"/>
      <c r="AQ32" s="130"/>
      <c r="AR32" s="130"/>
      <c r="AS32" s="130"/>
      <c r="AT32" s="130"/>
      <c r="AU32" s="130"/>
      <c r="AV32" s="130"/>
      <c r="AW32" s="130"/>
      <c r="AX32" s="130"/>
      <c r="AY32" s="130"/>
    </row>
    <row r="33" spans="1:51" ht="14.5" customHeight="1" x14ac:dyDescent="0.35">
      <c r="A33" s="294">
        <v>46054</v>
      </c>
      <c r="B33" s="280"/>
      <c r="C33" s="270">
        <v>5</v>
      </c>
      <c r="D33" s="274">
        <v>5</v>
      </c>
      <c r="E33" s="108">
        <v>4.532</v>
      </c>
      <c r="F33" s="108">
        <v>5.7270000000000003</v>
      </c>
      <c r="G33" s="108">
        <v>6.1870000000000003</v>
      </c>
      <c r="H33" s="108">
        <v>3.931</v>
      </c>
      <c r="I33" s="108">
        <v>4.9870000000000001</v>
      </c>
      <c r="J33" s="108">
        <v>4.9560000000000004</v>
      </c>
      <c r="K33" s="108">
        <v>5.0140000000000002</v>
      </c>
      <c r="L33" s="108">
        <v>3.601</v>
      </c>
      <c r="M33" s="108">
        <v>4.08</v>
      </c>
      <c r="N33" s="108">
        <v>3.7069999999999999</v>
      </c>
      <c r="O33" s="108">
        <v>3.8010000000000002</v>
      </c>
      <c r="P33" s="108">
        <v>5.2060000000000004</v>
      </c>
      <c r="Q33" s="108">
        <v>5.2830000000000004</v>
      </c>
      <c r="R33" s="108">
        <v>5.8150000000000004</v>
      </c>
      <c r="S33" s="108">
        <v>4.1959999999999997</v>
      </c>
      <c r="T33" s="108">
        <v>4.7789999999999999</v>
      </c>
      <c r="U33" s="108">
        <v>3.653</v>
      </c>
      <c r="V33" s="108">
        <v>3.8279999999999998</v>
      </c>
      <c r="W33" s="108">
        <v>4.2389999999999999</v>
      </c>
      <c r="X33" s="108">
        <v>3.4889999999999999</v>
      </c>
      <c r="Y33" s="108">
        <v>4.8719999999999999</v>
      </c>
      <c r="Z33" s="108">
        <v>7.0510000000000002</v>
      </c>
      <c r="AA33" s="108">
        <v>5.4859999999999998</v>
      </c>
      <c r="AB33" s="108">
        <v>4.5250000000000004</v>
      </c>
      <c r="AC33" s="108">
        <v>4.407</v>
      </c>
      <c r="AD33" s="108">
        <v>2.5230000000000001</v>
      </c>
      <c r="AE33" s="108">
        <v>3.9809999999999999</v>
      </c>
      <c r="AF33" s="108">
        <v>3.9380000000000002</v>
      </c>
      <c r="AG33" s="108">
        <v>4.2670000000000003</v>
      </c>
      <c r="AH33" s="109">
        <v>3.9079999999999999</v>
      </c>
      <c r="AI33" s="130"/>
      <c r="AJ33" s="130"/>
      <c r="AK33" s="130"/>
      <c r="AL33" s="130"/>
      <c r="AM33" s="130"/>
      <c r="AN33" s="130"/>
      <c r="AO33" s="130"/>
      <c r="AP33" s="130"/>
      <c r="AQ33" s="130"/>
      <c r="AR33" s="130"/>
      <c r="AS33" s="130"/>
      <c r="AT33" s="130"/>
      <c r="AU33" s="130"/>
      <c r="AV33" s="130"/>
      <c r="AW33" s="130"/>
      <c r="AX33" s="130"/>
      <c r="AY33" s="130"/>
    </row>
    <row r="34" spans="1:51" ht="14.5" customHeight="1" x14ac:dyDescent="0.35">
      <c r="A34" s="294">
        <v>46082</v>
      </c>
      <c r="B34" s="279"/>
      <c r="C34" s="269">
        <v>8</v>
      </c>
      <c r="D34" s="274">
        <v>10</v>
      </c>
      <c r="E34" s="108">
        <v>8.766</v>
      </c>
      <c r="F34" s="108">
        <v>10.75</v>
      </c>
      <c r="G34" s="108">
        <v>7.0389999999999997</v>
      </c>
      <c r="H34" s="108">
        <v>12.99</v>
      </c>
      <c r="I34" s="108">
        <v>7.9290000000000003</v>
      </c>
      <c r="J34" s="108">
        <v>8.0500000000000007</v>
      </c>
      <c r="K34" s="108">
        <v>6.306</v>
      </c>
      <c r="L34" s="108">
        <v>6.867</v>
      </c>
      <c r="M34" s="108">
        <v>5.2839999999999998</v>
      </c>
      <c r="N34" s="108">
        <v>5.6120000000000001</v>
      </c>
      <c r="O34" s="108">
        <v>12.02</v>
      </c>
      <c r="P34" s="108">
        <v>9.0779999999999994</v>
      </c>
      <c r="Q34" s="108">
        <v>6.8209999999999997</v>
      </c>
      <c r="R34" s="108">
        <v>17.222000000000001</v>
      </c>
      <c r="S34" s="108">
        <v>5.3220000000000001</v>
      </c>
      <c r="T34" s="108">
        <v>8.2059999999999995</v>
      </c>
      <c r="U34" s="108">
        <v>4.085</v>
      </c>
      <c r="V34" s="108">
        <v>5.9020000000000001</v>
      </c>
      <c r="W34" s="108">
        <v>8.3480000000000008</v>
      </c>
      <c r="X34" s="108">
        <v>4.8650000000000002</v>
      </c>
      <c r="Y34" s="108">
        <v>7.5720000000000001</v>
      </c>
      <c r="Z34" s="108">
        <v>12.962999999999999</v>
      </c>
      <c r="AA34" s="108">
        <v>8.1660000000000004</v>
      </c>
      <c r="AB34" s="108">
        <v>11.654999999999999</v>
      </c>
      <c r="AC34" s="108">
        <v>5.1349999999999998</v>
      </c>
      <c r="AD34" s="108">
        <v>3.266</v>
      </c>
      <c r="AE34" s="108">
        <v>5.6609999999999996</v>
      </c>
      <c r="AF34" s="108">
        <v>4.157</v>
      </c>
      <c r="AG34" s="108">
        <v>5.9909999999999997</v>
      </c>
      <c r="AH34" s="109">
        <v>6.2610000000000001</v>
      </c>
      <c r="AI34" s="130"/>
      <c r="AJ34" s="130"/>
      <c r="AK34" s="130"/>
      <c r="AL34" s="130"/>
      <c r="AM34" s="130"/>
      <c r="AN34" s="130"/>
      <c r="AO34" s="130"/>
      <c r="AP34" s="130"/>
      <c r="AQ34" s="130"/>
      <c r="AR34" s="130"/>
      <c r="AS34" s="130"/>
      <c r="AT34" s="130"/>
      <c r="AU34" s="130"/>
      <c r="AV34" s="130"/>
      <c r="AW34" s="130"/>
      <c r="AX34" s="130"/>
      <c r="AY34" s="130"/>
    </row>
    <row r="35" spans="1:51" ht="14.5" customHeight="1" x14ac:dyDescent="0.35">
      <c r="A35" s="294">
        <v>46113</v>
      </c>
      <c r="B35" s="279"/>
      <c r="C35" s="269">
        <v>20</v>
      </c>
      <c r="D35" s="274">
        <v>23</v>
      </c>
      <c r="E35" s="108">
        <v>27.138999999999999</v>
      </c>
      <c r="F35" s="108">
        <v>18.452000000000002</v>
      </c>
      <c r="G35" s="108">
        <v>18.016999999999999</v>
      </c>
      <c r="H35" s="108">
        <v>25.341000000000001</v>
      </c>
      <c r="I35" s="108">
        <v>14.724</v>
      </c>
      <c r="J35" s="108">
        <v>16.184999999999999</v>
      </c>
      <c r="K35" s="108">
        <v>26.445</v>
      </c>
      <c r="L35" s="108">
        <v>28.401</v>
      </c>
      <c r="M35" s="108">
        <v>16.001999999999999</v>
      </c>
      <c r="N35" s="108">
        <v>16.196000000000002</v>
      </c>
      <c r="O35" s="108">
        <v>37.481000000000002</v>
      </c>
      <c r="P35" s="108">
        <v>30.385999999999999</v>
      </c>
      <c r="Q35" s="108">
        <v>26.312000000000001</v>
      </c>
      <c r="R35" s="108">
        <v>27.170999999999999</v>
      </c>
      <c r="S35" s="108">
        <v>13.965999999999999</v>
      </c>
      <c r="T35" s="108">
        <v>16.73</v>
      </c>
      <c r="U35" s="108">
        <v>13.826000000000001</v>
      </c>
      <c r="V35" s="108">
        <v>14.686999999999999</v>
      </c>
      <c r="W35" s="108">
        <v>33.524000000000001</v>
      </c>
      <c r="X35" s="108">
        <v>9.4390000000000001</v>
      </c>
      <c r="Y35" s="108">
        <v>20.939</v>
      </c>
      <c r="Z35" s="108">
        <v>18.291</v>
      </c>
      <c r="AA35" s="108">
        <v>17.728999999999999</v>
      </c>
      <c r="AB35" s="108">
        <v>26.004000000000001</v>
      </c>
      <c r="AC35" s="108">
        <v>13.054</v>
      </c>
      <c r="AD35" s="108">
        <v>19.024999999999999</v>
      </c>
      <c r="AE35" s="108">
        <v>13.003</v>
      </c>
      <c r="AF35" s="108">
        <v>8.48</v>
      </c>
      <c r="AG35" s="108">
        <v>30.448</v>
      </c>
      <c r="AH35" s="109">
        <v>17.298999999999999</v>
      </c>
      <c r="AI35" s="130"/>
      <c r="AJ35" s="130"/>
      <c r="AK35" s="130"/>
      <c r="AL35" s="130"/>
      <c r="AM35" s="130"/>
      <c r="AN35" s="130"/>
      <c r="AO35" s="130"/>
      <c r="AP35" s="130"/>
      <c r="AQ35" s="130"/>
      <c r="AR35" s="130"/>
      <c r="AS35" s="130"/>
      <c r="AT35" s="130"/>
      <c r="AU35" s="130"/>
      <c r="AV35" s="130"/>
      <c r="AW35" s="130"/>
      <c r="AX35" s="130"/>
      <c r="AY35" s="130"/>
    </row>
    <row r="36" spans="1:51" ht="14.5" x14ac:dyDescent="0.35">
      <c r="A36" s="294">
        <v>46143</v>
      </c>
      <c r="B36" s="279"/>
      <c r="C36" s="269">
        <v>56</v>
      </c>
      <c r="D36" s="276">
        <v>68</v>
      </c>
      <c r="E36" s="108">
        <v>73.721999999999994</v>
      </c>
      <c r="F36" s="108">
        <v>55.905000000000001</v>
      </c>
      <c r="G36" s="108">
        <v>66.944999999999993</v>
      </c>
      <c r="H36" s="108">
        <v>93.146000000000001</v>
      </c>
      <c r="I36" s="108">
        <v>64.534000000000006</v>
      </c>
      <c r="J36" s="108">
        <v>66.801000000000002</v>
      </c>
      <c r="K36" s="108">
        <v>64.817999999999998</v>
      </c>
      <c r="L36" s="108">
        <v>109.32299999999999</v>
      </c>
      <c r="M36" s="108">
        <v>27.314</v>
      </c>
      <c r="N36" s="108">
        <v>61.372999999999998</v>
      </c>
      <c r="O36" s="108">
        <v>85.628</v>
      </c>
      <c r="P36" s="108">
        <v>114.145</v>
      </c>
      <c r="Q36" s="108">
        <v>66.819999999999993</v>
      </c>
      <c r="R36" s="108">
        <v>78.415000000000006</v>
      </c>
      <c r="S36" s="108">
        <v>76.762</v>
      </c>
      <c r="T36" s="108">
        <v>95.022999999999996</v>
      </c>
      <c r="U36" s="108">
        <v>48.3</v>
      </c>
      <c r="V36" s="108">
        <v>53.53</v>
      </c>
      <c r="W36" s="108">
        <v>64.366</v>
      </c>
      <c r="X36" s="108">
        <v>41.506</v>
      </c>
      <c r="Y36" s="108">
        <v>62.963999999999999</v>
      </c>
      <c r="Z36" s="108">
        <v>50.411999999999999</v>
      </c>
      <c r="AA36" s="108">
        <v>51.973999999999997</v>
      </c>
      <c r="AB36" s="108">
        <v>61.685000000000002</v>
      </c>
      <c r="AC36" s="108">
        <v>35.927</v>
      </c>
      <c r="AD36" s="108">
        <v>57.985999999999997</v>
      </c>
      <c r="AE36" s="109">
        <v>62.293999999999997</v>
      </c>
      <c r="AF36" s="108">
        <v>46.793999999999997</v>
      </c>
      <c r="AG36" s="108">
        <v>83.048000000000002</v>
      </c>
      <c r="AH36" s="108">
        <v>90.978999999999999</v>
      </c>
      <c r="AI36" s="130"/>
      <c r="AJ36" s="130"/>
      <c r="AK36" s="130"/>
      <c r="AL36" s="130"/>
      <c r="AM36" s="130"/>
      <c r="AN36" s="130"/>
      <c r="AO36" s="130"/>
      <c r="AP36" s="130"/>
      <c r="AQ36" s="130"/>
      <c r="AR36" s="130"/>
      <c r="AS36" s="130"/>
      <c r="AT36" s="130"/>
      <c r="AU36" s="130"/>
      <c r="AV36" s="130"/>
      <c r="AW36" s="130"/>
      <c r="AX36" s="130"/>
      <c r="AY36" s="130"/>
    </row>
    <row r="37" spans="1:51" ht="14.5" x14ac:dyDescent="0.35">
      <c r="A37" s="294">
        <v>46174</v>
      </c>
      <c r="B37" s="281"/>
      <c r="C37" s="271">
        <v>40</v>
      </c>
      <c r="D37" s="276">
        <v>62</v>
      </c>
      <c r="E37" s="108">
        <v>66.748999999999995</v>
      </c>
      <c r="F37" s="108">
        <v>125.57</v>
      </c>
      <c r="G37" s="108">
        <v>33.29</v>
      </c>
      <c r="H37" s="108">
        <v>119.672</v>
      </c>
      <c r="I37" s="108">
        <v>56.588999999999999</v>
      </c>
      <c r="J37" s="108">
        <v>104.21299999999999</v>
      </c>
      <c r="K37" s="108">
        <v>30.172000000000001</v>
      </c>
      <c r="L37" s="108">
        <v>65.620999999999995</v>
      </c>
      <c r="M37" s="108">
        <v>11.843999999999999</v>
      </c>
      <c r="N37" s="108">
        <v>41.125</v>
      </c>
      <c r="O37" s="108">
        <v>48.753</v>
      </c>
      <c r="P37" s="108">
        <v>109.248</v>
      </c>
      <c r="Q37" s="108">
        <v>34.090000000000003</v>
      </c>
      <c r="R37" s="108">
        <v>57.938000000000002</v>
      </c>
      <c r="S37" s="108">
        <v>99.989000000000004</v>
      </c>
      <c r="T37" s="108">
        <v>48.899000000000001</v>
      </c>
      <c r="U37" s="108">
        <v>63.734999999999999</v>
      </c>
      <c r="V37" s="108">
        <v>95.3</v>
      </c>
      <c r="W37" s="108">
        <v>29.728000000000002</v>
      </c>
      <c r="X37" s="108">
        <v>32.305</v>
      </c>
      <c r="Y37" s="108">
        <v>75.747</v>
      </c>
      <c r="Z37" s="108">
        <v>92.48</v>
      </c>
      <c r="AA37" s="108">
        <v>77.010000000000005</v>
      </c>
      <c r="AB37" s="108">
        <v>78.066999999999993</v>
      </c>
      <c r="AC37" s="108">
        <v>11.988</v>
      </c>
      <c r="AD37" s="108">
        <v>127.34699999999999</v>
      </c>
      <c r="AE37" s="109">
        <v>38.598999999999997</v>
      </c>
      <c r="AF37" s="108">
        <v>76.573999999999998</v>
      </c>
      <c r="AG37" s="108">
        <v>48.2</v>
      </c>
      <c r="AH37" s="108">
        <v>107.267</v>
      </c>
      <c r="AI37" s="130"/>
      <c r="AJ37" s="130"/>
      <c r="AK37" s="130"/>
      <c r="AL37" s="130"/>
      <c r="AM37" s="130"/>
      <c r="AN37" s="130"/>
      <c r="AO37" s="130"/>
      <c r="AP37" s="130"/>
      <c r="AQ37" s="130"/>
      <c r="AR37" s="130"/>
      <c r="AS37" s="130"/>
      <c r="AT37" s="130"/>
      <c r="AU37" s="130"/>
      <c r="AV37" s="130"/>
      <c r="AW37" s="130"/>
      <c r="AX37" s="130"/>
      <c r="AY37" s="130"/>
    </row>
    <row r="38" spans="1:51" ht="14.5" x14ac:dyDescent="0.35">
      <c r="A38" s="294">
        <v>46204</v>
      </c>
      <c r="B38" s="281"/>
      <c r="C38" s="271">
        <v>13</v>
      </c>
      <c r="D38" s="276">
        <v>21</v>
      </c>
      <c r="E38" s="108">
        <v>15.305999999999999</v>
      </c>
      <c r="F38" s="108">
        <v>80.025000000000006</v>
      </c>
      <c r="G38" s="108">
        <v>13.079000000000001</v>
      </c>
      <c r="H38" s="108">
        <v>33.576999999999998</v>
      </c>
      <c r="I38" s="108">
        <v>25.574999999999999</v>
      </c>
      <c r="J38" s="108">
        <v>71.727999999999994</v>
      </c>
      <c r="K38" s="108">
        <v>9.1029999999999998</v>
      </c>
      <c r="L38" s="108">
        <v>19.489999999999998</v>
      </c>
      <c r="M38" s="108">
        <v>5.6509999999999998</v>
      </c>
      <c r="N38" s="108">
        <v>11.946999999999999</v>
      </c>
      <c r="O38" s="108">
        <v>16.539000000000001</v>
      </c>
      <c r="P38" s="108">
        <v>38.325000000000003</v>
      </c>
      <c r="Q38" s="108">
        <v>15.013</v>
      </c>
      <c r="R38" s="108">
        <v>18.690000000000001</v>
      </c>
      <c r="S38" s="108">
        <v>32.622</v>
      </c>
      <c r="T38" s="108">
        <v>16.074000000000002</v>
      </c>
      <c r="U38" s="108">
        <v>15.443</v>
      </c>
      <c r="V38" s="108">
        <v>29.446000000000002</v>
      </c>
      <c r="W38" s="108">
        <v>12.118</v>
      </c>
      <c r="X38" s="108">
        <v>11.23</v>
      </c>
      <c r="Y38" s="108">
        <v>17.800999999999998</v>
      </c>
      <c r="Z38" s="108">
        <v>23.495000000000001</v>
      </c>
      <c r="AA38" s="108">
        <v>16.183</v>
      </c>
      <c r="AB38" s="108">
        <v>19.023</v>
      </c>
      <c r="AC38" s="108">
        <v>5.532</v>
      </c>
      <c r="AD38" s="108">
        <v>50.036999999999999</v>
      </c>
      <c r="AE38" s="109">
        <v>11.346</v>
      </c>
      <c r="AF38" s="108">
        <v>28.071999999999999</v>
      </c>
      <c r="AG38" s="108">
        <v>19.221</v>
      </c>
      <c r="AH38" s="108">
        <v>36.752000000000002</v>
      </c>
      <c r="AI38" s="130"/>
      <c r="AJ38" s="130"/>
      <c r="AK38" s="130"/>
      <c r="AL38" s="130"/>
      <c r="AM38" s="130"/>
      <c r="AN38" s="130"/>
      <c r="AO38" s="130"/>
      <c r="AP38" s="130"/>
      <c r="AQ38" s="130"/>
      <c r="AR38" s="130"/>
      <c r="AS38" s="130"/>
      <c r="AT38" s="130"/>
      <c r="AU38" s="130"/>
      <c r="AV38" s="130"/>
      <c r="AW38" s="130"/>
      <c r="AX38" s="130"/>
      <c r="AY38" s="130"/>
    </row>
    <row r="39" spans="1:51" ht="14.5" x14ac:dyDescent="0.35">
      <c r="A39" s="294">
        <v>46235</v>
      </c>
      <c r="B39" s="281"/>
      <c r="C39" s="271">
        <v>12</v>
      </c>
      <c r="D39" s="276">
        <v>15</v>
      </c>
      <c r="E39" s="108">
        <v>9.5120000000000005</v>
      </c>
      <c r="F39" s="108">
        <v>23.31</v>
      </c>
      <c r="G39" s="108">
        <v>7.9660000000000002</v>
      </c>
      <c r="H39" s="108">
        <v>24.853999999999999</v>
      </c>
      <c r="I39" s="108">
        <v>12.89</v>
      </c>
      <c r="J39" s="108">
        <v>44.692999999999998</v>
      </c>
      <c r="K39" s="108">
        <v>7.3639999999999999</v>
      </c>
      <c r="L39" s="108">
        <v>21.664000000000001</v>
      </c>
      <c r="M39" s="108">
        <v>4.8170000000000002</v>
      </c>
      <c r="N39" s="108">
        <v>9.7219999999999995</v>
      </c>
      <c r="O39" s="108">
        <v>7.6559999999999997</v>
      </c>
      <c r="P39" s="108">
        <v>19.940000000000001</v>
      </c>
      <c r="Q39" s="108">
        <v>11.936999999999999</v>
      </c>
      <c r="R39" s="108">
        <v>28.957000000000001</v>
      </c>
      <c r="S39" s="108">
        <v>14.007999999999999</v>
      </c>
      <c r="T39" s="108">
        <v>7.23</v>
      </c>
      <c r="U39" s="108">
        <v>12.090999999999999</v>
      </c>
      <c r="V39" s="108">
        <v>11.569000000000001</v>
      </c>
      <c r="W39" s="108">
        <v>7.2880000000000003</v>
      </c>
      <c r="X39" s="108">
        <v>10.278</v>
      </c>
      <c r="Y39" s="108">
        <v>12.175000000000001</v>
      </c>
      <c r="Z39" s="108">
        <v>11.353</v>
      </c>
      <c r="AA39" s="108">
        <v>12.663</v>
      </c>
      <c r="AB39" s="108">
        <v>11.207000000000001</v>
      </c>
      <c r="AC39" s="108">
        <v>4.2880000000000003</v>
      </c>
      <c r="AD39" s="108">
        <v>12.14</v>
      </c>
      <c r="AE39" s="109">
        <v>7.1909999999999998</v>
      </c>
      <c r="AF39" s="108">
        <v>12.41</v>
      </c>
      <c r="AG39" s="108">
        <v>16.238</v>
      </c>
      <c r="AH39" s="108">
        <v>16.486999999999998</v>
      </c>
      <c r="AI39" s="130"/>
      <c r="AJ39" s="130"/>
      <c r="AK39" s="130"/>
      <c r="AL39" s="130"/>
      <c r="AM39" s="130"/>
      <c r="AN39" s="130"/>
      <c r="AO39" s="130"/>
      <c r="AP39" s="130"/>
      <c r="AQ39" s="130"/>
      <c r="AR39" s="130"/>
      <c r="AS39" s="130"/>
      <c r="AT39" s="130"/>
      <c r="AU39" s="130"/>
      <c r="AV39" s="130"/>
      <c r="AW39" s="130"/>
      <c r="AX39" s="130"/>
      <c r="AY39" s="130"/>
    </row>
    <row r="40" spans="1:51" ht="14.5" x14ac:dyDescent="0.35">
      <c r="A40" s="294">
        <v>46266</v>
      </c>
      <c r="B40" s="281"/>
      <c r="C40" s="271">
        <v>11</v>
      </c>
      <c r="D40" s="276">
        <v>16</v>
      </c>
      <c r="E40" s="108">
        <v>14.664</v>
      </c>
      <c r="F40" s="108">
        <v>13.755000000000001</v>
      </c>
      <c r="G40" s="108">
        <v>8.1059999999999999</v>
      </c>
      <c r="H40" s="108">
        <v>24.876999999999999</v>
      </c>
      <c r="I40" s="108">
        <v>10.523999999999999</v>
      </c>
      <c r="J40" s="108">
        <v>27.116</v>
      </c>
      <c r="K40" s="108">
        <v>6.9710000000000001</v>
      </c>
      <c r="L40" s="108">
        <v>9.7080000000000002</v>
      </c>
      <c r="M40" s="108">
        <v>9.4710000000000001</v>
      </c>
      <c r="N40" s="108">
        <v>19.952999999999999</v>
      </c>
      <c r="O40" s="108">
        <v>17.113</v>
      </c>
      <c r="P40" s="108">
        <v>12.077</v>
      </c>
      <c r="Q40" s="108">
        <v>12.425000000000001</v>
      </c>
      <c r="R40" s="108">
        <v>17.872</v>
      </c>
      <c r="S40" s="108">
        <v>13.291</v>
      </c>
      <c r="T40" s="108">
        <v>6.8109999999999999</v>
      </c>
      <c r="U40" s="108">
        <v>9.2989999999999995</v>
      </c>
      <c r="V40" s="108">
        <v>8.4260000000000002</v>
      </c>
      <c r="W40" s="108">
        <v>5.8390000000000004</v>
      </c>
      <c r="X40" s="108">
        <v>28.331</v>
      </c>
      <c r="Y40" s="108">
        <v>14.44</v>
      </c>
      <c r="Z40" s="108">
        <v>9.0459999999999994</v>
      </c>
      <c r="AA40" s="108">
        <v>10.122999999999999</v>
      </c>
      <c r="AB40" s="108">
        <v>6.7859999999999996</v>
      </c>
      <c r="AC40" s="108">
        <v>3.7</v>
      </c>
      <c r="AD40" s="108">
        <v>6.8680000000000003</v>
      </c>
      <c r="AE40" s="109">
        <v>5.9160000000000004</v>
      </c>
      <c r="AF40" s="108">
        <v>26.681999999999999</v>
      </c>
      <c r="AG40" s="108">
        <v>13.205</v>
      </c>
      <c r="AH40" s="108">
        <v>17.766999999999999</v>
      </c>
      <c r="AI40" s="130"/>
      <c r="AJ40" s="130"/>
      <c r="AK40" s="130"/>
      <c r="AL40" s="130"/>
      <c r="AM40" s="130"/>
      <c r="AN40" s="130"/>
      <c r="AO40" s="130"/>
      <c r="AP40" s="130"/>
      <c r="AQ40" s="130"/>
      <c r="AR40" s="130"/>
      <c r="AS40" s="130"/>
      <c r="AT40" s="130"/>
      <c r="AU40" s="130"/>
      <c r="AV40" s="130"/>
      <c r="AW40" s="130"/>
      <c r="AX40" s="130"/>
      <c r="AY40" s="130"/>
    </row>
    <row r="41" spans="1:51" ht="14.5" x14ac:dyDescent="0.35">
      <c r="A41" s="294">
        <v>46296</v>
      </c>
      <c r="B41" s="281"/>
      <c r="C41" s="271">
        <v>8</v>
      </c>
      <c r="D41" s="276">
        <v>12</v>
      </c>
      <c r="E41" s="108">
        <v>11.417999999999999</v>
      </c>
      <c r="F41" s="108">
        <v>11.792</v>
      </c>
      <c r="G41" s="108">
        <v>12.342000000000001</v>
      </c>
      <c r="H41" s="108">
        <v>27.847999999999999</v>
      </c>
      <c r="I41" s="108">
        <v>9.85</v>
      </c>
      <c r="J41" s="108">
        <v>12.085000000000001</v>
      </c>
      <c r="K41" s="108">
        <v>7.4009999999999998</v>
      </c>
      <c r="L41" s="108">
        <v>7.1079999999999997</v>
      </c>
      <c r="M41" s="108">
        <v>9.9879999999999995</v>
      </c>
      <c r="N41" s="108">
        <v>9.6170000000000009</v>
      </c>
      <c r="O41" s="108">
        <v>20.437999999999999</v>
      </c>
      <c r="P41" s="108">
        <v>20.606999999999999</v>
      </c>
      <c r="Q41" s="108">
        <v>34.177</v>
      </c>
      <c r="R41" s="108">
        <v>16.065999999999999</v>
      </c>
      <c r="S41" s="108">
        <v>9.9390000000000001</v>
      </c>
      <c r="T41" s="108">
        <v>7.3789999999999996</v>
      </c>
      <c r="U41" s="108">
        <v>12.052</v>
      </c>
      <c r="V41" s="108">
        <v>10.885999999999999</v>
      </c>
      <c r="W41" s="108">
        <v>5.1189999999999998</v>
      </c>
      <c r="X41" s="108">
        <v>17.166</v>
      </c>
      <c r="Y41" s="108">
        <v>23.974</v>
      </c>
      <c r="Z41" s="108">
        <v>9.5180000000000007</v>
      </c>
      <c r="AA41" s="108">
        <v>9.2850000000000001</v>
      </c>
      <c r="AB41" s="108">
        <v>7.7430000000000003</v>
      </c>
      <c r="AC41" s="108">
        <v>4.5350000000000001</v>
      </c>
      <c r="AD41" s="108">
        <v>5.9459999999999997</v>
      </c>
      <c r="AE41" s="109">
        <v>5.7069999999999999</v>
      </c>
      <c r="AF41" s="108">
        <v>10.816000000000001</v>
      </c>
      <c r="AG41" s="108">
        <v>7.82</v>
      </c>
      <c r="AH41" s="108">
        <v>10.204000000000001</v>
      </c>
      <c r="AI41" s="130"/>
      <c r="AJ41" s="130"/>
      <c r="AK41" s="130"/>
      <c r="AL41" s="130"/>
      <c r="AM41" s="130"/>
      <c r="AN41" s="130"/>
      <c r="AO41" s="130"/>
      <c r="AP41" s="130"/>
      <c r="AQ41" s="130"/>
      <c r="AR41" s="130"/>
      <c r="AS41" s="130"/>
      <c r="AT41" s="130"/>
      <c r="AU41" s="130"/>
      <c r="AV41" s="130"/>
      <c r="AW41" s="130"/>
      <c r="AX41" s="130"/>
      <c r="AY41" s="130"/>
    </row>
    <row r="42" spans="1:51" ht="14.5" x14ac:dyDescent="0.35">
      <c r="A42" s="294">
        <v>46327</v>
      </c>
      <c r="B42" s="281"/>
      <c r="C42" s="271">
        <v>6</v>
      </c>
      <c r="D42" s="276">
        <v>9</v>
      </c>
      <c r="E42" s="108">
        <v>8.34</v>
      </c>
      <c r="F42" s="108">
        <v>8.3819999999999997</v>
      </c>
      <c r="G42" s="108">
        <v>7.7590000000000003</v>
      </c>
      <c r="H42" s="108">
        <v>12.000999999999999</v>
      </c>
      <c r="I42" s="108">
        <v>8.5190000000000001</v>
      </c>
      <c r="J42" s="108">
        <v>7.2619999999999996</v>
      </c>
      <c r="K42" s="108">
        <v>5.7229999999999999</v>
      </c>
      <c r="L42" s="108">
        <v>6.05</v>
      </c>
      <c r="M42" s="108">
        <v>5.9880000000000004</v>
      </c>
      <c r="N42" s="108">
        <v>5.9859999999999998</v>
      </c>
      <c r="O42" s="108">
        <v>11.105</v>
      </c>
      <c r="P42" s="108">
        <v>13.510999999999999</v>
      </c>
      <c r="Q42" s="108">
        <v>13.958</v>
      </c>
      <c r="R42" s="108">
        <v>8.2759999999999998</v>
      </c>
      <c r="S42" s="108">
        <v>8.4009999999999998</v>
      </c>
      <c r="T42" s="108">
        <v>6.6539999999999999</v>
      </c>
      <c r="U42" s="108">
        <v>8.7569999999999997</v>
      </c>
      <c r="V42" s="108">
        <v>7.665</v>
      </c>
      <c r="W42" s="108">
        <v>4.4790000000000001</v>
      </c>
      <c r="X42" s="108">
        <v>8.6120000000000001</v>
      </c>
      <c r="Y42" s="108">
        <v>10.983000000000001</v>
      </c>
      <c r="Z42" s="108">
        <v>6.9029999999999996</v>
      </c>
      <c r="AA42" s="108">
        <v>6.0510000000000002</v>
      </c>
      <c r="AB42" s="108">
        <v>5.9459999999999997</v>
      </c>
      <c r="AC42" s="108">
        <v>4.2030000000000003</v>
      </c>
      <c r="AD42" s="108">
        <v>5.27</v>
      </c>
      <c r="AE42" s="109">
        <v>6.1740000000000004</v>
      </c>
      <c r="AF42" s="108">
        <v>6.7560000000000002</v>
      </c>
      <c r="AG42" s="108">
        <v>6.008</v>
      </c>
      <c r="AH42" s="108">
        <v>6.9249999999999998</v>
      </c>
      <c r="AI42" s="130"/>
      <c r="AJ42" s="130"/>
      <c r="AK42" s="130"/>
      <c r="AL42" s="130"/>
      <c r="AM42" s="130"/>
      <c r="AN42" s="130"/>
      <c r="AO42" s="130"/>
      <c r="AP42" s="130"/>
      <c r="AQ42" s="130"/>
      <c r="AR42" s="130"/>
      <c r="AS42" s="130"/>
      <c r="AT42" s="130"/>
      <c r="AU42" s="130"/>
      <c r="AV42" s="130"/>
      <c r="AW42" s="130"/>
      <c r="AX42" s="130"/>
      <c r="AY42" s="130"/>
    </row>
    <row r="43" spans="1:51" ht="14.5" x14ac:dyDescent="0.35">
      <c r="A43" s="294">
        <v>46357</v>
      </c>
      <c r="B43" s="281"/>
      <c r="C43" s="271">
        <v>6</v>
      </c>
      <c r="D43" s="276">
        <v>7</v>
      </c>
      <c r="E43" s="108">
        <v>5.9420000000000002</v>
      </c>
      <c r="F43" s="108">
        <v>6.98</v>
      </c>
      <c r="G43" s="108">
        <v>5.8579999999999997</v>
      </c>
      <c r="H43" s="108">
        <v>7.5970000000000004</v>
      </c>
      <c r="I43" s="108">
        <v>7.085</v>
      </c>
      <c r="J43" s="108">
        <v>6.0259999999999998</v>
      </c>
      <c r="K43" s="108">
        <v>4.8170000000000002</v>
      </c>
      <c r="L43" s="108">
        <v>5.2130000000000001</v>
      </c>
      <c r="M43" s="108">
        <v>4.6079999999999997</v>
      </c>
      <c r="N43" s="108">
        <v>5.1269999999999998</v>
      </c>
      <c r="O43" s="108">
        <v>7.2119999999999997</v>
      </c>
      <c r="P43" s="108">
        <v>8.2379999999999995</v>
      </c>
      <c r="Q43" s="108">
        <v>8.0660000000000007</v>
      </c>
      <c r="R43" s="108">
        <v>6.5019999999999998</v>
      </c>
      <c r="S43" s="108">
        <v>6.6959999999999997</v>
      </c>
      <c r="T43" s="108">
        <v>5.1289999999999996</v>
      </c>
      <c r="U43" s="108">
        <v>5.7869999999999999</v>
      </c>
      <c r="V43" s="108">
        <v>5.9930000000000003</v>
      </c>
      <c r="W43" s="108">
        <v>4.3579999999999997</v>
      </c>
      <c r="X43" s="108">
        <v>5.9569999999999999</v>
      </c>
      <c r="Y43" s="108">
        <v>7.2249999999999996</v>
      </c>
      <c r="Z43" s="108">
        <v>5.64</v>
      </c>
      <c r="AA43" s="108">
        <v>5.0519999999999996</v>
      </c>
      <c r="AB43" s="108">
        <v>5.5129999999999999</v>
      </c>
      <c r="AC43" s="108">
        <v>3.407</v>
      </c>
      <c r="AD43" s="108">
        <v>5.0069999999999997</v>
      </c>
      <c r="AE43" s="109">
        <v>5.1260000000000003</v>
      </c>
      <c r="AF43" s="108">
        <v>5.532</v>
      </c>
      <c r="AG43" s="108">
        <v>5.2859999999999996</v>
      </c>
      <c r="AH43" s="108">
        <v>5.9889999999999999</v>
      </c>
      <c r="AI43" s="130"/>
      <c r="AJ43" s="130"/>
      <c r="AK43" s="130"/>
      <c r="AL43" s="130"/>
      <c r="AM43" s="130"/>
      <c r="AN43" s="130"/>
      <c r="AO43" s="130"/>
      <c r="AP43" s="130"/>
      <c r="AQ43" s="130"/>
      <c r="AR43" s="130"/>
      <c r="AS43" s="130"/>
      <c r="AT43" s="130"/>
      <c r="AU43" s="130"/>
      <c r="AV43" s="130"/>
      <c r="AW43" s="130"/>
      <c r="AX43" s="130"/>
      <c r="AY43" s="130"/>
    </row>
    <row r="44" spans="1:51" ht="14.5" x14ac:dyDescent="0.35">
      <c r="A44" s="294">
        <v>46388</v>
      </c>
      <c r="B44" s="281"/>
      <c r="C44" s="271">
        <v>6</v>
      </c>
      <c r="D44" s="276">
        <v>6</v>
      </c>
      <c r="E44" s="108">
        <v>5.0830000000000002</v>
      </c>
      <c r="F44" s="108">
        <v>5.8410000000000002</v>
      </c>
      <c r="G44" s="108">
        <v>4.8150000000000004</v>
      </c>
      <c r="H44" s="108">
        <v>6.1829999999999998</v>
      </c>
      <c r="I44" s="108">
        <v>5.6150000000000002</v>
      </c>
      <c r="J44" s="108">
        <v>5.5419999999999998</v>
      </c>
      <c r="K44" s="108">
        <v>4.3789999999999996</v>
      </c>
      <c r="L44" s="108">
        <v>4.7409999999999997</v>
      </c>
      <c r="M44" s="108">
        <v>3.9009999999999998</v>
      </c>
      <c r="N44" s="108">
        <v>4.4269999999999996</v>
      </c>
      <c r="O44" s="108">
        <v>6.19</v>
      </c>
      <c r="P44" s="108">
        <v>6.5670000000000002</v>
      </c>
      <c r="Q44" s="108">
        <v>6.0549999999999997</v>
      </c>
      <c r="R44" s="108">
        <v>5.3390000000000004</v>
      </c>
      <c r="S44" s="108">
        <v>5.444</v>
      </c>
      <c r="T44" s="108">
        <v>4.4409999999999998</v>
      </c>
      <c r="U44" s="108">
        <v>4.7229999999999999</v>
      </c>
      <c r="V44" s="108">
        <v>5.5330000000000004</v>
      </c>
      <c r="W44" s="108">
        <v>3.972</v>
      </c>
      <c r="X44" s="108">
        <v>5.0049999999999999</v>
      </c>
      <c r="Y44" s="108">
        <v>6.07</v>
      </c>
      <c r="Z44" s="108">
        <v>4.7830000000000004</v>
      </c>
      <c r="AA44" s="108">
        <v>4.5730000000000004</v>
      </c>
      <c r="AB44" s="108">
        <v>4.8170000000000002</v>
      </c>
      <c r="AC44" s="108">
        <v>3.0289999999999999</v>
      </c>
      <c r="AD44" s="108">
        <v>4.6479999999999997</v>
      </c>
      <c r="AE44" s="109">
        <v>4.1829999999999998</v>
      </c>
      <c r="AF44" s="108">
        <v>4.8310000000000004</v>
      </c>
      <c r="AG44" s="108">
        <v>4.7080000000000002</v>
      </c>
      <c r="AH44" s="108">
        <v>5.4850000000000003</v>
      </c>
      <c r="AI44" s="130"/>
      <c r="AJ44" s="130"/>
      <c r="AK44" s="130"/>
      <c r="AL44" s="130"/>
      <c r="AM44" s="130"/>
      <c r="AN44" s="130"/>
      <c r="AO44" s="130"/>
      <c r="AP44" s="130"/>
      <c r="AQ44" s="130"/>
      <c r="AR44" s="130"/>
      <c r="AS44" s="130"/>
      <c r="AT44" s="130"/>
      <c r="AU44" s="130"/>
      <c r="AV44" s="130"/>
      <c r="AW44" s="130"/>
      <c r="AX44" s="130"/>
      <c r="AY44" s="130"/>
    </row>
    <row r="45" spans="1:51" ht="14.5" x14ac:dyDescent="0.35">
      <c r="A45" s="294">
        <v>46419</v>
      </c>
      <c r="B45" s="281"/>
      <c r="C45" s="271">
        <v>5</v>
      </c>
      <c r="D45" s="276">
        <v>5</v>
      </c>
      <c r="E45" s="108">
        <v>5.6369999999999996</v>
      </c>
      <c r="F45" s="108">
        <v>6.1970000000000001</v>
      </c>
      <c r="G45" s="108">
        <v>3.9220000000000002</v>
      </c>
      <c r="H45" s="108">
        <v>4.9930000000000003</v>
      </c>
      <c r="I45" s="108">
        <v>4.9219999999999997</v>
      </c>
      <c r="J45" s="108">
        <v>5.03</v>
      </c>
      <c r="K45" s="108">
        <v>3.5920000000000001</v>
      </c>
      <c r="L45" s="108">
        <v>4.0890000000000004</v>
      </c>
      <c r="M45" s="108">
        <v>3.7269999999999999</v>
      </c>
      <c r="N45" s="108">
        <v>3.7989999999999999</v>
      </c>
      <c r="O45" s="108">
        <v>5.1630000000000003</v>
      </c>
      <c r="P45" s="108">
        <v>5.28</v>
      </c>
      <c r="Q45" s="108">
        <v>5.8760000000000003</v>
      </c>
      <c r="R45" s="108">
        <v>4.2030000000000003</v>
      </c>
      <c r="S45" s="108">
        <v>4.766</v>
      </c>
      <c r="T45" s="108">
        <v>3.6480000000000001</v>
      </c>
      <c r="U45" s="108">
        <v>3.8530000000000002</v>
      </c>
      <c r="V45" s="108">
        <v>4.2069999999999999</v>
      </c>
      <c r="W45" s="108">
        <v>3.4630000000000001</v>
      </c>
      <c r="X45" s="108">
        <v>4.8380000000000001</v>
      </c>
      <c r="Y45" s="108">
        <v>7.048</v>
      </c>
      <c r="Z45" s="108">
        <v>5.45</v>
      </c>
      <c r="AA45" s="108">
        <v>4.5030000000000001</v>
      </c>
      <c r="AB45" s="108">
        <v>4.3920000000000003</v>
      </c>
      <c r="AC45" s="108">
        <v>2.5099999999999998</v>
      </c>
      <c r="AD45" s="108">
        <v>3.9729999999999999</v>
      </c>
      <c r="AE45" s="109">
        <v>3.91</v>
      </c>
      <c r="AF45" s="108">
        <v>4.2649999999999997</v>
      </c>
      <c r="AG45" s="108">
        <v>3.8889999999999998</v>
      </c>
      <c r="AH45" s="108">
        <v>4.5279999999999996</v>
      </c>
      <c r="AI45" s="130"/>
      <c r="AJ45" s="130"/>
      <c r="AK45" s="130"/>
      <c r="AL45" s="130"/>
      <c r="AM45" s="130"/>
      <c r="AN45" s="130"/>
      <c r="AO45" s="130"/>
      <c r="AP45" s="130"/>
      <c r="AQ45" s="130"/>
      <c r="AR45" s="130"/>
      <c r="AS45" s="130"/>
      <c r="AT45" s="130"/>
      <c r="AU45" s="130"/>
      <c r="AV45" s="130"/>
      <c r="AW45" s="130"/>
      <c r="AX45" s="130"/>
      <c r="AY45" s="130"/>
    </row>
    <row r="46" spans="1:51" ht="14.5" x14ac:dyDescent="0.35">
      <c r="A46" s="294">
        <v>46447</v>
      </c>
      <c r="B46" s="281"/>
      <c r="C46" s="271">
        <v>8</v>
      </c>
      <c r="D46" s="276">
        <v>10</v>
      </c>
      <c r="E46" s="108">
        <v>10.946999999999999</v>
      </c>
      <c r="F46" s="108">
        <v>7.0510000000000002</v>
      </c>
      <c r="G46" s="108">
        <v>12.968</v>
      </c>
      <c r="H46" s="108">
        <v>7.9390000000000001</v>
      </c>
      <c r="I46" s="108">
        <v>7.98</v>
      </c>
      <c r="J46" s="108">
        <v>6.33</v>
      </c>
      <c r="K46" s="108">
        <v>6.8490000000000002</v>
      </c>
      <c r="L46" s="108">
        <v>5.2949999999999999</v>
      </c>
      <c r="M46" s="108">
        <v>5.516</v>
      </c>
      <c r="N46" s="108">
        <v>12.016</v>
      </c>
      <c r="O46" s="108">
        <v>9.0060000000000002</v>
      </c>
      <c r="P46" s="108">
        <v>6.8159999999999998</v>
      </c>
      <c r="Q46" s="108">
        <v>17.061</v>
      </c>
      <c r="R46" s="108">
        <v>5.3330000000000002</v>
      </c>
      <c r="S46" s="108">
        <v>8.1839999999999993</v>
      </c>
      <c r="T46" s="108">
        <v>4.0789999999999997</v>
      </c>
      <c r="U46" s="108">
        <v>5.8280000000000003</v>
      </c>
      <c r="V46" s="108">
        <v>8.2859999999999996</v>
      </c>
      <c r="W46" s="108">
        <v>4.83</v>
      </c>
      <c r="X46" s="108">
        <v>7.524</v>
      </c>
      <c r="Y46" s="108">
        <v>12.394</v>
      </c>
      <c r="Z46" s="108">
        <v>8.1170000000000009</v>
      </c>
      <c r="AA46" s="108">
        <v>11.605</v>
      </c>
      <c r="AB46" s="108">
        <v>5.1159999999999997</v>
      </c>
      <c r="AC46" s="108">
        <v>3.202</v>
      </c>
      <c r="AD46" s="108">
        <v>5.649</v>
      </c>
      <c r="AE46" s="109">
        <v>4.1260000000000003</v>
      </c>
      <c r="AF46" s="108">
        <v>5.9889999999999999</v>
      </c>
      <c r="AG46" s="108">
        <v>6.0990000000000002</v>
      </c>
      <c r="AH46" s="108">
        <v>8.7579999999999991</v>
      </c>
      <c r="AI46" s="130"/>
      <c r="AJ46" s="130"/>
      <c r="AK46" s="130"/>
      <c r="AL46" s="130"/>
      <c r="AM46" s="130"/>
      <c r="AN46" s="130"/>
      <c r="AO46" s="130"/>
      <c r="AP46" s="130"/>
      <c r="AQ46" s="130"/>
      <c r="AR46" s="130"/>
      <c r="AS46" s="130"/>
      <c r="AT46" s="130"/>
      <c r="AU46" s="130"/>
      <c r="AV46" s="130"/>
      <c r="AW46" s="130"/>
      <c r="AX46" s="130"/>
      <c r="AY46" s="130"/>
    </row>
    <row r="47" spans="1:51" ht="14.5" x14ac:dyDescent="0.35">
      <c r="A47" s="294">
        <v>46478</v>
      </c>
      <c r="B47" s="281"/>
      <c r="C47" s="271">
        <v>20</v>
      </c>
      <c r="D47" s="276">
        <v>23</v>
      </c>
      <c r="E47" s="108">
        <v>17.568999999999999</v>
      </c>
      <c r="F47" s="108">
        <v>18.03</v>
      </c>
      <c r="G47" s="108">
        <v>25.314</v>
      </c>
      <c r="H47" s="108">
        <v>14.739000000000001</v>
      </c>
      <c r="I47" s="108">
        <v>15.629</v>
      </c>
      <c r="J47" s="108">
        <v>26.477</v>
      </c>
      <c r="K47" s="108">
        <v>28.376000000000001</v>
      </c>
      <c r="L47" s="108">
        <v>16.016999999999999</v>
      </c>
      <c r="M47" s="108">
        <v>15.631</v>
      </c>
      <c r="N47" s="108">
        <v>37.479999999999997</v>
      </c>
      <c r="O47" s="108">
        <v>30.216999999999999</v>
      </c>
      <c r="P47" s="108">
        <v>26.303000000000001</v>
      </c>
      <c r="Q47" s="108">
        <v>25.792000000000002</v>
      </c>
      <c r="R47" s="108">
        <v>13.986000000000001</v>
      </c>
      <c r="S47" s="108">
        <v>16.71</v>
      </c>
      <c r="T47" s="108">
        <v>13.805</v>
      </c>
      <c r="U47" s="108">
        <v>14.542</v>
      </c>
      <c r="V47" s="108">
        <v>33.472999999999999</v>
      </c>
      <c r="W47" s="108">
        <v>9.4009999999999998</v>
      </c>
      <c r="X47" s="108">
        <v>20.896000000000001</v>
      </c>
      <c r="Y47" s="108">
        <v>18.335000000000001</v>
      </c>
      <c r="Z47" s="108">
        <v>17.687999999999999</v>
      </c>
      <c r="AA47" s="108">
        <v>25.957999999999998</v>
      </c>
      <c r="AB47" s="108">
        <v>13.039</v>
      </c>
      <c r="AC47" s="108">
        <v>17.459</v>
      </c>
      <c r="AD47" s="108">
        <v>12.984999999999999</v>
      </c>
      <c r="AE47" s="109">
        <v>8.4359999999999999</v>
      </c>
      <c r="AF47" s="108">
        <v>30.445</v>
      </c>
      <c r="AG47" s="108">
        <v>16.140999999999998</v>
      </c>
      <c r="AH47" s="108">
        <v>27.12</v>
      </c>
      <c r="AI47" s="130"/>
      <c r="AJ47" s="130"/>
      <c r="AK47" s="130"/>
      <c r="AL47" s="130"/>
      <c r="AM47" s="130"/>
      <c r="AN47" s="130"/>
      <c r="AO47" s="130"/>
      <c r="AP47" s="130"/>
      <c r="AQ47" s="130"/>
      <c r="AR47" s="130"/>
      <c r="AS47" s="130"/>
      <c r="AT47" s="130"/>
      <c r="AU47" s="130"/>
      <c r="AV47" s="130"/>
      <c r="AW47" s="130"/>
      <c r="AX47" s="130"/>
      <c r="AY47" s="130"/>
    </row>
    <row r="48" spans="1:51" ht="14.5" x14ac:dyDescent="0.35">
      <c r="A48" s="294">
        <v>46508</v>
      </c>
      <c r="B48" s="281"/>
      <c r="C48" s="271">
        <v>56</v>
      </c>
      <c r="D48" s="276">
        <v>68</v>
      </c>
      <c r="E48" s="108">
        <v>54.924999999999997</v>
      </c>
      <c r="F48" s="108">
        <v>66.953999999999994</v>
      </c>
      <c r="G48" s="108">
        <v>93.126000000000005</v>
      </c>
      <c r="H48" s="108">
        <v>64.551000000000002</v>
      </c>
      <c r="I48" s="108">
        <v>64.637</v>
      </c>
      <c r="J48" s="108">
        <v>64.834000000000003</v>
      </c>
      <c r="K48" s="108">
        <v>109.309</v>
      </c>
      <c r="L48" s="108">
        <v>27.323</v>
      </c>
      <c r="M48" s="108">
        <v>58.768999999999998</v>
      </c>
      <c r="N48" s="108">
        <v>85.632000000000005</v>
      </c>
      <c r="O48" s="108">
        <v>114.039</v>
      </c>
      <c r="P48" s="108">
        <v>66.816000000000003</v>
      </c>
      <c r="Q48" s="108">
        <v>77.813000000000002</v>
      </c>
      <c r="R48" s="108">
        <v>76.790999999999997</v>
      </c>
      <c r="S48" s="108">
        <v>95.007999999999996</v>
      </c>
      <c r="T48" s="108">
        <v>48.295000000000002</v>
      </c>
      <c r="U48" s="108">
        <v>51.856999999999999</v>
      </c>
      <c r="V48" s="108">
        <v>64.337999999999994</v>
      </c>
      <c r="W48" s="108">
        <v>41.481000000000002</v>
      </c>
      <c r="X48" s="108">
        <v>62.935000000000002</v>
      </c>
      <c r="Y48" s="108">
        <v>48.728999999999999</v>
      </c>
      <c r="Z48" s="108">
        <v>51.938000000000002</v>
      </c>
      <c r="AA48" s="108">
        <v>61.665999999999997</v>
      </c>
      <c r="AB48" s="108">
        <v>35.914000000000001</v>
      </c>
      <c r="AC48" s="108">
        <v>58.180999999999997</v>
      </c>
      <c r="AD48" s="108">
        <v>62.277000000000001</v>
      </c>
      <c r="AE48" s="109">
        <v>46.744</v>
      </c>
      <c r="AF48" s="108">
        <v>83.045000000000002</v>
      </c>
      <c r="AG48" s="108">
        <v>88.091999999999999</v>
      </c>
      <c r="AH48" s="108">
        <v>73.709999999999994</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294">
        <v>46539</v>
      </c>
      <c r="B49" s="281"/>
      <c r="C49" s="271">
        <v>40</v>
      </c>
      <c r="D49" s="276">
        <v>62</v>
      </c>
      <c r="E49" s="108">
        <v>123.617</v>
      </c>
      <c r="F49" s="108">
        <v>33.295999999999999</v>
      </c>
      <c r="G49" s="108">
        <v>119.66500000000001</v>
      </c>
      <c r="H49" s="108">
        <v>56.593000000000004</v>
      </c>
      <c r="I49" s="108">
        <v>103.765</v>
      </c>
      <c r="J49" s="108">
        <v>30.181999999999999</v>
      </c>
      <c r="K49" s="108">
        <v>65.616</v>
      </c>
      <c r="L49" s="108">
        <v>11.85</v>
      </c>
      <c r="M49" s="108">
        <v>43.527000000000001</v>
      </c>
      <c r="N49" s="108">
        <v>48.752000000000002</v>
      </c>
      <c r="O49" s="108">
        <v>109.229</v>
      </c>
      <c r="P49" s="108">
        <v>34.088000000000001</v>
      </c>
      <c r="Q49" s="108">
        <v>59.261000000000003</v>
      </c>
      <c r="R49" s="108">
        <v>99.997</v>
      </c>
      <c r="S49" s="108">
        <v>48.89</v>
      </c>
      <c r="T49" s="108">
        <v>63.731000000000002</v>
      </c>
      <c r="U49" s="108">
        <v>95.525999999999996</v>
      </c>
      <c r="V49" s="108">
        <v>29.707000000000001</v>
      </c>
      <c r="W49" s="108">
        <v>32.286999999999999</v>
      </c>
      <c r="X49" s="108">
        <v>75.728999999999999</v>
      </c>
      <c r="Y49" s="108">
        <v>93.474000000000004</v>
      </c>
      <c r="Z49" s="108">
        <v>76.992000000000004</v>
      </c>
      <c r="AA49" s="108">
        <v>78.057000000000002</v>
      </c>
      <c r="AB49" s="108">
        <v>11.976000000000001</v>
      </c>
      <c r="AC49" s="108">
        <v>124.73699999999999</v>
      </c>
      <c r="AD49" s="108">
        <v>38.591999999999999</v>
      </c>
      <c r="AE49" s="109">
        <v>76.546999999999997</v>
      </c>
      <c r="AF49" s="108">
        <v>48.198999999999998</v>
      </c>
      <c r="AG49" s="108">
        <v>108.629</v>
      </c>
      <c r="AH49" s="108">
        <v>66.745000000000005</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294">
        <v>46569</v>
      </c>
      <c r="B50" s="281"/>
      <c r="C50" s="271">
        <v>13</v>
      </c>
      <c r="D50" s="276">
        <v>21</v>
      </c>
      <c r="E50" s="108">
        <v>82.751000000000005</v>
      </c>
      <c r="F50" s="108">
        <v>13.083</v>
      </c>
      <c r="G50" s="108">
        <v>33.575000000000003</v>
      </c>
      <c r="H50" s="108">
        <v>25.577000000000002</v>
      </c>
      <c r="I50" s="108">
        <v>73.819000000000003</v>
      </c>
      <c r="J50" s="108">
        <v>9.1110000000000007</v>
      </c>
      <c r="K50" s="108">
        <v>19.486000000000001</v>
      </c>
      <c r="L50" s="108">
        <v>5.6559999999999997</v>
      </c>
      <c r="M50" s="108">
        <v>11.882999999999999</v>
      </c>
      <c r="N50" s="108">
        <v>16.536000000000001</v>
      </c>
      <c r="O50" s="108">
        <v>38.32</v>
      </c>
      <c r="P50" s="108">
        <v>15.005000000000001</v>
      </c>
      <c r="Q50" s="108">
        <v>18.940000000000001</v>
      </c>
      <c r="R50" s="108">
        <v>32.625999999999998</v>
      </c>
      <c r="S50" s="108">
        <v>16.067</v>
      </c>
      <c r="T50" s="108">
        <v>15.438000000000001</v>
      </c>
      <c r="U50" s="108">
        <v>30.391999999999999</v>
      </c>
      <c r="V50" s="108">
        <v>12.098000000000001</v>
      </c>
      <c r="W50" s="108">
        <v>11.212999999999999</v>
      </c>
      <c r="X50" s="108">
        <v>17.786000000000001</v>
      </c>
      <c r="Y50" s="108">
        <v>23.972999999999999</v>
      </c>
      <c r="Z50" s="108">
        <v>16.167999999999999</v>
      </c>
      <c r="AA50" s="108">
        <v>19.013999999999999</v>
      </c>
      <c r="AB50" s="108">
        <v>5.5209999999999999</v>
      </c>
      <c r="AC50" s="108">
        <v>53.006</v>
      </c>
      <c r="AD50" s="108">
        <v>11.34</v>
      </c>
      <c r="AE50" s="109">
        <v>28.053000000000001</v>
      </c>
      <c r="AF50" s="108">
        <v>19.221</v>
      </c>
      <c r="AG50" s="108">
        <v>39.015999999999998</v>
      </c>
      <c r="AH50" s="108">
        <v>15.303000000000001</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294">
        <v>46600</v>
      </c>
      <c r="B51" s="281"/>
      <c r="C51" s="271">
        <v>12</v>
      </c>
      <c r="D51" s="276">
        <v>15</v>
      </c>
      <c r="E51" s="108">
        <v>23.718</v>
      </c>
      <c r="F51" s="108">
        <v>7.9710000000000001</v>
      </c>
      <c r="G51" s="108">
        <v>24.850999999999999</v>
      </c>
      <c r="H51" s="108">
        <v>12.891999999999999</v>
      </c>
      <c r="I51" s="108">
        <v>45.000999999999998</v>
      </c>
      <c r="J51" s="108">
        <v>7.3730000000000002</v>
      </c>
      <c r="K51" s="108">
        <v>21.658999999999999</v>
      </c>
      <c r="L51" s="108">
        <v>4.8220000000000001</v>
      </c>
      <c r="M51" s="108">
        <v>9.7089999999999996</v>
      </c>
      <c r="N51" s="108">
        <v>7.6539999999999999</v>
      </c>
      <c r="O51" s="108">
        <v>19.934999999999999</v>
      </c>
      <c r="P51" s="108">
        <v>11.935</v>
      </c>
      <c r="Q51" s="108">
        <v>29.003</v>
      </c>
      <c r="R51" s="108">
        <v>14.012</v>
      </c>
      <c r="S51" s="108">
        <v>7.2229999999999999</v>
      </c>
      <c r="T51" s="108">
        <v>12.086</v>
      </c>
      <c r="U51" s="108">
        <v>11.927</v>
      </c>
      <c r="V51" s="108">
        <v>7.27</v>
      </c>
      <c r="W51" s="108">
        <v>10.260999999999999</v>
      </c>
      <c r="X51" s="108">
        <v>12.157999999999999</v>
      </c>
      <c r="Y51" s="108">
        <v>11.474</v>
      </c>
      <c r="Z51" s="108">
        <v>12.645</v>
      </c>
      <c r="AA51" s="108">
        <v>11.199</v>
      </c>
      <c r="AB51" s="108">
        <v>4.28</v>
      </c>
      <c r="AC51" s="108">
        <v>12.465999999999999</v>
      </c>
      <c r="AD51" s="108">
        <v>7.1849999999999996</v>
      </c>
      <c r="AE51" s="109">
        <v>12.396000000000001</v>
      </c>
      <c r="AF51" s="108">
        <v>16.238</v>
      </c>
      <c r="AG51" s="108">
        <v>15.512</v>
      </c>
      <c r="AH51" s="108">
        <v>9.51</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294">
        <v>46631</v>
      </c>
      <c r="B52" s="281"/>
      <c r="C52" s="271">
        <v>11</v>
      </c>
      <c r="D52" s="276">
        <v>16</v>
      </c>
      <c r="E52" s="108">
        <v>14.053000000000001</v>
      </c>
      <c r="F52" s="108">
        <v>8.11</v>
      </c>
      <c r="G52" s="108">
        <v>24.873999999999999</v>
      </c>
      <c r="H52" s="108">
        <v>10.526</v>
      </c>
      <c r="I52" s="108">
        <v>27.63</v>
      </c>
      <c r="J52" s="108">
        <v>6.9790000000000001</v>
      </c>
      <c r="K52" s="108">
        <v>9.7050000000000001</v>
      </c>
      <c r="L52" s="108">
        <v>9.4749999999999996</v>
      </c>
      <c r="M52" s="108">
        <v>20.119</v>
      </c>
      <c r="N52" s="108">
        <v>17.111000000000001</v>
      </c>
      <c r="O52" s="108">
        <v>12.071999999999999</v>
      </c>
      <c r="P52" s="108">
        <v>12.423</v>
      </c>
      <c r="Q52" s="108">
        <v>17.86</v>
      </c>
      <c r="R52" s="108">
        <v>13.294</v>
      </c>
      <c r="S52" s="108">
        <v>6.8049999999999997</v>
      </c>
      <c r="T52" s="108">
        <v>9.2949999999999999</v>
      </c>
      <c r="U52" s="108">
        <v>8.4860000000000007</v>
      </c>
      <c r="V52" s="108">
        <v>5.8230000000000004</v>
      </c>
      <c r="W52" s="108">
        <v>28.306000000000001</v>
      </c>
      <c r="X52" s="108">
        <v>14.423999999999999</v>
      </c>
      <c r="Y52" s="108">
        <v>9.0920000000000005</v>
      </c>
      <c r="Z52" s="108">
        <v>10.11</v>
      </c>
      <c r="AA52" s="108">
        <v>6.7789999999999999</v>
      </c>
      <c r="AB52" s="108">
        <v>3.6909999999999998</v>
      </c>
      <c r="AC52" s="108">
        <v>6.9470000000000001</v>
      </c>
      <c r="AD52" s="108">
        <v>5.9109999999999996</v>
      </c>
      <c r="AE52" s="109">
        <v>26.664000000000001</v>
      </c>
      <c r="AF52" s="108">
        <v>13.205</v>
      </c>
      <c r="AG52" s="108">
        <v>18.942</v>
      </c>
      <c r="AH52" s="108">
        <v>14.662000000000001</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294">
        <v>46661</v>
      </c>
      <c r="B53" s="281"/>
      <c r="C53" s="271">
        <v>8</v>
      </c>
      <c r="D53" s="276">
        <v>12</v>
      </c>
      <c r="E53" s="108">
        <v>11.997999999999999</v>
      </c>
      <c r="F53" s="108">
        <v>12.346</v>
      </c>
      <c r="G53" s="108">
        <v>27.846</v>
      </c>
      <c r="H53" s="108">
        <v>9.8520000000000003</v>
      </c>
      <c r="I53" s="108">
        <v>12.426</v>
      </c>
      <c r="J53" s="108">
        <v>7.4109999999999996</v>
      </c>
      <c r="K53" s="108">
        <v>7.1050000000000004</v>
      </c>
      <c r="L53" s="108">
        <v>9.9920000000000009</v>
      </c>
      <c r="M53" s="108">
        <v>9.8490000000000002</v>
      </c>
      <c r="N53" s="108">
        <v>20.436</v>
      </c>
      <c r="O53" s="108">
        <v>20.603000000000002</v>
      </c>
      <c r="P53" s="108">
        <v>34.174999999999997</v>
      </c>
      <c r="Q53" s="108">
        <v>16.428000000000001</v>
      </c>
      <c r="R53" s="108">
        <v>9.9420000000000002</v>
      </c>
      <c r="S53" s="108">
        <v>7.3730000000000002</v>
      </c>
      <c r="T53" s="108">
        <v>12.048</v>
      </c>
      <c r="U53" s="108">
        <v>10.811</v>
      </c>
      <c r="V53" s="108">
        <v>5.1029999999999998</v>
      </c>
      <c r="W53" s="108">
        <v>17.148</v>
      </c>
      <c r="X53" s="108">
        <v>23.957999999999998</v>
      </c>
      <c r="Y53" s="108">
        <v>9.5229999999999997</v>
      </c>
      <c r="Z53" s="108">
        <v>9.2720000000000002</v>
      </c>
      <c r="AA53" s="108">
        <v>7.7350000000000003</v>
      </c>
      <c r="AB53" s="108">
        <v>4.5250000000000004</v>
      </c>
      <c r="AC53" s="108">
        <v>5.9880000000000004</v>
      </c>
      <c r="AD53" s="108">
        <v>5.702</v>
      </c>
      <c r="AE53" s="109">
        <v>10.803000000000001</v>
      </c>
      <c r="AF53" s="108">
        <v>7.819</v>
      </c>
      <c r="AG53" s="108">
        <v>10.361000000000001</v>
      </c>
      <c r="AH53" s="108">
        <v>11.416</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294">
        <v>46692</v>
      </c>
      <c r="B54" s="281"/>
      <c r="C54" s="271">
        <v>6</v>
      </c>
      <c r="D54" s="276">
        <v>9</v>
      </c>
      <c r="E54" s="108">
        <v>8.5259999999999998</v>
      </c>
      <c r="F54" s="108">
        <v>7.7640000000000002</v>
      </c>
      <c r="G54" s="108">
        <v>11.999000000000001</v>
      </c>
      <c r="H54" s="108">
        <v>8.5210000000000008</v>
      </c>
      <c r="I54" s="108">
        <v>7.35</v>
      </c>
      <c r="J54" s="108">
        <v>5.7309999999999999</v>
      </c>
      <c r="K54" s="108">
        <v>6.048</v>
      </c>
      <c r="L54" s="108">
        <v>5.992</v>
      </c>
      <c r="M54" s="108">
        <v>6.0250000000000004</v>
      </c>
      <c r="N54" s="108">
        <v>11.103</v>
      </c>
      <c r="O54" s="108">
        <v>13.507999999999999</v>
      </c>
      <c r="P54" s="108">
        <v>13.956</v>
      </c>
      <c r="Q54" s="108">
        <v>8.4789999999999992</v>
      </c>
      <c r="R54" s="108">
        <v>8.4030000000000005</v>
      </c>
      <c r="S54" s="108">
        <v>6.6479999999999997</v>
      </c>
      <c r="T54" s="108">
        <v>8.7539999999999996</v>
      </c>
      <c r="U54" s="108">
        <v>7.8490000000000002</v>
      </c>
      <c r="V54" s="108">
        <v>4.4640000000000004</v>
      </c>
      <c r="W54" s="108">
        <v>8.5990000000000002</v>
      </c>
      <c r="X54" s="108">
        <v>10.972</v>
      </c>
      <c r="Y54" s="108">
        <v>7.0380000000000003</v>
      </c>
      <c r="Z54" s="108">
        <v>6.0389999999999997</v>
      </c>
      <c r="AA54" s="108">
        <v>5.94</v>
      </c>
      <c r="AB54" s="108">
        <v>4.1950000000000003</v>
      </c>
      <c r="AC54" s="108">
        <v>5.29</v>
      </c>
      <c r="AD54" s="108">
        <v>6.1689999999999996</v>
      </c>
      <c r="AE54" s="109">
        <v>6.7450000000000001</v>
      </c>
      <c r="AF54" s="108">
        <v>6.0069999999999997</v>
      </c>
      <c r="AG54" s="108">
        <v>7.008</v>
      </c>
      <c r="AH54" s="108">
        <v>8.3379999999999992</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294">
        <v>46722</v>
      </c>
      <c r="B55" s="281"/>
      <c r="C55" s="271">
        <v>6</v>
      </c>
      <c r="D55" s="276">
        <v>7</v>
      </c>
      <c r="E55" s="108">
        <v>7.08</v>
      </c>
      <c r="F55" s="108">
        <v>5.8620000000000001</v>
      </c>
      <c r="G55" s="108">
        <v>7.5960000000000001</v>
      </c>
      <c r="H55" s="108">
        <v>7.0869999999999997</v>
      </c>
      <c r="I55" s="108">
        <v>6.0579999999999998</v>
      </c>
      <c r="J55" s="108">
        <v>4.8230000000000004</v>
      </c>
      <c r="K55" s="108">
        <v>5.2110000000000003</v>
      </c>
      <c r="L55" s="108">
        <v>4.6109999999999998</v>
      </c>
      <c r="M55" s="108">
        <v>5.1390000000000002</v>
      </c>
      <c r="N55" s="108">
        <v>7.21</v>
      </c>
      <c r="O55" s="108">
        <v>8.2349999999999994</v>
      </c>
      <c r="P55" s="108">
        <v>8.0649999999999995</v>
      </c>
      <c r="Q55" s="108">
        <v>6.5590000000000002</v>
      </c>
      <c r="R55" s="108">
        <v>6.6980000000000004</v>
      </c>
      <c r="S55" s="108">
        <v>5.1239999999999997</v>
      </c>
      <c r="T55" s="108">
        <v>5.7839999999999998</v>
      </c>
      <c r="U55" s="108">
        <v>6.0869999999999997</v>
      </c>
      <c r="V55" s="108">
        <v>4.3440000000000003</v>
      </c>
      <c r="W55" s="108">
        <v>5.9450000000000003</v>
      </c>
      <c r="X55" s="108">
        <v>7.2140000000000004</v>
      </c>
      <c r="Y55" s="108">
        <v>5.681</v>
      </c>
      <c r="Z55" s="108">
        <v>5.04</v>
      </c>
      <c r="AA55" s="108">
        <v>5.5069999999999997</v>
      </c>
      <c r="AB55" s="108">
        <v>3.399</v>
      </c>
      <c r="AC55" s="108">
        <v>5.0250000000000004</v>
      </c>
      <c r="AD55" s="108">
        <v>5.1219999999999999</v>
      </c>
      <c r="AE55" s="109">
        <v>5.5220000000000002</v>
      </c>
      <c r="AF55" s="108">
        <v>5.2859999999999996</v>
      </c>
      <c r="AG55" s="108">
        <v>6.024</v>
      </c>
      <c r="AH55" s="108">
        <v>5.9409999999999998</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294">
        <v>46753</v>
      </c>
      <c r="B56" s="281"/>
      <c r="C56" s="271">
        <v>6</v>
      </c>
      <c r="D56" s="276">
        <v>6</v>
      </c>
      <c r="E56" s="108">
        <v>5.8789999999999996</v>
      </c>
      <c r="F56" s="108">
        <v>4.8179999999999996</v>
      </c>
      <c r="G56" s="108">
        <v>6.181</v>
      </c>
      <c r="H56" s="108">
        <v>5.617</v>
      </c>
      <c r="I56" s="108">
        <v>5.5529999999999999</v>
      </c>
      <c r="J56" s="108">
        <v>4.3849999999999998</v>
      </c>
      <c r="K56" s="108">
        <v>4.7380000000000004</v>
      </c>
      <c r="L56" s="108">
        <v>3.9039999999999999</v>
      </c>
      <c r="M56" s="108">
        <v>4.431</v>
      </c>
      <c r="N56" s="108">
        <v>6.1879999999999997</v>
      </c>
      <c r="O56" s="108">
        <v>6.5650000000000004</v>
      </c>
      <c r="P56" s="108">
        <v>6.0540000000000003</v>
      </c>
      <c r="Q56" s="108">
        <v>5.3689999999999998</v>
      </c>
      <c r="R56" s="108">
        <v>5.4459999999999997</v>
      </c>
      <c r="S56" s="108">
        <v>4.4359999999999999</v>
      </c>
      <c r="T56" s="108">
        <v>4.72</v>
      </c>
      <c r="U56" s="108">
        <v>5.5679999999999996</v>
      </c>
      <c r="V56" s="108">
        <v>3.9590000000000001</v>
      </c>
      <c r="W56" s="108">
        <v>4.9939999999999998</v>
      </c>
      <c r="X56" s="108">
        <v>6.0590000000000002</v>
      </c>
      <c r="Y56" s="108">
        <v>4.7990000000000004</v>
      </c>
      <c r="Z56" s="108">
        <v>4.5629999999999997</v>
      </c>
      <c r="AA56" s="108">
        <v>4.8120000000000003</v>
      </c>
      <c r="AB56" s="108">
        <v>3.0219999999999998</v>
      </c>
      <c r="AC56" s="108">
        <v>4.6630000000000003</v>
      </c>
      <c r="AD56" s="108">
        <v>4.1790000000000003</v>
      </c>
      <c r="AE56" s="109">
        <v>4.8209999999999997</v>
      </c>
      <c r="AF56" s="108">
        <v>4.7080000000000002</v>
      </c>
      <c r="AG56" s="108">
        <v>5.492</v>
      </c>
      <c r="AH56" s="108">
        <v>5.0819999999999999</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294">
        <v>46784</v>
      </c>
      <c r="B57" s="281"/>
      <c r="C57" s="271">
        <v>5</v>
      </c>
      <c r="D57" s="276">
        <v>5</v>
      </c>
      <c r="E57" s="108">
        <v>6.41</v>
      </c>
      <c r="F57" s="108">
        <v>4.0599999999999996</v>
      </c>
      <c r="G57" s="108">
        <v>5.1609999999999996</v>
      </c>
      <c r="H57" s="108">
        <v>5.133</v>
      </c>
      <c r="I57" s="108">
        <v>5.2119999999999997</v>
      </c>
      <c r="J57" s="108">
        <v>3.7290000000000001</v>
      </c>
      <c r="K57" s="108">
        <v>4.2350000000000003</v>
      </c>
      <c r="L57" s="108">
        <v>3.8439999999999999</v>
      </c>
      <c r="M57" s="108">
        <v>3.9209999999999998</v>
      </c>
      <c r="N57" s="108">
        <v>5.343</v>
      </c>
      <c r="O57" s="108">
        <v>5.532</v>
      </c>
      <c r="P57" s="108">
        <v>6.0650000000000004</v>
      </c>
      <c r="Q57" s="108">
        <v>4.3639999999999999</v>
      </c>
      <c r="R57" s="108">
        <v>4.9539999999999997</v>
      </c>
      <c r="S57" s="108">
        <v>3.7679999999999998</v>
      </c>
      <c r="T57" s="108">
        <v>3.9830000000000001</v>
      </c>
      <c r="U57" s="108">
        <v>4.37</v>
      </c>
      <c r="V57" s="108">
        <v>3.5659999999999998</v>
      </c>
      <c r="W57" s="108">
        <v>5.09</v>
      </c>
      <c r="X57" s="108">
        <v>7.24</v>
      </c>
      <c r="Y57" s="108">
        <v>5.6210000000000004</v>
      </c>
      <c r="Z57" s="108">
        <v>4.6509999999999998</v>
      </c>
      <c r="AA57" s="108">
        <v>4.5270000000000001</v>
      </c>
      <c r="AB57" s="108">
        <v>2.589</v>
      </c>
      <c r="AC57" s="108">
        <v>4.1159999999999997</v>
      </c>
      <c r="AD57" s="108">
        <v>4.048</v>
      </c>
      <c r="AE57" s="109">
        <v>4.4020000000000001</v>
      </c>
      <c r="AF57" s="108">
        <v>4.0209999999999999</v>
      </c>
      <c r="AG57" s="108">
        <v>4.6970000000000001</v>
      </c>
      <c r="AH57" s="108">
        <v>5.9279999999999999</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294">
        <v>46813</v>
      </c>
      <c r="B58" s="281"/>
      <c r="C58" s="271">
        <v>8</v>
      </c>
      <c r="D58" s="276">
        <v>10</v>
      </c>
      <c r="E58" s="108">
        <v>7.077</v>
      </c>
      <c r="F58" s="108">
        <v>13.436</v>
      </c>
      <c r="G58" s="108">
        <v>7.9809999999999999</v>
      </c>
      <c r="H58" s="108">
        <v>8.0869999999999997</v>
      </c>
      <c r="I58" s="108">
        <v>6.3470000000000004</v>
      </c>
      <c r="J58" s="108">
        <v>7.0149999999999997</v>
      </c>
      <c r="K58" s="108">
        <v>5.4320000000000004</v>
      </c>
      <c r="L58" s="108">
        <v>5.5949999999999998</v>
      </c>
      <c r="M58" s="108">
        <v>12.077999999999999</v>
      </c>
      <c r="N58" s="108">
        <v>9.0259999999999998</v>
      </c>
      <c r="O58" s="108">
        <v>6.77</v>
      </c>
      <c r="P58" s="108">
        <v>17.331</v>
      </c>
      <c r="Q58" s="108">
        <v>5.3570000000000002</v>
      </c>
      <c r="R58" s="108">
        <v>8.1750000000000007</v>
      </c>
      <c r="S58" s="108">
        <v>4.1689999999999996</v>
      </c>
      <c r="T58" s="108">
        <v>5.9320000000000004</v>
      </c>
      <c r="U58" s="108">
        <v>8.3209999999999997</v>
      </c>
      <c r="V58" s="108">
        <v>4.9560000000000004</v>
      </c>
      <c r="W58" s="108">
        <v>7.4939999999999998</v>
      </c>
      <c r="X58" s="108">
        <v>13.015000000000001</v>
      </c>
      <c r="Y58" s="108">
        <v>8.1389999999999993</v>
      </c>
      <c r="Z58" s="108">
        <v>11.87</v>
      </c>
      <c r="AA58" s="108">
        <v>5.1619999999999999</v>
      </c>
      <c r="AB58" s="108">
        <v>3.2330000000000001</v>
      </c>
      <c r="AC58" s="108">
        <v>5.6459999999999999</v>
      </c>
      <c r="AD58" s="108">
        <v>4.1079999999999997</v>
      </c>
      <c r="AE58" s="109">
        <v>6.0979999999999999</v>
      </c>
      <c r="AF58" s="108">
        <v>6.2080000000000002</v>
      </c>
      <c r="AG58" s="108">
        <v>8.7840000000000007</v>
      </c>
      <c r="AH58" s="108">
        <v>10.871</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294">
        <v>46844</v>
      </c>
      <c r="B59" s="281"/>
      <c r="C59" s="271">
        <v>20</v>
      </c>
      <c r="D59" s="276">
        <v>23</v>
      </c>
      <c r="E59" s="108">
        <v>18.164999999999999</v>
      </c>
      <c r="F59" s="108">
        <v>25.55</v>
      </c>
      <c r="G59" s="108">
        <v>15.412000000000001</v>
      </c>
      <c r="H59" s="108">
        <v>16.254000000000001</v>
      </c>
      <c r="I59" s="108">
        <v>26.779</v>
      </c>
      <c r="J59" s="108">
        <v>30.524000000000001</v>
      </c>
      <c r="K59" s="108">
        <v>16.263000000000002</v>
      </c>
      <c r="L59" s="108">
        <v>16.228999999999999</v>
      </c>
      <c r="M59" s="108">
        <v>37.686</v>
      </c>
      <c r="N59" s="108">
        <v>30.847000000000001</v>
      </c>
      <c r="O59" s="108">
        <v>26.873999999999999</v>
      </c>
      <c r="P59" s="108">
        <v>27.23</v>
      </c>
      <c r="Q59" s="108">
        <v>14.099</v>
      </c>
      <c r="R59" s="108">
        <v>17.943999999999999</v>
      </c>
      <c r="S59" s="108">
        <v>14.038</v>
      </c>
      <c r="T59" s="108">
        <v>14.813000000000001</v>
      </c>
      <c r="U59" s="108">
        <v>33.609000000000002</v>
      </c>
      <c r="V59" s="108">
        <v>9.9489999999999998</v>
      </c>
      <c r="W59" s="108">
        <v>21.106000000000002</v>
      </c>
      <c r="X59" s="108">
        <v>18.303999999999998</v>
      </c>
      <c r="Y59" s="108">
        <v>17.817</v>
      </c>
      <c r="Z59" s="108">
        <v>25.798999999999999</v>
      </c>
      <c r="AA59" s="108">
        <v>13.702999999999999</v>
      </c>
      <c r="AB59" s="108">
        <v>19.001000000000001</v>
      </c>
      <c r="AC59" s="108">
        <v>12.999000000000001</v>
      </c>
      <c r="AD59" s="108">
        <v>8.4789999999999992</v>
      </c>
      <c r="AE59" s="109">
        <v>32.591999999999999</v>
      </c>
      <c r="AF59" s="108">
        <v>17.263999999999999</v>
      </c>
      <c r="AG59" s="108">
        <v>27.292000000000002</v>
      </c>
      <c r="AH59" s="108">
        <v>18.541</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294">
        <v>46874</v>
      </c>
      <c r="B60" s="281"/>
      <c r="C60" s="271">
        <v>56</v>
      </c>
      <c r="D60" s="276">
        <v>68</v>
      </c>
      <c r="E60" s="108">
        <v>66.994</v>
      </c>
      <c r="F60" s="108">
        <v>95.941999999999993</v>
      </c>
      <c r="G60" s="108">
        <v>66.391999999999996</v>
      </c>
      <c r="H60" s="108">
        <v>66.912999999999997</v>
      </c>
      <c r="I60" s="108">
        <v>65.010000000000005</v>
      </c>
      <c r="J60" s="108">
        <v>109.95099999999999</v>
      </c>
      <c r="K60" s="108">
        <v>27.488</v>
      </c>
      <c r="L60" s="108">
        <v>61.399000000000001</v>
      </c>
      <c r="M60" s="108">
        <v>85.745000000000005</v>
      </c>
      <c r="N60" s="108">
        <v>117.52500000000001</v>
      </c>
      <c r="O60" s="108">
        <v>67.527000000000001</v>
      </c>
      <c r="P60" s="108">
        <v>78.456000000000003</v>
      </c>
      <c r="Q60" s="108">
        <v>77.028000000000006</v>
      </c>
      <c r="R60" s="108">
        <v>95.694999999999993</v>
      </c>
      <c r="S60" s="108">
        <v>50.350999999999999</v>
      </c>
      <c r="T60" s="108">
        <v>53.655999999999999</v>
      </c>
      <c r="U60" s="108">
        <v>64.408000000000001</v>
      </c>
      <c r="V60" s="108">
        <v>42.188000000000002</v>
      </c>
      <c r="W60" s="108">
        <v>66.313999999999993</v>
      </c>
      <c r="X60" s="108">
        <v>50.423999999999999</v>
      </c>
      <c r="Y60" s="108">
        <v>52.003999999999998</v>
      </c>
      <c r="Z60" s="108">
        <v>63.674999999999997</v>
      </c>
      <c r="AA60" s="108">
        <v>35.79</v>
      </c>
      <c r="AB60" s="108">
        <v>57.981000000000002</v>
      </c>
      <c r="AC60" s="108">
        <v>62.347999999999999</v>
      </c>
      <c r="AD60" s="108">
        <v>48.658000000000001</v>
      </c>
      <c r="AE60" s="109">
        <v>82.918000000000006</v>
      </c>
      <c r="AF60" s="108">
        <v>91.16</v>
      </c>
      <c r="AG60" s="108">
        <v>73.872</v>
      </c>
      <c r="AH60" s="108">
        <v>55.994999999999997</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294">
        <v>46905</v>
      </c>
      <c r="B61" s="281"/>
      <c r="C61" s="271">
        <v>40</v>
      </c>
      <c r="D61" s="276">
        <v>62</v>
      </c>
      <c r="E61" s="108">
        <v>33.320999999999998</v>
      </c>
      <c r="F61" s="108">
        <v>118.395</v>
      </c>
      <c r="G61" s="108">
        <v>55.360999999999997</v>
      </c>
      <c r="H61" s="108">
        <v>104.306</v>
      </c>
      <c r="I61" s="108">
        <v>30.204999999999998</v>
      </c>
      <c r="J61" s="108">
        <v>64.085999999999999</v>
      </c>
      <c r="K61" s="108">
        <v>11.587</v>
      </c>
      <c r="L61" s="108">
        <v>41.17</v>
      </c>
      <c r="M61" s="108">
        <v>48.765999999999998</v>
      </c>
      <c r="N61" s="108">
        <v>107.872</v>
      </c>
      <c r="O61" s="108">
        <v>33.530999999999999</v>
      </c>
      <c r="P61" s="108">
        <v>58.075000000000003</v>
      </c>
      <c r="Q61" s="108">
        <v>100.05500000000001</v>
      </c>
      <c r="R61" s="108">
        <v>48.13</v>
      </c>
      <c r="S61" s="108">
        <v>62.283999999999999</v>
      </c>
      <c r="T61" s="108">
        <v>95.366</v>
      </c>
      <c r="U61" s="108">
        <v>29.762</v>
      </c>
      <c r="V61" s="108">
        <v>31.611000000000001</v>
      </c>
      <c r="W61" s="108">
        <v>73.108000000000004</v>
      </c>
      <c r="X61" s="108">
        <v>92.491</v>
      </c>
      <c r="Y61" s="108">
        <v>77.028999999999996</v>
      </c>
      <c r="Z61" s="108">
        <v>77.111999999999995</v>
      </c>
      <c r="AA61" s="108">
        <v>11.724</v>
      </c>
      <c r="AB61" s="108">
        <v>127.405</v>
      </c>
      <c r="AC61" s="108">
        <v>38.615000000000002</v>
      </c>
      <c r="AD61" s="108">
        <v>76.299000000000007</v>
      </c>
      <c r="AE61" s="109">
        <v>47.197000000000003</v>
      </c>
      <c r="AF61" s="108">
        <v>107.32899999999999</v>
      </c>
      <c r="AG61" s="108">
        <v>66.826999999999998</v>
      </c>
      <c r="AH61" s="108">
        <v>125.64400000000001</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294">
        <v>46935</v>
      </c>
      <c r="B62" s="281"/>
      <c r="C62" s="271">
        <v>13</v>
      </c>
      <c r="D62" s="276">
        <v>21</v>
      </c>
      <c r="E62" s="108">
        <v>13.092000000000001</v>
      </c>
      <c r="F62" s="108">
        <v>34.914999999999999</v>
      </c>
      <c r="G62" s="108">
        <v>25.085999999999999</v>
      </c>
      <c r="H62" s="108">
        <v>71.768000000000001</v>
      </c>
      <c r="I62" s="108">
        <v>9.1159999999999997</v>
      </c>
      <c r="J62" s="108">
        <v>19.04</v>
      </c>
      <c r="K62" s="108">
        <v>5.6150000000000002</v>
      </c>
      <c r="L62" s="108">
        <v>11.946</v>
      </c>
      <c r="M62" s="108">
        <v>16.536999999999999</v>
      </c>
      <c r="N62" s="108">
        <v>36.457999999999998</v>
      </c>
      <c r="O62" s="108">
        <v>14.925000000000001</v>
      </c>
      <c r="P62" s="108">
        <v>18.724</v>
      </c>
      <c r="Q62" s="108">
        <v>32.634999999999998</v>
      </c>
      <c r="R62" s="108">
        <v>15.58</v>
      </c>
      <c r="S62" s="108">
        <v>15.263</v>
      </c>
      <c r="T62" s="108">
        <v>29.465</v>
      </c>
      <c r="U62" s="108">
        <v>12.113</v>
      </c>
      <c r="V62" s="108">
        <v>11.077</v>
      </c>
      <c r="W62" s="108">
        <v>17.463000000000001</v>
      </c>
      <c r="X62" s="108">
        <v>23.478000000000002</v>
      </c>
      <c r="Y62" s="108">
        <v>16.167000000000002</v>
      </c>
      <c r="Z62" s="108">
        <v>18.742000000000001</v>
      </c>
      <c r="AA62" s="108">
        <v>5.468</v>
      </c>
      <c r="AB62" s="108">
        <v>50.046999999999997</v>
      </c>
      <c r="AC62" s="108">
        <v>11.342000000000001</v>
      </c>
      <c r="AD62" s="108">
        <v>27.274999999999999</v>
      </c>
      <c r="AE62" s="109">
        <v>19.077999999999999</v>
      </c>
      <c r="AF62" s="108">
        <v>36.756999999999998</v>
      </c>
      <c r="AG62" s="108">
        <v>15.316000000000001</v>
      </c>
      <c r="AH62" s="108">
        <v>80.034000000000006</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294">
        <v>46966</v>
      </c>
      <c r="B63" s="281"/>
      <c r="C63" s="271">
        <v>12</v>
      </c>
      <c r="D63" s="276">
        <v>15</v>
      </c>
      <c r="E63" s="108">
        <v>7.9790000000000001</v>
      </c>
      <c r="F63" s="108">
        <v>22.3</v>
      </c>
      <c r="G63" s="108">
        <v>12.728</v>
      </c>
      <c r="H63" s="108">
        <v>44.703000000000003</v>
      </c>
      <c r="I63" s="108">
        <v>7.383</v>
      </c>
      <c r="J63" s="108">
        <v>21.571999999999999</v>
      </c>
      <c r="K63" s="108">
        <v>4.8109999999999999</v>
      </c>
      <c r="L63" s="108">
        <v>9.7200000000000006</v>
      </c>
      <c r="M63" s="108">
        <v>7.657</v>
      </c>
      <c r="N63" s="108">
        <v>19.780999999999999</v>
      </c>
      <c r="O63" s="108">
        <v>11.933</v>
      </c>
      <c r="P63" s="108">
        <v>28.986000000000001</v>
      </c>
      <c r="Q63" s="108">
        <v>14.02</v>
      </c>
      <c r="R63" s="108">
        <v>7.1360000000000001</v>
      </c>
      <c r="S63" s="108">
        <v>12.113</v>
      </c>
      <c r="T63" s="108">
        <v>11.581</v>
      </c>
      <c r="U63" s="108">
        <v>7.282</v>
      </c>
      <c r="V63" s="108">
        <v>10.211</v>
      </c>
      <c r="W63" s="108">
        <v>11.991</v>
      </c>
      <c r="X63" s="108">
        <v>11.339</v>
      </c>
      <c r="Y63" s="108">
        <v>12.647</v>
      </c>
      <c r="Z63" s="108">
        <v>10.867000000000001</v>
      </c>
      <c r="AA63" s="108">
        <v>4.2640000000000002</v>
      </c>
      <c r="AB63" s="108">
        <v>12.14</v>
      </c>
      <c r="AC63" s="108">
        <v>7.1890000000000001</v>
      </c>
      <c r="AD63" s="108">
        <v>12.218999999999999</v>
      </c>
      <c r="AE63" s="109">
        <v>16.370999999999999</v>
      </c>
      <c r="AF63" s="108">
        <v>16.484999999999999</v>
      </c>
      <c r="AG63" s="108">
        <v>9.52</v>
      </c>
      <c r="AH63" s="108">
        <v>23.315999999999999</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294">
        <v>46997</v>
      </c>
      <c r="B64" s="281"/>
      <c r="C64" s="271">
        <v>11</v>
      </c>
      <c r="D64" s="276">
        <v>16</v>
      </c>
      <c r="E64" s="108">
        <v>8.11</v>
      </c>
      <c r="F64" s="108">
        <v>24.873999999999999</v>
      </c>
      <c r="G64" s="108">
        <v>10.526</v>
      </c>
      <c r="H64" s="108">
        <v>27.63</v>
      </c>
      <c r="I64" s="108">
        <v>6.9790000000000001</v>
      </c>
      <c r="J64" s="108">
        <v>9.7050000000000001</v>
      </c>
      <c r="K64" s="108">
        <v>9.4749999999999996</v>
      </c>
      <c r="L64" s="108">
        <v>20.119</v>
      </c>
      <c r="M64" s="108">
        <v>17.111000000000001</v>
      </c>
      <c r="N64" s="108">
        <v>12.071999999999999</v>
      </c>
      <c r="O64" s="108">
        <v>12.423</v>
      </c>
      <c r="P64" s="108">
        <v>17.86</v>
      </c>
      <c r="Q64" s="108">
        <v>13.294</v>
      </c>
      <c r="R64" s="108">
        <v>6.8049999999999997</v>
      </c>
      <c r="S64" s="108">
        <v>9.2949999999999999</v>
      </c>
      <c r="T64" s="108">
        <v>8.4860000000000007</v>
      </c>
      <c r="U64" s="108">
        <v>5.8230000000000004</v>
      </c>
      <c r="V64" s="108">
        <v>28.306000000000001</v>
      </c>
      <c r="W64" s="108">
        <v>14.423999999999999</v>
      </c>
      <c r="X64" s="108">
        <v>9.0920000000000005</v>
      </c>
      <c r="Y64" s="108">
        <v>10.11</v>
      </c>
      <c r="Z64" s="108">
        <v>6.7789999999999999</v>
      </c>
      <c r="AA64" s="108">
        <v>3.6909999999999998</v>
      </c>
      <c r="AB64" s="108">
        <v>6.9470000000000001</v>
      </c>
      <c r="AC64" s="108">
        <v>5.9109999999999996</v>
      </c>
      <c r="AD64" s="108">
        <v>26.664000000000001</v>
      </c>
      <c r="AE64" s="109">
        <v>13.205</v>
      </c>
      <c r="AF64" s="108">
        <v>18.942</v>
      </c>
      <c r="AG64" s="108">
        <v>14.662000000000001</v>
      </c>
      <c r="AH64" s="108">
        <v>14.662000000000001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4.5" x14ac:dyDescent="0.35">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4.5" x14ac:dyDescent="0.3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4.5" x14ac:dyDescent="0.3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4.5" x14ac:dyDescent="0.3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4.5" x14ac:dyDescent="0.3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4.5" x14ac:dyDescent="0.3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4.5" x14ac:dyDescent="0.3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4.5" x14ac:dyDescent="0.3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5" x14ac:dyDescent="0.3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4.5" x14ac:dyDescent="0.3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4.5" x14ac:dyDescent="0.3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4.5" x14ac:dyDescent="0.3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4.5" x14ac:dyDescent="0.3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4.5" x14ac:dyDescent="0.3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4.5" x14ac:dyDescent="0.3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4.5" x14ac:dyDescent="0.3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294"/>
      <c r="B81" s="289"/>
      <c r="C81" s="261"/>
      <c r="D81" s="27"/>
    </row>
    <row r="82" spans="1:4" ht="12.75" customHeight="1" x14ac:dyDescent="0.35">
      <c r="A82" s="294"/>
      <c r="B82" s="289"/>
      <c r="C82" s="261"/>
      <c r="D82" s="27"/>
    </row>
    <row r="83" spans="1:4" ht="12.75" customHeight="1" x14ac:dyDescent="0.35">
      <c r="A83" s="294"/>
      <c r="B83" s="289"/>
      <c r="C83" s="261"/>
      <c r="D83" s="27"/>
    </row>
    <row r="84" spans="1:4" ht="12.75" customHeight="1" x14ac:dyDescent="0.3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37" zoomScale="90" zoomScaleNormal="90" workbookViewId="0">
      <selection activeCell="D4" sqref="D4"/>
    </sheetView>
  </sheetViews>
  <sheetFormatPr defaultColWidth="18.7265625" defaultRowHeight="12.75" customHeight="1" x14ac:dyDescent="0.35"/>
  <cols>
    <col min="1" max="4" width="9.1796875" style="172" customWidth="1"/>
    <col min="5" max="54" width="9.1796875" customWidth="1"/>
  </cols>
  <sheetData>
    <row r="1" spans="1:51" s="172" customFormat="1" ht="14.5" x14ac:dyDescent="0.35">
      <c r="A1" s="250"/>
      <c r="B1" s="337">
        <v>272.69029999999992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4.5" x14ac:dyDescent="0.3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4.5" x14ac:dyDescent="0.3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4.5" x14ac:dyDescent="0.35">
      <c r="A4" s="253">
        <v>45170</v>
      </c>
      <c r="B4" s="277"/>
      <c r="C4" s="278">
        <v>22</v>
      </c>
      <c r="D4" s="295">
        <v>22</v>
      </c>
      <c r="E4" s="172">
        <v>24.736999999999998</v>
      </c>
      <c r="F4" s="172">
        <v>21.231000000000002</v>
      </c>
      <c r="G4" s="172">
        <v>23.83</v>
      </c>
      <c r="H4" s="172">
        <v>20.981999999999999</v>
      </c>
      <c r="I4" s="172">
        <v>22.157</v>
      </c>
      <c r="J4" s="172">
        <v>22.981000000000002</v>
      </c>
      <c r="K4" s="172">
        <v>77.209999999999994</v>
      </c>
      <c r="L4" s="172">
        <v>19.933</v>
      </c>
      <c r="M4" s="172">
        <v>21.692</v>
      </c>
      <c r="N4" s="172">
        <v>28.975999999999999</v>
      </c>
      <c r="O4" s="172">
        <v>20.643999999999998</v>
      </c>
      <c r="P4" s="172">
        <v>22.018999999999998</v>
      </c>
      <c r="Q4" s="172">
        <v>26.140999999999998</v>
      </c>
      <c r="R4" s="172">
        <v>31.361999999999998</v>
      </c>
      <c r="S4" s="172">
        <v>21.17</v>
      </c>
      <c r="T4" s="172">
        <v>36.139000000000003</v>
      </c>
      <c r="U4" s="172">
        <v>28.876999999999999</v>
      </c>
      <c r="V4" s="172">
        <v>22.94</v>
      </c>
      <c r="W4" s="172">
        <v>20.559000000000001</v>
      </c>
      <c r="X4" s="172">
        <v>20.204000000000001</v>
      </c>
      <c r="Y4" s="172">
        <v>28.332000000000001</v>
      </c>
      <c r="Z4" s="172">
        <v>20.216999999999999</v>
      </c>
      <c r="AA4" s="172">
        <v>37.338000000000001</v>
      </c>
      <c r="AB4" s="172">
        <v>24.742999999999999</v>
      </c>
      <c r="AC4" s="172">
        <v>21.167000000000002</v>
      </c>
      <c r="AD4" s="172">
        <v>21.007999999999999</v>
      </c>
      <c r="AE4" s="172">
        <v>21.216999999999999</v>
      </c>
      <c r="AF4" s="172">
        <v>19.512</v>
      </c>
      <c r="AG4" s="172">
        <v>21.981000000000002</v>
      </c>
      <c r="AH4" s="172">
        <v>20.477</v>
      </c>
      <c r="AI4" s="130"/>
      <c r="AJ4" s="130"/>
      <c r="AK4" s="130"/>
      <c r="AL4" s="130"/>
      <c r="AM4" s="130"/>
      <c r="AN4" s="130"/>
      <c r="AO4" s="130"/>
      <c r="AP4" s="130"/>
      <c r="AQ4" s="130"/>
      <c r="AR4" s="130"/>
      <c r="AS4" s="130"/>
      <c r="AT4" s="130"/>
      <c r="AU4" s="130"/>
      <c r="AV4" s="130"/>
      <c r="AW4" s="130"/>
      <c r="AX4" s="130"/>
      <c r="AY4" s="130"/>
    </row>
    <row r="5" spans="1:51" ht="14.5" x14ac:dyDescent="0.35">
      <c r="A5" s="253">
        <v>45200</v>
      </c>
      <c r="B5" s="279"/>
      <c r="C5" s="269">
        <v>35</v>
      </c>
      <c r="D5" s="296">
        <v>35</v>
      </c>
      <c r="E5" s="172">
        <v>25.161000000000001</v>
      </c>
      <c r="F5" s="172">
        <v>24.295000000000002</v>
      </c>
      <c r="G5" s="172">
        <v>42.454000000000001</v>
      </c>
      <c r="H5" s="172">
        <v>30.347000000000001</v>
      </c>
      <c r="I5" s="172">
        <v>42.87</v>
      </c>
      <c r="J5" s="172">
        <v>29.495000000000001</v>
      </c>
      <c r="K5" s="172">
        <v>83.846999999999994</v>
      </c>
      <c r="L5" s="172">
        <v>42.91</v>
      </c>
      <c r="M5" s="172">
        <v>25.129000000000001</v>
      </c>
      <c r="N5" s="172">
        <v>44.715000000000003</v>
      </c>
      <c r="O5" s="172">
        <v>26.971</v>
      </c>
      <c r="P5" s="172">
        <v>35.777999999999999</v>
      </c>
      <c r="Q5" s="172">
        <v>25.887</v>
      </c>
      <c r="R5" s="172">
        <v>46.817</v>
      </c>
      <c r="S5" s="172">
        <v>37.432000000000002</v>
      </c>
      <c r="T5" s="172">
        <v>57.151000000000003</v>
      </c>
      <c r="U5" s="172">
        <v>56.997</v>
      </c>
      <c r="V5" s="172">
        <v>25.837</v>
      </c>
      <c r="W5" s="172">
        <v>36.529000000000003</v>
      </c>
      <c r="X5" s="172">
        <v>30.132999999999999</v>
      </c>
      <c r="Y5" s="172">
        <v>34.228000000000002</v>
      </c>
      <c r="Z5" s="172">
        <v>25.498000000000001</v>
      </c>
      <c r="AA5" s="172">
        <v>60.191000000000003</v>
      </c>
      <c r="AB5" s="172">
        <v>36.816000000000003</v>
      </c>
      <c r="AC5" s="172">
        <v>24.550999999999998</v>
      </c>
      <c r="AD5" s="172">
        <v>27.67</v>
      </c>
      <c r="AE5" s="172">
        <v>48.765000000000001</v>
      </c>
      <c r="AF5" s="172">
        <v>35.771999999999998</v>
      </c>
      <c r="AG5" s="172">
        <v>26.434999999999999</v>
      </c>
      <c r="AH5" s="172">
        <v>33.738</v>
      </c>
      <c r="AI5" s="130"/>
      <c r="AJ5" s="130"/>
      <c r="AK5" s="130"/>
      <c r="AL5" s="130"/>
      <c r="AM5" s="130"/>
      <c r="AN5" s="130"/>
      <c r="AO5" s="130"/>
      <c r="AP5" s="130"/>
      <c r="AQ5" s="130"/>
      <c r="AR5" s="130"/>
      <c r="AS5" s="130"/>
      <c r="AT5" s="130"/>
      <c r="AU5" s="130"/>
      <c r="AV5" s="130"/>
      <c r="AW5" s="130"/>
      <c r="AX5" s="130"/>
      <c r="AY5" s="130"/>
    </row>
    <row r="6" spans="1:51" ht="14.5" x14ac:dyDescent="0.35">
      <c r="A6" s="253">
        <v>45231</v>
      </c>
      <c r="B6" s="279"/>
      <c r="C6" s="269">
        <v>35</v>
      </c>
      <c r="D6" s="296">
        <v>35</v>
      </c>
      <c r="E6" s="172">
        <v>31.058</v>
      </c>
      <c r="F6" s="172">
        <v>29.420999999999999</v>
      </c>
      <c r="G6" s="172">
        <v>36.348999999999997</v>
      </c>
      <c r="H6" s="172">
        <v>32.805999999999997</v>
      </c>
      <c r="I6" s="172">
        <v>39.508000000000003</v>
      </c>
      <c r="J6" s="172">
        <v>53.258000000000003</v>
      </c>
      <c r="K6" s="172">
        <v>44.375999999999998</v>
      </c>
      <c r="L6" s="172">
        <v>38.351999999999997</v>
      </c>
      <c r="M6" s="172">
        <v>27.582000000000001</v>
      </c>
      <c r="N6" s="172">
        <v>31.724</v>
      </c>
      <c r="O6" s="172">
        <v>31.46</v>
      </c>
      <c r="P6" s="172">
        <v>30.77</v>
      </c>
      <c r="Q6" s="172">
        <v>30.794</v>
      </c>
      <c r="R6" s="172">
        <v>52.523000000000003</v>
      </c>
      <c r="S6" s="172">
        <v>35.110999999999997</v>
      </c>
      <c r="T6" s="172">
        <v>50.737000000000002</v>
      </c>
      <c r="U6" s="172">
        <v>45.942999999999998</v>
      </c>
      <c r="V6" s="172">
        <v>30.954999999999998</v>
      </c>
      <c r="W6" s="172">
        <v>36.665999999999997</v>
      </c>
      <c r="X6" s="172">
        <v>50.508000000000003</v>
      </c>
      <c r="Y6" s="172">
        <v>34.889000000000003</v>
      </c>
      <c r="Z6" s="172">
        <v>30.587</v>
      </c>
      <c r="AA6" s="172">
        <v>49.283999999999999</v>
      </c>
      <c r="AB6" s="172">
        <v>35.19</v>
      </c>
      <c r="AC6" s="172">
        <v>30.638000000000002</v>
      </c>
      <c r="AD6" s="172">
        <v>29.641999999999999</v>
      </c>
      <c r="AE6" s="172">
        <v>36.99</v>
      </c>
      <c r="AF6" s="172">
        <v>34.341000000000001</v>
      </c>
      <c r="AG6" s="172">
        <v>31.917999999999999</v>
      </c>
      <c r="AH6" s="172">
        <v>43.154000000000003</v>
      </c>
      <c r="AI6" s="130"/>
      <c r="AJ6" s="130"/>
      <c r="AK6" s="130"/>
      <c r="AL6" s="130"/>
      <c r="AM6" s="130"/>
      <c r="AN6" s="130"/>
      <c r="AO6" s="130"/>
      <c r="AP6" s="130"/>
      <c r="AQ6" s="130"/>
      <c r="AR6" s="130"/>
      <c r="AS6" s="130"/>
      <c r="AT6" s="130"/>
      <c r="AU6" s="130"/>
      <c r="AV6" s="130"/>
      <c r="AW6" s="130"/>
      <c r="AX6" s="130"/>
      <c r="AY6" s="130"/>
    </row>
    <row r="7" spans="1:51" ht="14.5" x14ac:dyDescent="0.35">
      <c r="A7" s="253">
        <v>45261</v>
      </c>
      <c r="B7" s="279"/>
      <c r="C7" s="269">
        <v>19</v>
      </c>
      <c r="D7" s="296">
        <v>32</v>
      </c>
      <c r="E7" s="172">
        <v>29.922999999999998</v>
      </c>
      <c r="F7" s="172">
        <v>29.797000000000001</v>
      </c>
      <c r="G7" s="172">
        <v>30.635999999999999</v>
      </c>
      <c r="H7" s="172">
        <v>30.271000000000001</v>
      </c>
      <c r="I7" s="172">
        <v>43</v>
      </c>
      <c r="J7" s="172">
        <v>50.484000000000002</v>
      </c>
      <c r="K7" s="172">
        <v>33.685000000000002</v>
      </c>
      <c r="L7" s="172">
        <v>42.84</v>
      </c>
      <c r="M7" s="172">
        <v>28.593</v>
      </c>
      <c r="N7" s="172">
        <v>30.17</v>
      </c>
      <c r="O7" s="172">
        <v>29.341999999999999</v>
      </c>
      <c r="P7" s="172">
        <v>31.92</v>
      </c>
      <c r="Q7" s="172">
        <v>34.014000000000003</v>
      </c>
      <c r="R7" s="172">
        <v>34.82</v>
      </c>
      <c r="S7" s="172">
        <v>31.173999999999999</v>
      </c>
      <c r="T7" s="172">
        <v>37.863</v>
      </c>
      <c r="U7" s="172">
        <v>33.343000000000004</v>
      </c>
      <c r="V7" s="172">
        <v>31.516999999999999</v>
      </c>
      <c r="W7" s="172">
        <v>30.995000000000001</v>
      </c>
      <c r="X7" s="172">
        <v>38.637999999999998</v>
      </c>
      <c r="Y7" s="172">
        <v>31.744</v>
      </c>
      <c r="Z7" s="172">
        <v>31.242000000000001</v>
      </c>
      <c r="AA7" s="172">
        <v>35.901000000000003</v>
      </c>
      <c r="AB7" s="172">
        <v>35.585000000000001</v>
      </c>
      <c r="AC7" s="172">
        <v>32.08</v>
      </c>
      <c r="AD7" s="172">
        <v>29.669</v>
      </c>
      <c r="AE7" s="172">
        <v>36.991</v>
      </c>
      <c r="AF7" s="172">
        <v>29.99</v>
      </c>
      <c r="AG7" s="172">
        <v>34.459000000000003</v>
      </c>
      <c r="AH7" s="172">
        <v>36.741</v>
      </c>
      <c r="AI7" s="130"/>
      <c r="AJ7" s="130"/>
      <c r="AK7" s="130"/>
      <c r="AL7" s="130"/>
      <c r="AM7" s="130"/>
      <c r="AN7" s="130"/>
      <c r="AO7" s="130"/>
      <c r="AP7" s="130"/>
      <c r="AQ7" s="130"/>
      <c r="AR7" s="130"/>
      <c r="AS7" s="130"/>
      <c r="AT7" s="130"/>
      <c r="AU7" s="130"/>
      <c r="AV7" s="130"/>
      <c r="AW7" s="130"/>
      <c r="AX7" s="130"/>
      <c r="AY7" s="130"/>
    </row>
    <row r="8" spans="1:51" ht="14.5" x14ac:dyDescent="0.35">
      <c r="A8" s="253">
        <v>45292</v>
      </c>
      <c r="B8" s="279"/>
      <c r="C8" s="269">
        <v>18</v>
      </c>
      <c r="D8" s="296">
        <v>30</v>
      </c>
      <c r="E8" s="172">
        <v>27.748999999999999</v>
      </c>
      <c r="F8" s="172">
        <v>28.305</v>
      </c>
      <c r="G8" s="172">
        <v>27.884</v>
      </c>
      <c r="H8" s="172">
        <v>31.013000000000002</v>
      </c>
      <c r="I8" s="172">
        <v>32.234000000000002</v>
      </c>
      <c r="J8" s="172">
        <v>37.176000000000002</v>
      </c>
      <c r="K8" s="172">
        <v>30.919</v>
      </c>
      <c r="L8" s="172">
        <v>31.385999999999999</v>
      </c>
      <c r="M8" s="172">
        <v>31.308</v>
      </c>
      <c r="N8" s="172">
        <v>27.574999999999999</v>
      </c>
      <c r="O8" s="172">
        <v>26.864000000000001</v>
      </c>
      <c r="P8" s="172">
        <v>29.501000000000001</v>
      </c>
      <c r="Q8" s="172">
        <v>29.437000000000001</v>
      </c>
      <c r="R8" s="172">
        <v>37.860999999999997</v>
      </c>
      <c r="S8" s="172">
        <v>33.033999999999999</v>
      </c>
      <c r="T8" s="172">
        <v>31.24</v>
      </c>
      <c r="U8" s="172">
        <v>29.384</v>
      </c>
      <c r="V8" s="172">
        <v>29.224</v>
      </c>
      <c r="W8" s="172">
        <v>27.753</v>
      </c>
      <c r="X8" s="172">
        <v>34.000999999999998</v>
      </c>
      <c r="Y8" s="172">
        <v>31.253</v>
      </c>
      <c r="Z8" s="172">
        <v>27.977</v>
      </c>
      <c r="AA8" s="172">
        <v>30.806999999999999</v>
      </c>
      <c r="AB8" s="172">
        <v>31.338000000000001</v>
      </c>
      <c r="AC8" s="172">
        <v>29.323</v>
      </c>
      <c r="AD8" s="172">
        <v>27.888999999999999</v>
      </c>
      <c r="AE8" s="172">
        <v>32.597000000000001</v>
      </c>
      <c r="AF8" s="172">
        <v>27.603000000000002</v>
      </c>
      <c r="AG8" s="172">
        <v>29.594000000000001</v>
      </c>
      <c r="AH8" s="172">
        <v>30.405999999999999</v>
      </c>
      <c r="AI8" s="130"/>
      <c r="AJ8" s="130"/>
      <c r="AK8" s="130"/>
      <c r="AL8" s="130"/>
      <c r="AM8" s="130"/>
      <c r="AN8" s="130"/>
      <c r="AO8" s="130"/>
      <c r="AP8" s="130"/>
      <c r="AQ8" s="130"/>
      <c r="AR8" s="130"/>
      <c r="AS8" s="130"/>
      <c r="AT8" s="130"/>
      <c r="AU8" s="130"/>
      <c r="AV8" s="130"/>
      <c r="AW8" s="130"/>
      <c r="AX8" s="130"/>
      <c r="AY8" s="130"/>
    </row>
    <row r="9" spans="1:51" ht="14.5" x14ac:dyDescent="0.35">
      <c r="A9" s="253">
        <v>45323</v>
      </c>
      <c r="B9" s="279"/>
      <c r="C9" s="269">
        <v>18</v>
      </c>
      <c r="D9" s="296">
        <v>30</v>
      </c>
      <c r="E9" s="172">
        <v>26.919</v>
      </c>
      <c r="F9" s="172">
        <v>25.234000000000002</v>
      </c>
      <c r="G9" s="172">
        <v>25.763000000000002</v>
      </c>
      <c r="H9" s="172">
        <v>42.265999999999998</v>
      </c>
      <c r="I9" s="172">
        <v>37.69</v>
      </c>
      <c r="J9" s="172">
        <v>30.626999999999999</v>
      </c>
      <c r="K9" s="172">
        <v>31.861999999999998</v>
      </c>
      <c r="L9" s="172">
        <v>32.622999999999998</v>
      </c>
      <c r="M9" s="172">
        <v>40.765999999999998</v>
      </c>
      <c r="N9" s="172">
        <v>25.603000000000002</v>
      </c>
      <c r="O9" s="172">
        <v>24.248000000000001</v>
      </c>
      <c r="P9" s="172">
        <v>38.828000000000003</v>
      </c>
      <c r="Q9" s="172">
        <v>27.238</v>
      </c>
      <c r="R9" s="172">
        <v>40.631</v>
      </c>
      <c r="S9" s="172">
        <v>27.376000000000001</v>
      </c>
      <c r="T9" s="172">
        <v>34.869999999999997</v>
      </c>
      <c r="U9" s="172">
        <v>26.507999999999999</v>
      </c>
      <c r="V9" s="172">
        <v>32.369999999999997</v>
      </c>
      <c r="W9" s="172">
        <v>24.826000000000001</v>
      </c>
      <c r="X9" s="172">
        <v>29.373000000000001</v>
      </c>
      <c r="Y9" s="172">
        <v>28.335999999999999</v>
      </c>
      <c r="Z9" s="172">
        <v>26.077999999999999</v>
      </c>
      <c r="AA9" s="172">
        <v>32.526000000000003</v>
      </c>
      <c r="AB9" s="172">
        <v>54.805</v>
      </c>
      <c r="AC9" s="172">
        <v>31.44</v>
      </c>
      <c r="AD9" s="172">
        <v>50.658000000000001</v>
      </c>
      <c r="AE9" s="172">
        <v>37.445</v>
      </c>
      <c r="AF9" s="172">
        <v>26.727</v>
      </c>
      <c r="AG9" s="172">
        <v>26.488</v>
      </c>
      <c r="AH9" s="172">
        <v>29.117999999999999</v>
      </c>
      <c r="AI9" s="130"/>
      <c r="AJ9" s="130"/>
      <c r="AK9" s="130"/>
      <c r="AL9" s="130"/>
      <c r="AM9" s="130"/>
      <c r="AN9" s="130"/>
      <c r="AO9" s="130"/>
      <c r="AP9" s="130"/>
      <c r="AQ9" s="130"/>
      <c r="AR9" s="130"/>
      <c r="AS9" s="130"/>
      <c r="AT9" s="130"/>
      <c r="AU9" s="130"/>
      <c r="AV9" s="130"/>
      <c r="AW9" s="130"/>
      <c r="AX9" s="130"/>
      <c r="AY9" s="130"/>
    </row>
    <row r="10" spans="1:51" ht="14.5" x14ac:dyDescent="0.35">
      <c r="A10" s="253">
        <v>45352</v>
      </c>
      <c r="B10" s="279"/>
      <c r="C10" s="269">
        <v>43</v>
      </c>
      <c r="D10" s="296">
        <v>72</v>
      </c>
      <c r="E10" s="172">
        <v>77.602999999999994</v>
      </c>
      <c r="F10" s="172">
        <v>60.665999999999997</v>
      </c>
      <c r="G10" s="172">
        <v>79.331000000000003</v>
      </c>
      <c r="H10" s="172">
        <v>109.45399999999999</v>
      </c>
      <c r="I10" s="172">
        <v>68.203999999999994</v>
      </c>
      <c r="J10" s="172">
        <v>92.992999999999995</v>
      </c>
      <c r="K10" s="172">
        <v>81.372</v>
      </c>
      <c r="L10" s="172">
        <v>90.129000000000005</v>
      </c>
      <c r="M10" s="172">
        <v>69.069999999999993</v>
      </c>
      <c r="N10" s="172">
        <v>59.280999999999999</v>
      </c>
      <c r="O10" s="172">
        <v>36.204999999999998</v>
      </c>
      <c r="P10" s="172">
        <v>74.930000000000007</v>
      </c>
      <c r="Q10" s="172">
        <v>118.248</v>
      </c>
      <c r="R10" s="172">
        <v>64.174999999999997</v>
      </c>
      <c r="S10" s="172">
        <v>51.503999999999998</v>
      </c>
      <c r="T10" s="172">
        <v>152.66200000000001</v>
      </c>
      <c r="U10" s="172">
        <v>35.369</v>
      </c>
      <c r="V10" s="172">
        <v>98.596000000000004</v>
      </c>
      <c r="W10" s="172">
        <v>38.695999999999998</v>
      </c>
      <c r="X10" s="172">
        <v>65.739000000000004</v>
      </c>
      <c r="Y10" s="172">
        <v>86.555999999999997</v>
      </c>
      <c r="Z10" s="172">
        <v>51.783000000000001</v>
      </c>
      <c r="AA10" s="172">
        <v>83.215999999999994</v>
      </c>
      <c r="AB10" s="172">
        <v>95.986000000000004</v>
      </c>
      <c r="AC10" s="172">
        <v>77.823999999999998</v>
      </c>
      <c r="AD10" s="172">
        <v>166.45099999999999</v>
      </c>
      <c r="AE10" s="172">
        <v>65.825000000000003</v>
      </c>
      <c r="AF10" s="172">
        <v>41.284999999999997</v>
      </c>
      <c r="AG10" s="172">
        <v>66.644999999999996</v>
      </c>
      <c r="AH10" s="172">
        <v>51.856999999999999</v>
      </c>
      <c r="AI10" s="130"/>
      <c r="AJ10" s="130"/>
      <c r="AK10" s="130"/>
      <c r="AL10" s="130"/>
      <c r="AM10" s="130"/>
      <c r="AN10" s="130"/>
      <c r="AO10" s="130"/>
      <c r="AP10" s="130"/>
      <c r="AQ10" s="130"/>
      <c r="AR10" s="130"/>
      <c r="AS10" s="130"/>
      <c r="AT10" s="130"/>
      <c r="AU10" s="130"/>
      <c r="AV10" s="130"/>
      <c r="AW10" s="130"/>
      <c r="AX10" s="130"/>
      <c r="AY10" s="130"/>
    </row>
    <row r="11" spans="1:51" ht="14.5" x14ac:dyDescent="0.35">
      <c r="A11" s="253">
        <v>45383</v>
      </c>
      <c r="B11" s="279"/>
      <c r="C11" s="269">
        <v>146</v>
      </c>
      <c r="D11" s="296">
        <v>245</v>
      </c>
      <c r="E11" s="172">
        <v>203.114</v>
      </c>
      <c r="F11" s="172">
        <v>244.69</v>
      </c>
      <c r="G11" s="172">
        <v>246.99700000000001</v>
      </c>
      <c r="H11" s="172">
        <v>158.81700000000001</v>
      </c>
      <c r="I11" s="172">
        <v>335.49400000000003</v>
      </c>
      <c r="J11" s="172">
        <v>289.98399999999998</v>
      </c>
      <c r="K11" s="172">
        <v>273.30599999999998</v>
      </c>
      <c r="L11" s="172">
        <v>241.11099999999999</v>
      </c>
      <c r="M11" s="172">
        <v>220.041</v>
      </c>
      <c r="N11" s="172">
        <v>229.041</v>
      </c>
      <c r="O11" s="172">
        <v>156.423</v>
      </c>
      <c r="P11" s="172">
        <v>308.66500000000002</v>
      </c>
      <c r="Q11" s="172">
        <v>294.61700000000002</v>
      </c>
      <c r="R11" s="172">
        <v>255.608</v>
      </c>
      <c r="S11" s="172">
        <v>358.80099999999999</v>
      </c>
      <c r="T11" s="172">
        <v>257.52100000000002</v>
      </c>
      <c r="U11" s="172">
        <v>120.705</v>
      </c>
      <c r="V11" s="172">
        <v>293.97000000000003</v>
      </c>
      <c r="W11" s="172">
        <v>213.756</v>
      </c>
      <c r="X11" s="172">
        <v>383.52300000000002</v>
      </c>
      <c r="Y11" s="172">
        <v>238.25299999999999</v>
      </c>
      <c r="Z11" s="172">
        <v>144.875</v>
      </c>
      <c r="AA11" s="172">
        <v>313.322</v>
      </c>
      <c r="AB11" s="172">
        <v>153.608</v>
      </c>
      <c r="AC11" s="172">
        <v>305.01</v>
      </c>
      <c r="AD11" s="172">
        <v>245.309</v>
      </c>
      <c r="AE11" s="172">
        <v>173.018</v>
      </c>
      <c r="AF11" s="172">
        <v>271.02699999999999</v>
      </c>
      <c r="AG11" s="172">
        <v>213.059</v>
      </c>
      <c r="AH11" s="172">
        <v>165.803</v>
      </c>
      <c r="AI11" s="130"/>
      <c r="AJ11" s="130"/>
      <c r="AK11" s="130"/>
      <c r="AL11" s="130"/>
      <c r="AM11" s="130"/>
      <c r="AN11" s="130"/>
      <c r="AO11" s="130"/>
      <c r="AP11" s="130"/>
      <c r="AQ11" s="130"/>
      <c r="AR11" s="130"/>
      <c r="AS11" s="130"/>
      <c r="AT11" s="130"/>
      <c r="AU11" s="130"/>
      <c r="AV11" s="130"/>
      <c r="AW11" s="130"/>
      <c r="AX11" s="130"/>
      <c r="AY11" s="130"/>
    </row>
    <row r="12" spans="1:51" ht="14.5" x14ac:dyDescent="0.35">
      <c r="A12" s="253">
        <v>45413</v>
      </c>
      <c r="B12" s="279"/>
      <c r="C12" s="269">
        <v>337</v>
      </c>
      <c r="D12" s="296">
        <v>565</v>
      </c>
      <c r="E12" s="172">
        <v>383.75599999999997</v>
      </c>
      <c r="F12" s="172">
        <v>771.62199999999996</v>
      </c>
      <c r="G12" s="172">
        <v>447.77699999999999</v>
      </c>
      <c r="H12" s="172">
        <v>786.63199999999995</v>
      </c>
      <c r="I12" s="172">
        <v>757.66700000000003</v>
      </c>
      <c r="J12" s="172">
        <v>974.83699999999999</v>
      </c>
      <c r="K12" s="172">
        <v>669.2</v>
      </c>
      <c r="L12" s="172">
        <v>619.42200000000003</v>
      </c>
      <c r="M12" s="172">
        <v>537.46699999999998</v>
      </c>
      <c r="N12" s="172">
        <v>495.95</v>
      </c>
      <c r="O12" s="172">
        <v>231.82499999999999</v>
      </c>
      <c r="P12" s="172">
        <v>694.16399999999999</v>
      </c>
      <c r="Q12" s="172">
        <v>457.82900000000001</v>
      </c>
      <c r="R12" s="172">
        <v>616.66399999999999</v>
      </c>
      <c r="S12" s="172">
        <v>689.726</v>
      </c>
      <c r="T12" s="172">
        <v>443.464</v>
      </c>
      <c r="U12" s="172">
        <v>704.96199999999999</v>
      </c>
      <c r="V12" s="172">
        <v>757.25099999999998</v>
      </c>
      <c r="W12" s="172">
        <v>467.49900000000002</v>
      </c>
      <c r="X12" s="172">
        <v>911.24900000000002</v>
      </c>
      <c r="Y12" s="172">
        <v>232.89400000000001</v>
      </c>
      <c r="Z12" s="172">
        <v>433.56700000000001</v>
      </c>
      <c r="AA12" s="172">
        <v>668.745</v>
      </c>
      <c r="AB12" s="172">
        <v>362.26600000000002</v>
      </c>
      <c r="AC12" s="172">
        <v>696.89200000000005</v>
      </c>
      <c r="AD12" s="172">
        <v>516.822</v>
      </c>
      <c r="AE12" s="172">
        <v>414.53100000000001</v>
      </c>
      <c r="AF12" s="172">
        <v>562.89800000000002</v>
      </c>
      <c r="AG12" s="172">
        <v>567.10299999999995</v>
      </c>
      <c r="AH12" s="172">
        <v>495.19400000000002</v>
      </c>
      <c r="AI12" s="130"/>
      <c r="AJ12" s="130"/>
      <c r="AK12" s="130"/>
      <c r="AL12" s="130"/>
      <c r="AM12" s="130"/>
      <c r="AN12" s="130"/>
      <c r="AO12" s="130"/>
      <c r="AP12" s="130"/>
      <c r="AQ12" s="130"/>
      <c r="AR12" s="130"/>
      <c r="AS12" s="130"/>
      <c r="AT12" s="130"/>
      <c r="AU12" s="130"/>
      <c r="AV12" s="130"/>
      <c r="AW12" s="130"/>
      <c r="AX12" s="130"/>
      <c r="AY12" s="130"/>
    </row>
    <row r="13" spans="1:51" ht="14.5" x14ac:dyDescent="0.35">
      <c r="A13" s="253">
        <v>45444</v>
      </c>
      <c r="B13" s="279"/>
      <c r="C13" s="269">
        <v>239</v>
      </c>
      <c r="D13" s="296">
        <v>400</v>
      </c>
      <c r="E13" s="172">
        <v>139.55099999999999</v>
      </c>
      <c r="F13" s="172">
        <v>671.09</v>
      </c>
      <c r="G13" s="172">
        <v>176.154</v>
      </c>
      <c r="H13" s="172">
        <v>838.29499999999996</v>
      </c>
      <c r="I13" s="172">
        <v>577.73699999999997</v>
      </c>
      <c r="J13" s="172">
        <v>798.56899999999996</v>
      </c>
      <c r="K13" s="172">
        <v>429.68700000000001</v>
      </c>
      <c r="L13" s="172">
        <v>502.91899999999998</v>
      </c>
      <c r="M13" s="172">
        <v>278.40899999999999</v>
      </c>
      <c r="N13" s="172">
        <v>208.75200000000001</v>
      </c>
      <c r="O13" s="172">
        <v>123.697</v>
      </c>
      <c r="P13" s="172">
        <v>426.50900000000001</v>
      </c>
      <c r="Q13" s="172">
        <v>189.40899999999999</v>
      </c>
      <c r="R13" s="172">
        <v>446.82</v>
      </c>
      <c r="S13" s="172">
        <v>340.15300000000002</v>
      </c>
      <c r="T13" s="172">
        <v>142.017</v>
      </c>
      <c r="U13" s="172">
        <v>729.62</v>
      </c>
      <c r="V13" s="172">
        <v>496.226</v>
      </c>
      <c r="W13" s="172">
        <v>542.27</v>
      </c>
      <c r="X13" s="172">
        <v>1097.44</v>
      </c>
      <c r="Y13" s="172">
        <v>49.320999999999998</v>
      </c>
      <c r="Z13" s="172">
        <v>267.27300000000002</v>
      </c>
      <c r="AA13" s="172">
        <v>525.99599999999998</v>
      </c>
      <c r="AB13" s="172">
        <v>244.12700000000001</v>
      </c>
      <c r="AC13" s="172">
        <v>468.38299999999998</v>
      </c>
      <c r="AD13" s="172">
        <v>357.21699999999998</v>
      </c>
      <c r="AE13" s="172">
        <v>141.16900000000001</v>
      </c>
      <c r="AF13" s="172">
        <v>622.32600000000002</v>
      </c>
      <c r="AG13" s="172">
        <v>360.59199999999998</v>
      </c>
      <c r="AH13" s="172">
        <v>373.49099999999999</v>
      </c>
      <c r="AI13" s="130"/>
      <c r="AJ13" s="130"/>
      <c r="AK13" s="130"/>
      <c r="AL13" s="130"/>
      <c r="AM13" s="130"/>
      <c r="AN13" s="130"/>
      <c r="AO13" s="130"/>
      <c r="AP13" s="130"/>
      <c r="AQ13" s="130"/>
      <c r="AR13" s="130"/>
      <c r="AS13" s="130"/>
      <c r="AT13" s="130"/>
      <c r="AU13" s="130"/>
      <c r="AV13" s="130"/>
      <c r="AW13" s="130"/>
      <c r="AX13" s="130"/>
      <c r="AY13" s="130"/>
    </row>
    <row r="14" spans="1:51" ht="14.5" x14ac:dyDescent="0.35">
      <c r="A14" s="253">
        <v>45474</v>
      </c>
      <c r="B14" s="279"/>
      <c r="C14" s="269">
        <v>39</v>
      </c>
      <c r="D14" s="296">
        <v>65</v>
      </c>
      <c r="E14" s="172">
        <v>22.898</v>
      </c>
      <c r="F14" s="172">
        <v>164.929</v>
      </c>
      <c r="G14" s="172">
        <v>24.466999999999999</v>
      </c>
      <c r="H14" s="172">
        <v>282.99299999999999</v>
      </c>
      <c r="I14" s="172">
        <v>117.479</v>
      </c>
      <c r="J14" s="172">
        <v>141.18600000000001</v>
      </c>
      <c r="K14" s="172">
        <v>142.73699999999999</v>
      </c>
      <c r="L14" s="172">
        <v>99.786000000000001</v>
      </c>
      <c r="M14" s="172">
        <v>30.82</v>
      </c>
      <c r="N14" s="172">
        <v>26.161999999999999</v>
      </c>
      <c r="O14" s="172">
        <v>6.4569999999999999</v>
      </c>
      <c r="P14" s="172">
        <v>65.087000000000003</v>
      </c>
      <c r="Q14" s="172">
        <v>31.914000000000001</v>
      </c>
      <c r="R14" s="172">
        <v>80.120999999999995</v>
      </c>
      <c r="S14" s="172">
        <v>48.695999999999998</v>
      </c>
      <c r="T14" s="172">
        <v>16.300999999999998</v>
      </c>
      <c r="U14" s="172">
        <v>194.13499999999999</v>
      </c>
      <c r="V14" s="172">
        <v>135.703</v>
      </c>
      <c r="W14" s="172">
        <v>98.224000000000004</v>
      </c>
      <c r="X14" s="172">
        <v>467.54399999999998</v>
      </c>
      <c r="Y14" s="172">
        <v>3.5190000000000001</v>
      </c>
      <c r="Z14" s="172">
        <v>37.273000000000003</v>
      </c>
      <c r="AA14" s="172">
        <v>103.381</v>
      </c>
      <c r="AB14" s="172">
        <v>37.051000000000002</v>
      </c>
      <c r="AC14" s="172">
        <v>78.022999999999996</v>
      </c>
      <c r="AD14" s="172">
        <v>58.731999999999999</v>
      </c>
      <c r="AE14" s="172">
        <v>12.929</v>
      </c>
      <c r="AF14" s="172">
        <v>218.798</v>
      </c>
      <c r="AG14" s="172">
        <v>48.783999999999999</v>
      </c>
      <c r="AH14" s="172">
        <v>64.912999999999997</v>
      </c>
      <c r="AI14" s="130"/>
      <c r="AJ14" s="130"/>
      <c r="AK14" s="130"/>
      <c r="AL14" s="130"/>
      <c r="AM14" s="130"/>
      <c r="AN14" s="130"/>
      <c r="AO14" s="130"/>
      <c r="AP14" s="130"/>
      <c r="AQ14" s="130"/>
      <c r="AR14" s="130"/>
      <c r="AS14" s="130"/>
      <c r="AT14" s="130"/>
      <c r="AU14" s="130"/>
      <c r="AV14" s="130"/>
      <c r="AW14" s="130"/>
      <c r="AX14" s="130"/>
      <c r="AY14" s="130"/>
    </row>
    <row r="15" spans="1:51" ht="14.5" x14ac:dyDescent="0.35">
      <c r="A15" s="253">
        <v>45505</v>
      </c>
      <c r="B15" s="279"/>
      <c r="C15" s="269">
        <v>11</v>
      </c>
      <c r="D15" s="296">
        <v>18</v>
      </c>
      <c r="E15" s="172">
        <v>12.162000000000001</v>
      </c>
      <c r="F15" s="172">
        <v>32.177</v>
      </c>
      <c r="G15" s="172">
        <v>11.77</v>
      </c>
      <c r="H15" s="172">
        <v>48.198999999999998</v>
      </c>
      <c r="I15" s="172">
        <v>24.98</v>
      </c>
      <c r="J15" s="172">
        <v>42.704000000000001</v>
      </c>
      <c r="K15" s="172">
        <v>33.243000000000002</v>
      </c>
      <c r="L15" s="172">
        <v>24.323</v>
      </c>
      <c r="M15" s="172">
        <v>11.564</v>
      </c>
      <c r="N15" s="172">
        <v>13.79</v>
      </c>
      <c r="O15" s="172">
        <v>6.5990000000000002</v>
      </c>
      <c r="P15" s="172">
        <v>17.108000000000001</v>
      </c>
      <c r="Q15" s="172">
        <v>12.734</v>
      </c>
      <c r="R15" s="172">
        <v>18.795999999999999</v>
      </c>
      <c r="S15" s="172">
        <v>18.510000000000002</v>
      </c>
      <c r="T15" s="172">
        <v>10.749000000000001</v>
      </c>
      <c r="U15" s="172">
        <v>33.030999999999999</v>
      </c>
      <c r="V15" s="172">
        <v>28.431000000000001</v>
      </c>
      <c r="W15" s="172">
        <v>23.103999999999999</v>
      </c>
      <c r="X15" s="172">
        <v>72.203000000000003</v>
      </c>
      <c r="Y15" s="172">
        <v>6.6870000000000003</v>
      </c>
      <c r="Z15" s="172">
        <v>14.31</v>
      </c>
      <c r="AA15" s="172">
        <v>40.982999999999997</v>
      </c>
      <c r="AB15" s="172">
        <v>12.72</v>
      </c>
      <c r="AC15" s="172">
        <v>21.111999999999998</v>
      </c>
      <c r="AD15" s="172">
        <v>17.234999999999999</v>
      </c>
      <c r="AE15" s="172">
        <v>8.6590000000000007</v>
      </c>
      <c r="AF15" s="172">
        <v>36.033000000000001</v>
      </c>
      <c r="AG15" s="172">
        <v>14.42</v>
      </c>
      <c r="AH15" s="172">
        <v>17.489999999999998</v>
      </c>
      <c r="AI15" s="130"/>
      <c r="AJ15" s="130"/>
      <c r="AK15" s="130"/>
      <c r="AL15" s="130"/>
      <c r="AM15" s="130"/>
      <c r="AN15" s="130"/>
      <c r="AO15" s="130"/>
      <c r="AP15" s="130"/>
      <c r="AQ15" s="130"/>
      <c r="AR15" s="130"/>
      <c r="AS15" s="130"/>
      <c r="AT15" s="130"/>
      <c r="AU15" s="130"/>
      <c r="AV15" s="130"/>
      <c r="AW15" s="130"/>
      <c r="AX15" s="130"/>
      <c r="AY15" s="130"/>
    </row>
    <row r="16" spans="1:51" ht="14.5" x14ac:dyDescent="0.35">
      <c r="A16" s="253">
        <v>45536</v>
      </c>
      <c r="B16" s="279"/>
      <c r="C16" s="269">
        <v>11</v>
      </c>
      <c r="D16" s="296">
        <v>18</v>
      </c>
      <c r="E16" s="172">
        <v>11.25</v>
      </c>
      <c r="F16" s="172">
        <v>22.285</v>
      </c>
      <c r="G16" s="172">
        <v>11.53</v>
      </c>
      <c r="H16" s="172">
        <v>23.177</v>
      </c>
      <c r="I16" s="172">
        <v>18.46</v>
      </c>
      <c r="J16" s="172">
        <v>85.546000000000006</v>
      </c>
      <c r="K16" s="172">
        <v>17.341999999999999</v>
      </c>
      <c r="L16" s="172">
        <v>18.395</v>
      </c>
      <c r="M16" s="172">
        <v>19.067</v>
      </c>
      <c r="N16" s="172">
        <v>13.016</v>
      </c>
      <c r="O16" s="172">
        <v>9.0519999999999996</v>
      </c>
      <c r="P16" s="172">
        <v>19.309000000000001</v>
      </c>
      <c r="Q16" s="172">
        <v>20.137</v>
      </c>
      <c r="R16" s="172">
        <v>13.708</v>
      </c>
      <c r="S16" s="172">
        <v>28.9</v>
      </c>
      <c r="T16" s="172">
        <v>18.469000000000001</v>
      </c>
      <c r="U16" s="172">
        <v>22.882000000000001</v>
      </c>
      <c r="V16" s="172">
        <v>17.605</v>
      </c>
      <c r="W16" s="172">
        <v>14.429</v>
      </c>
      <c r="X16" s="172">
        <v>36.156999999999996</v>
      </c>
      <c r="Y16" s="172">
        <v>7.7640000000000002</v>
      </c>
      <c r="Z16" s="172">
        <v>26.812000000000001</v>
      </c>
      <c r="AA16" s="172">
        <v>35.171999999999997</v>
      </c>
      <c r="AB16" s="172">
        <v>11.167999999999999</v>
      </c>
      <c r="AC16" s="172">
        <v>15.318</v>
      </c>
      <c r="AD16" s="172">
        <v>14.38</v>
      </c>
      <c r="AE16" s="172">
        <v>9.0510000000000002</v>
      </c>
      <c r="AF16" s="172">
        <v>20.021999999999998</v>
      </c>
      <c r="AG16" s="172">
        <v>13.865</v>
      </c>
      <c r="AH16" s="172">
        <v>17.413</v>
      </c>
      <c r="AI16" s="130"/>
      <c r="AJ16" s="130"/>
      <c r="AK16" s="130"/>
      <c r="AL16" s="130"/>
      <c r="AM16" s="130"/>
      <c r="AN16" s="130"/>
      <c r="AO16" s="130"/>
      <c r="AP16" s="130"/>
      <c r="AQ16" s="130"/>
      <c r="AR16" s="130"/>
      <c r="AS16" s="130"/>
      <c r="AT16" s="130"/>
      <c r="AU16" s="130"/>
      <c r="AV16" s="130"/>
      <c r="AW16" s="130"/>
      <c r="AX16" s="130"/>
      <c r="AY16" s="130"/>
    </row>
    <row r="17" spans="1:51" ht="14.5" x14ac:dyDescent="0.35">
      <c r="A17" s="253">
        <v>45566</v>
      </c>
      <c r="B17" s="279"/>
      <c r="C17" s="269">
        <v>23</v>
      </c>
      <c r="D17" s="296">
        <v>33</v>
      </c>
      <c r="E17" s="172">
        <v>18.178999999999998</v>
      </c>
      <c r="F17" s="172">
        <v>44.234999999999999</v>
      </c>
      <c r="G17" s="172">
        <v>23.963000000000001</v>
      </c>
      <c r="H17" s="172">
        <v>46.639000000000003</v>
      </c>
      <c r="I17" s="172">
        <v>28.6</v>
      </c>
      <c r="J17" s="172">
        <v>99.706999999999994</v>
      </c>
      <c r="K17" s="172">
        <v>44.28</v>
      </c>
      <c r="L17" s="172">
        <v>23.603999999999999</v>
      </c>
      <c r="M17" s="172">
        <v>39.462000000000003</v>
      </c>
      <c r="N17" s="172">
        <v>22.756</v>
      </c>
      <c r="O17" s="172">
        <v>24.693000000000001</v>
      </c>
      <c r="P17" s="172">
        <v>23.117999999999999</v>
      </c>
      <c r="Q17" s="172">
        <v>40.143999999999998</v>
      </c>
      <c r="R17" s="172">
        <v>32.789000000000001</v>
      </c>
      <c r="S17" s="172">
        <v>52.610999999999997</v>
      </c>
      <c r="T17" s="172">
        <v>48.63</v>
      </c>
      <c r="U17" s="172">
        <v>27.23</v>
      </c>
      <c r="V17" s="172">
        <v>37.075000000000003</v>
      </c>
      <c r="W17" s="172">
        <v>27.873000000000001</v>
      </c>
      <c r="X17" s="172">
        <v>41.738999999999997</v>
      </c>
      <c r="Y17" s="172">
        <v>16.311</v>
      </c>
      <c r="Z17" s="172">
        <v>52.427999999999997</v>
      </c>
      <c r="AA17" s="172">
        <v>40.203000000000003</v>
      </c>
      <c r="AB17" s="172">
        <v>18.402999999999999</v>
      </c>
      <c r="AC17" s="172">
        <v>25.673999999999999</v>
      </c>
      <c r="AD17" s="172">
        <v>44.255000000000003</v>
      </c>
      <c r="AE17" s="172">
        <v>27.388999999999999</v>
      </c>
      <c r="AF17" s="172">
        <v>27.146000000000001</v>
      </c>
      <c r="AG17" s="172">
        <v>29.702999999999999</v>
      </c>
      <c r="AH17" s="172">
        <v>21.602</v>
      </c>
      <c r="AI17" s="130"/>
      <c r="AJ17" s="130"/>
      <c r="AK17" s="130"/>
      <c r="AL17" s="130"/>
      <c r="AM17" s="130"/>
      <c r="AN17" s="130"/>
      <c r="AO17" s="130"/>
      <c r="AP17" s="130"/>
      <c r="AQ17" s="130"/>
      <c r="AR17" s="130"/>
      <c r="AS17" s="130"/>
      <c r="AT17" s="130"/>
      <c r="AU17" s="130"/>
      <c r="AV17" s="130"/>
      <c r="AW17" s="130"/>
      <c r="AX17" s="130"/>
      <c r="AY17" s="130"/>
    </row>
    <row r="18" spans="1:51" ht="14.5" x14ac:dyDescent="0.35">
      <c r="A18" s="253">
        <v>45597</v>
      </c>
      <c r="B18" s="279"/>
      <c r="C18" s="269">
        <v>28</v>
      </c>
      <c r="D18" s="296">
        <v>34</v>
      </c>
      <c r="E18" s="172">
        <v>24.466000000000001</v>
      </c>
      <c r="F18" s="172">
        <v>36.662999999999997</v>
      </c>
      <c r="G18" s="172">
        <v>27.565999999999999</v>
      </c>
      <c r="H18" s="172">
        <v>42.454000000000001</v>
      </c>
      <c r="I18" s="172">
        <v>53.353999999999999</v>
      </c>
      <c r="J18" s="172">
        <v>50.222999999999999</v>
      </c>
      <c r="K18" s="172">
        <v>38.582000000000001</v>
      </c>
      <c r="L18" s="172">
        <v>26.745999999999999</v>
      </c>
      <c r="M18" s="172">
        <v>27.856000000000002</v>
      </c>
      <c r="N18" s="172">
        <v>27.878</v>
      </c>
      <c r="O18" s="172">
        <v>22.984999999999999</v>
      </c>
      <c r="P18" s="172">
        <v>29.081</v>
      </c>
      <c r="Q18" s="172">
        <v>46.756999999999998</v>
      </c>
      <c r="R18" s="172">
        <v>31.539000000000001</v>
      </c>
      <c r="S18" s="172">
        <v>47.5</v>
      </c>
      <c r="T18" s="172">
        <v>38.237000000000002</v>
      </c>
      <c r="U18" s="172">
        <v>32.494</v>
      </c>
      <c r="V18" s="172">
        <v>37.026000000000003</v>
      </c>
      <c r="W18" s="172">
        <v>47.988999999999997</v>
      </c>
      <c r="X18" s="172">
        <v>42.573999999999998</v>
      </c>
      <c r="Y18" s="172">
        <v>22.742999999999999</v>
      </c>
      <c r="Z18" s="172">
        <v>43.317999999999998</v>
      </c>
      <c r="AA18" s="172">
        <v>37.741</v>
      </c>
      <c r="AB18" s="172">
        <v>25.516999999999999</v>
      </c>
      <c r="AC18" s="172">
        <v>28.786999999999999</v>
      </c>
      <c r="AD18" s="172">
        <v>34.555</v>
      </c>
      <c r="AE18" s="172">
        <v>28.029</v>
      </c>
      <c r="AF18" s="172">
        <v>32.747999999999998</v>
      </c>
      <c r="AG18" s="172">
        <v>40.337000000000003</v>
      </c>
      <c r="AH18" s="172">
        <v>28.004999999999999</v>
      </c>
      <c r="AI18" s="130"/>
      <c r="AJ18" s="130"/>
      <c r="AK18" s="130"/>
      <c r="AL18" s="130"/>
      <c r="AM18" s="130"/>
      <c r="AN18" s="130"/>
      <c r="AO18" s="130"/>
      <c r="AP18" s="130"/>
      <c r="AQ18" s="130"/>
      <c r="AR18" s="130"/>
      <c r="AS18" s="130"/>
      <c r="AT18" s="130"/>
      <c r="AU18" s="130"/>
      <c r="AV18" s="130"/>
      <c r="AW18" s="130"/>
      <c r="AX18" s="130"/>
      <c r="AY18" s="130"/>
    </row>
    <row r="19" spans="1:51" ht="14.5" x14ac:dyDescent="0.35">
      <c r="A19" s="253">
        <v>45627</v>
      </c>
      <c r="B19" s="279"/>
      <c r="C19" s="269">
        <v>25</v>
      </c>
      <c r="D19" s="296">
        <v>25</v>
      </c>
      <c r="E19" s="172">
        <v>23.7</v>
      </c>
      <c r="F19" s="172">
        <v>29.795000000000002</v>
      </c>
      <c r="G19" s="172">
        <v>24.163</v>
      </c>
      <c r="H19" s="172">
        <v>42.805</v>
      </c>
      <c r="I19" s="172">
        <v>48.415999999999997</v>
      </c>
      <c r="J19" s="172">
        <v>35.566000000000003</v>
      </c>
      <c r="K19" s="172">
        <v>40.859000000000002</v>
      </c>
      <c r="L19" s="172">
        <v>26.472999999999999</v>
      </c>
      <c r="M19" s="172">
        <v>25.087</v>
      </c>
      <c r="N19" s="172">
        <v>24.81</v>
      </c>
      <c r="O19" s="172">
        <v>22.914000000000001</v>
      </c>
      <c r="P19" s="172">
        <v>30.49</v>
      </c>
      <c r="Q19" s="172">
        <v>28.795000000000002</v>
      </c>
      <c r="R19" s="172">
        <v>26.573</v>
      </c>
      <c r="S19" s="172">
        <v>33.575000000000003</v>
      </c>
      <c r="T19" s="172">
        <v>26.553999999999998</v>
      </c>
      <c r="U19" s="172">
        <v>31.420999999999999</v>
      </c>
      <c r="V19" s="172">
        <v>29.872</v>
      </c>
      <c r="W19" s="172">
        <v>34.554000000000002</v>
      </c>
      <c r="X19" s="172">
        <v>35.816000000000003</v>
      </c>
      <c r="Y19" s="172">
        <v>22.411999999999999</v>
      </c>
      <c r="Z19" s="172">
        <v>30.257000000000001</v>
      </c>
      <c r="AA19" s="172">
        <v>34.53</v>
      </c>
      <c r="AB19" s="172">
        <v>25.614000000000001</v>
      </c>
      <c r="AC19" s="172">
        <v>27.576000000000001</v>
      </c>
      <c r="AD19" s="172">
        <v>32.529000000000003</v>
      </c>
      <c r="AE19" s="172">
        <v>23.045000000000002</v>
      </c>
      <c r="AF19" s="172">
        <v>33.521000000000001</v>
      </c>
      <c r="AG19" s="172">
        <v>32.789000000000001</v>
      </c>
      <c r="AH19" s="172">
        <v>25.689</v>
      </c>
      <c r="AI19" s="130"/>
      <c r="AJ19" s="130"/>
      <c r="AK19" s="130"/>
      <c r="AL19" s="130"/>
      <c r="AM19" s="130"/>
      <c r="AN19" s="130"/>
      <c r="AO19" s="130"/>
      <c r="AP19" s="130"/>
      <c r="AQ19" s="130"/>
      <c r="AR19" s="130"/>
      <c r="AS19" s="130"/>
      <c r="AT19" s="130"/>
      <c r="AU19" s="130"/>
      <c r="AV19" s="130"/>
      <c r="AW19" s="130"/>
      <c r="AX19" s="130"/>
      <c r="AY19" s="130"/>
    </row>
    <row r="20" spans="1:51" ht="14.5" x14ac:dyDescent="0.35">
      <c r="A20" s="253">
        <v>45658</v>
      </c>
      <c r="B20" s="279"/>
      <c r="C20" s="269">
        <v>25</v>
      </c>
      <c r="D20" s="296">
        <v>25</v>
      </c>
      <c r="E20" s="172">
        <v>23.113</v>
      </c>
      <c r="F20" s="172">
        <v>27.693000000000001</v>
      </c>
      <c r="G20" s="172">
        <v>25.774999999999999</v>
      </c>
      <c r="H20" s="172">
        <v>32.994999999999997</v>
      </c>
      <c r="I20" s="172">
        <v>36.225999999999999</v>
      </c>
      <c r="J20" s="172">
        <v>33.271999999999998</v>
      </c>
      <c r="K20" s="172">
        <v>30.701000000000001</v>
      </c>
      <c r="L20" s="172">
        <v>29.931000000000001</v>
      </c>
      <c r="M20" s="172">
        <v>23.382000000000001</v>
      </c>
      <c r="N20" s="172">
        <v>23.181000000000001</v>
      </c>
      <c r="O20" s="172">
        <v>21.849</v>
      </c>
      <c r="P20" s="172">
        <v>26.943000000000001</v>
      </c>
      <c r="Q20" s="172">
        <v>32.484999999999999</v>
      </c>
      <c r="R20" s="172">
        <v>29.25</v>
      </c>
      <c r="S20" s="172">
        <v>28.297000000000001</v>
      </c>
      <c r="T20" s="172">
        <v>24.594999999999999</v>
      </c>
      <c r="U20" s="172">
        <v>29.736000000000001</v>
      </c>
      <c r="V20" s="172">
        <v>27.367000000000001</v>
      </c>
      <c r="W20" s="172">
        <v>30.933</v>
      </c>
      <c r="X20" s="172">
        <v>35.813000000000002</v>
      </c>
      <c r="Y20" s="172">
        <v>20.428000000000001</v>
      </c>
      <c r="Z20" s="172">
        <v>26.568999999999999</v>
      </c>
      <c r="AA20" s="172">
        <v>31.007000000000001</v>
      </c>
      <c r="AB20" s="172">
        <v>23.992000000000001</v>
      </c>
      <c r="AC20" s="172">
        <v>26.492000000000001</v>
      </c>
      <c r="AD20" s="172">
        <v>29.564</v>
      </c>
      <c r="AE20" s="172">
        <v>21.645</v>
      </c>
      <c r="AF20" s="172">
        <v>29.452999999999999</v>
      </c>
      <c r="AG20" s="172">
        <v>27.547000000000001</v>
      </c>
      <c r="AH20" s="172">
        <v>24.382000000000001</v>
      </c>
      <c r="AI20" s="130"/>
      <c r="AJ20" s="130"/>
      <c r="AK20" s="130"/>
      <c r="AL20" s="130"/>
      <c r="AM20" s="130"/>
      <c r="AN20" s="130"/>
      <c r="AO20" s="130"/>
      <c r="AP20" s="130"/>
      <c r="AQ20" s="130"/>
      <c r="AR20" s="130"/>
      <c r="AS20" s="130"/>
      <c r="AT20" s="130"/>
      <c r="AU20" s="130"/>
      <c r="AV20" s="130"/>
      <c r="AW20" s="130"/>
      <c r="AX20" s="130"/>
      <c r="AY20" s="130"/>
    </row>
    <row r="21" spans="1:51" ht="14.5" x14ac:dyDescent="0.35">
      <c r="A21" s="253">
        <v>45689</v>
      </c>
      <c r="B21" s="279"/>
      <c r="C21" s="269">
        <v>25</v>
      </c>
      <c r="D21" s="296">
        <v>25</v>
      </c>
      <c r="E21" s="172">
        <v>19.814</v>
      </c>
      <c r="F21" s="172">
        <v>24.565999999999999</v>
      </c>
      <c r="G21" s="172">
        <v>34.954000000000001</v>
      </c>
      <c r="H21" s="172">
        <v>37.378</v>
      </c>
      <c r="I21" s="172">
        <v>28.608000000000001</v>
      </c>
      <c r="J21" s="172">
        <v>32.96</v>
      </c>
      <c r="K21" s="172">
        <v>30.898</v>
      </c>
      <c r="L21" s="172">
        <v>37.411000000000001</v>
      </c>
      <c r="M21" s="172">
        <v>20.768000000000001</v>
      </c>
      <c r="N21" s="172">
        <v>20.126999999999999</v>
      </c>
      <c r="O21" s="172">
        <v>29.786999999999999</v>
      </c>
      <c r="P21" s="172">
        <v>24.052</v>
      </c>
      <c r="Q21" s="172">
        <v>34.131</v>
      </c>
      <c r="R21" s="172">
        <v>23.22</v>
      </c>
      <c r="S21" s="172">
        <v>30.672000000000001</v>
      </c>
      <c r="T21" s="172">
        <v>21.504000000000001</v>
      </c>
      <c r="U21" s="172">
        <v>30.785</v>
      </c>
      <c r="V21" s="172">
        <v>23.536999999999999</v>
      </c>
      <c r="W21" s="172">
        <v>25.797999999999998</v>
      </c>
      <c r="X21" s="172">
        <v>30.988</v>
      </c>
      <c r="Y21" s="172">
        <v>18.652000000000001</v>
      </c>
      <c r="Z21" s="172">
        <v>27.186</v>
      </c>
      <c r="AA21" s="172">
        <v>53.427</v>
      </c>
      <c r="AB21" s="172">
        <v>25.512</v>
      </c>
      <c r="AC21" s="172">
        <v>46.758000000000003</v>
      </c>
      <c r="AD21" s="172">
        <v>33.222000000000001</v>
      </c>
      <c r="AE21" s="172">
        <v>20.501000000000001</v>
      </c>
      <c r="AF21" s="172">
        <v>25.346</v>
      </c>
      <c r="AG21" s="172">
        <v>25.068000000000001</v>
      </c>
      <c r="AH21" s="172">
        <v>22.881</v>
      </c>
      <c r="AI21" s="130"/>
      <c r="AJ21" s="130"/>
      <c r="AK21" s="130"/>
      <c r="AL21" s="130"/>
      <c r="AM21" s="130"/>
      <c r="AN21" s="130"/>
      <c r="AO21" s="130"/>
      <c r="AP21" s="130"/>
      <c r="AQ21" s="130"/>
      <c r="AR21" s="130"/>
      <c r="AS21" s="130"/>
      <c r="AT21" s="130"/>
      <c r="AU21" s="130"/>
      <c r="AV21" s="130"/>
      <c r="AW21" s="130"/>
      <c r="AX21" s="130"/>
      <c r="AY21" s="130"/>
    </row>
    <row r="22" spans="1:51" ht="14.5" x14ac:dyDescent="0.35">
      <c r="A22" s="253">
        <v>45717</v>
      </c>
      <c r="B22" s="279"/>
      <c r="C22" s="269">
        <v>65</v>
      </c>
      <c r="D22" s="296">
        <v>74</v>
      </c>
      <c r="E22" s="172">
        <v>48.331000000000003</v>
      </c>
      <c r="F22" s="172">
        <v>79.256</v>
      </c>
      <c r="G22" s="172">
        <v>95.963999999999999</v>
      </c>
      <c r="H22" s="172">
        <v>69.695999999999998</v>
      </c>
      <c r="I22" s="172">
        <v>85.521000000000001</v>
      </c>
      <c r="J22" s="172">
        <v>86.98</v>
      </c>
      <c r="K22" s="172">
        <v>88.893000000000001</v>
      </c>
      <c r="L22" s="172">
        <v>65.739000000000004</v>
      </c>
      <c r="M22" s="172">
        <v>50.398000000000003</v>
      </c>
      <c r="N22" s="172">
        <v>32.030999999999999</v>
      </c>
      <c r="O22" s="172">
        <v>61.213999999999999</v>
      </c>
      <c r="P22" s="172">
        <v>109.69799999999999</v>
      </c>
      <c r="Q22" s="172">
        <v>55.26</v>
      </c>
      <c r="R22" s="172">
        <v>46.648000000000003</v>
      </c>
      <c r="S22" s="172">
        <v>140.68299999999999</v>
      </c>
      <c r="T22" s="172">
        <v>30.353000000000002</v>
      </c>
      <c r="U22" s="172">
        <v>98.68</v>
      </c>
      <c r="V22" s="172">
        <v>38.162999999999997</v>
      </c>
      <c r="W22" s="172">
        <v>61.234000000000002</v>
      </c>
      <c r="X22" s="172">
        <v>97.088999999999999</v>
      </c>
      <c r="Y22" s="172">
        <v>40.548999999999999</v>
      </c>
      <c r="Z22" s="172">
        <v>72.959999999999994</v>
      </c>
      <c r="AA22" s="172">
        <v>103.101</v>
      </c>
      <c r="AB22" s="172">
        <v>68.671000000000006</v>
      </c>
      <c r="AC22" s="172">
        <v>155.98500000000001</v>
      </c>
      <c r="AD22" s="172">
        <v>60.533999999999999</v>
      </c>
      <c r="AE22" s="172">
        <v>34.264000000000003</v>
      </c>
      <c r="AF22" s="172">
        <v>66.215000000000003</v>
      </c>
      <c r="AG22" s="172">
        <v>47.231000000000002</v>
      </c>
      <c r="AH22" s="172">
        <v>70.679000000000002</v>
      </c>
      <c r="AI22" s="130"/>
      <c r="AJ22" s="130"/>
      <c r="AK22" s="130"/>
      <c r="AL22" s="130"/>
      <c r="AM22" s="130"/>
      <c r="AN22" s="130"/>
      <c r="AO22" s="130"/>
      <c r="AP22" s="130"/>
      <c r="AQ22" s="130"/>
      <c r="AR22" s="130"/>
      <c r="AS22" s="130"/>
      <c r="AT22" s="130"/>
      <c r="AU22" s="130"/>
      <c r="AV22" s="130"/>
      <c r="AW22" s="130"/>
      <c r="AX22" s="130"/>
      <c r="AY22" s="130"/>
    </row>
    <row r="23" spans="1:51" ht="14.5" x14ac:dyDescent="0.35">
      <c r="A23" s="253">
        <v>45748</v>
      </c>
      <c r="B23" s="279"/>
      <c r="C23" s="269">
        <v>165</v>
      </c>
      <c r="D23" s="296">
        <v>203</v>
      </c>
      <c r="E23" s="172">
        <v>210.48</v>
      </c>
      <c r="F23" s="172">
        <v>252.97300000000001</v>
      </c>
      <c r="G23" s="172">
        <v>136.09100000000001</v>
      </c>
      <c r="H23" s="172">
        <v>343.84100000000001</v>
      </c>
      <c r="I23" s="172">
        <v>261.298</v>
      </c>
      <c r="J23" s="172">
        <v>289.66199999999998</v>
      </c>
      <c r="K23" s="172">
        <v>239.054</v>
      </c>
      <c r="L23" s="172">
        <v>214.321</v>
      </c>
      <c r="M23" s="172">
        <v>190.857</v>
      </c>
      <c r="N23" s="172">
        <v>138.976</v>
      </c>
      <c r="O23" s="172">
        <v>248.982</v>
      </c>
      <c r="P23" s="172">
        <v>271.31099999999998</v>
      </c>
      <c r="Q23" s="172">
        <v>214.142</v>
      </c>
      <c r="R23" s="172">
        <v>334.71899999999999</v>
      </c>
      <c r="S23" s="172">
        <v>240.03200000000001</v>
      </c>
      <c r="T23" s="172">
        <v>106.13500000000001</v>
      </c>
      <c r="U23" s="172">
        <v>276.57100000000003</v>
      </c>
      <c r="V23" s="172">
        <v>209.864</v>
      </c>
      <c r="W23" s="172">
        <v>366.36</v>
      </c>
      <c r="X23" s="172">
        <v>265.34500000000003</v>
      </c>
      <c r="Y23" s="172">
        <v>114.869</v>
      </c>
      <c r="Z23" s="172">
        <v>266.77100000000002</v>
      </c>
      <c r="AA23" s="172">
        <v>177.655</v>
      </c>
      <c r="AB23" s="172">
        <v>269.62099999999998</v>
      </c>
      <c r="AC23" s="172">
        <v>225.21100000000001</v>
      </c>
      <c r="AD23" s="172">
        <v>155.00399999999999</v>
      </c>
      <c r="AE23" s="172">
        <v>229.53800000000001</v>
      </c>
      <c r="AF23" s="172">
        <v>209.69900000000001</v>
      </c>
      <c r="AG23" s="172">
        <v>145.41399999999999</v>
      </c>
      <c r="AH23" s="172">
        <v>185.53200000000001</v>
      </c>
      <c r="AI23" s="130"/>
      <c r="AJ23" s="130"/>
      <c r="AK23" s="130"/>
      <c r="AL23" s="130"/>
      <c r="AM23" s="130"/>
      <c r="AN23" s="130"/>
      <c r="AO23" s="130"/>
      <c r="AP23" s="130"/>
      <c r="AQ23" s="130"/>
      <c r="AR23" s="130"/>
      <c r="AS23" s="130"/>
      <c r="AT23" s="130"/>
      <c r="AU23" s="130"/>
      <c r="AV23" s="130"/>
      <c r="AW23" s="130"/>
      <c r="AX23" s="130"/>
      <c r="AY23" s="130"/>
    </row>
    <row r="24" spans="1:51" ht="14.5" x14ac:dyDescent="0.35">
      <c r="A24" s="253">
        <v>45778</v>
      </c>
      <c r="B24" s="279"/>
      <c r="C24" s="269">
        <v>412</v>
      </c>
      <c r="D24" s="296">
        <v>513</v>
      </c>
      <c r="E24" s="172">
        <v>712.48900000000003</v>
      </c>
      <c r="F24" s="172">
        <v>463.27100000000002</v>
      </c>
      <c r="G24" s="172">
        <v>729.07399999999996</v>
      </c>
      <c r="H24" s="172">
        <v>799.29700000000003</v>
      </c>
      <c r="I24" s="172">
        <v>951.577</v>
      </c>
      <c r="J24" s="172">
        <v>698.60699999999997</v>
      </c>
      <c r="K24" s="172">
        <v>633.44299999999998</v>
      </c>
      <c r="L24" s="172">
        <v>546.99300000000005</v>
      </c>
      <c r="M24" s="172">
        <v>466.06799999999998</v>
      </c>
      <c r="N24" s="172">
        <v>211.50800000000001</v>
      </c>
      <c r="O24" s="172">
        <v>622.39200000000005</v>
      </c>
      <c r="P24" s="172">
        <v>447.85</v>
      </c>
      <c r="Q24" s="172">
        <v>579.93799999999999</v>
      </c>
      <c r="R24" s="172">
        <v>678.27800000000002</v>
      </c>
      <c r="S24" s="172">
        <v>436.47199999999998</v>
      </c>
      <c r="T24" s="172">
        <v>641.06299999999999</v>
      </c>
      <c r="U24" s="172">
        <v>766.36400000000003</v>
      </c>
      <c r="V24" s="172">
        <v>467.47699999999998</v>
      </c>
      <c r="W24" s="172">
        <v>912.971</v>
      </c>
      <c r="X24" s="172">
        <v>251.63900000000001</v>
      </c>
      <c r="Y24" s="172">
        <v>354.19299999999998</v>
      </c>
      <c r="Z24" s="172">
        <v>631.94899999999996</v>
      </c>
      <c r="AA24" s="172">
        <v>386.56799999999998</v>
      </c>
      <c r="AB24" s="172">
        <v>655.41399999999999</v>
      </c>
      <c r="AC24" s="172">
        <v>488.32600000000002</v>
      </c>
      <c r="AD24" s="172">
        <v>395.78199999999998</v>
      </c>
      <c r="AE24" s="172">
        <v>496.30399999999997</v>
      </c>
      <c r="AF24" s="172">
        <v>572.90200000000004</v>
      </c>
      <c r="AG24" s="172">
        <v>440.80599999999998</v>
      </c>
      <c r="AH24" s="172">
        <v>374.74200000000002</v>
      </c>
      <c r="AI24" s="130"/>
      <c r="AJ24" s="130"/>
      <c r="AK24" s="130"/>
      <c r="AL24" s="130"/>
      <c r="AM24" s="130"/>
      <c r="AN24" s="130"/>
      <c r="AO24" s="130"/>
      <c r="AP24" s="130"/>
      <c r="AQ24" s="130"/>
      <c r="AR24" s="130"/>
      <c r="AS24" s="130"/>
      <c r="AT24" s="130"/>
      <c r="AU24" s="130"/>
      <c r="AV24" s="130"/>
      <c r="AW24" s="130"/>
      <c r="AX24" s="130"/>
      <c r="AY24" s="130"/>
    </row>
    <row r="25" spans="1:51" ht="14.5" x14ac:dyDescent="0.35">
      <c r="A25" s="253">
        <v>45809</v>
      </c>
      <c r="B25" s="279"/>
      <c r="C25" s="269">
        <v>226</v>
      </c>
      <c r="D25" s="296">
        <v>367</v>
      </c>
      <c r="E25" s="172">
        <v>677.99199999999996</v>
      </c>
      <c r="F25" s="172">
        <v>177.05699999999999</v>
      </c>
      <c r="G25" s="172">
        <v>819.12300000000005</v>
      </c>
      <c r="H25" s="172">
        <v>583.81399999999996</v>
      </c>
      <c r="I25" s="172">
        <v>810.90700000000004</v>
      </c>
      <c r="J25" s="172">
        <v>434.88099999999997</v>
      </c>
      <c r="K25" s="172">
        <v>504.6</v>
      </c>
      <c r="L25" s="172">
        <v>278.54199999999997</v>
      </c>
      <c r="M25" s="172">
        <v>211.423</v>
      </c>
      <c r="N25" s="172">
        <v>117.265</v>
      </c>
      <c r="O25" s="172">
        <v>411.77600000000001</v>
      </c>
      <c r="P25" s="172">
        <v>186.845</v>
      </c>
      <c r="Q25" s="172">
        <v>445.464</v>
      </c>
      <c r="R25" s="172">
        <v>337.13</v>
      </c>
      <c r="S25" s="172">
        <v>139.17400000000001</v>
      </c>
      <c r="T25" s="172">
        <v>707.053</v>
      </c>
      <c r="U25" s="172">
        <v>509.55099999999999</v>
      </c>
      <c r="V25" s="172">
        <v>540.529</v>
      </c>
      <c r="W25" s="172">
        <v>1098.2139999999999</v>
      </c>
      <c r="X25" s="172">
        <v>51.587000000000003</v>
      </c>
      <c r="Y25" s="172">
        <v>258.19099999999997</v>
      </c>
      <c r="Z25" s="172">
        <v>517.94200000000001</v>
      </c>
      <c r="AA25" s="172">
        <v>246.429</v>
      </c>
      <c r="AB25" s="172">
        <v>459.65300000000002</v>
      </c>
      <c r="AC25" s="172">
        <v>360.084</v>
      </c>
      <c r="AD25" s="172">
        <v>137.90799999999999</v>
      </c>
      <c r="AE25" s="172">
        <v>599.52499999999998</v>
      </c>
      <c r="AF25" s="172">
        <v>360.89499999999998</v>
      </c>
      <c r="AG25" s="172">
        <v>373.928</v>
      </c>
      <c r="AH25" s="172">
        <v>136.09700000000001</v>
      </c>
      <c r="AI25" s="130"/>
      <c r="AJ25" s="130"/>
      <c r="AK25" s="130"/>
      <c r="AL25" s="130"/>
      <c r="AM25" s="130"/>
      <c r="AN25" s="130"/>
      <c r="AO25" s="130"/>
      <c r="AP25" s="130"/>
      <c r="AQ25" s="130"/>
      <c r="AR25" s="130"/>
      <c r="AS25" s="130"/>
      <c r="AT25" s="130"/>
      <c r="AU25" s="130"/>
      <c r="AV25" s="130"/>
      <c r="AW25" s="130"/>
      <c r="AX25" s="130"/>
      <c r="AY25" s="130"/>
    </row>
    <row r="26" spans="1:51" ht="14.5" x14ac:dyDescent="0.35">
      <c r="A26" s="253">
        <v>45839</v>
      </c>
      <c r="B26" s="279"/>
      <c r="C26" s="269">
        <v>16</v>
      </c>
      <c r="D26" s="296">
        <v>60</v>
      </c>
      <c r="E26" s="172">
        <v>176.13800000000001</v>
      </c>
      <c r="F26" s="172">
        <v>24.158000000000001</v>
      </c>
      <c r="G26" s="172">
        <v>284.745</v>
      </c>
      <c r="H26" s="172">
        <v>119.831</v>
      </c>
      <c r="I26" s="172">
        <v>152.49199999999999</v>
      </c>
      <c r="J26" s="172">
        <v>145.809</v>
      </c>
      <c r="K26" s="172">
        <v>100.983</v>
      </c>
      <c r="L26" s="172">
        <v>29.99</v>
      </c>
      <c r="M26" s="172">
        <v>25.323</v>
      </c>
      <c r="N26" s="172">
        <v>4.851</v>
      </c>
      <c r="O26" s="172">
        <v>63.097000000000001</v>
      </c>
      <c r="P26" s="172">
        <v>30.234999999999999</v>
      </c>
      <c r="Q26" s="172">
        <v>84.403000000000006</v>
      </c>
      <c r="R26" s="172">
        <v>47.658999999999999</v>
      </c>
      <c r="S26" s="172">
        <v>14.42</v>
      </c>
      <c r="T26" s="172">
        <v>193.751</v>
      </c>
      <c r="U26" s="172">
        <v>145.27699999999999</v>
      </c>
      <c r="V26" s="172">
        <v>99.378</v>
      </c>
      <c r="W26" s="172">
        <v>475.334</v>
      </c>
      <c r="X26" s="172">
        <v>4.0730000000000004</v>
      </c>
      <c r="Y26" s="172">
        <v>35.286999999999999</v>
      </c>
      <c r="Z26" s="172">
        <v>102.92100000000001</v>
      </c>
      <c r="AA26" s="172">
        <v>36.625</v>
      </c>
      <c r="AB26" s="172">
        <v>76.819000000000003</v>
      </c>
      <c r="AC26" s="172">
        <v>62.201999999999998</v>
      </c>
      <c r="AD26" s="172">
        <v>11.339</v>
      </c>
      <c r="AE26" s="172">
        <v>217.755</v>
      </c>
      <c r="AF26" s="172">
        <v>48.786000000000001</v>
      </c>
      <c r="AG26" s="172">
        <v>67.522000000000006</v>
      </c>
      <c r="AH26" s="172">
        <v>20.751000000000001</v>
      </c>
      <c r="AI26" s="130"/>
      <c r="AJ26" s="130"/>
      <c r="AK26" s="130"/>
      <c r="AL26" s="130"/>
      <c r="AM26" s="130"/>
      <c r="AN26" s="130"/>
      <c r="AO26" s="130"/>
      <c r="AP26" s="130"/>
      <c r="AQ26" s="130"/>
      <c r="AR26" s="130"/>
      <c r="AS26" s="130"/>
      <c r="AT26" s="130"/>
      <c r="AU26" s="130"/>
      <c r="AV26" s="130"/>
      <c r="AW26" s="130"/>
      <c r="AX26" s="130"/>
      <c r="AY26" s="130"/>
    </row>
    <row r="27" spans="1:51" ht="14.5" x14ac:dyDescent="0.35">
      <c r="A27" s="253">
        <v>45870</v>
      </c>
      <c r="B27" s="279"/>
      <c r="C27" s="269">
        <v>11</v>
      </c>
      <c r="D27" s="296">
        <v>19</v>
      </c>
      <c r="E27" s="172">
        <v>31.960999999999999</v>
      </c>
      <c r="F27" s="172">
        <v>11.166</v>
      </c>
      <c r="G27" s="172">
        <v>47.140999999999998</v>
      </c>
      <c r="H27" s="172">
        <v>25.204000000000001</v>
      </c>
      <c r="I27" s="172">
        <v>43.493000000000002</v>
      </c>
      <c r="J27" s="172">
        <v>34.195</v>
      </c>
      <c r="K27" s="172">
        <v>24.306999999999999</v>
      </c>
      <c r="L27" s="172">
        <v>10.425000000000001</v>
      </c>
      <c r="M27" s="172">
        <v>11.632</v>
      </c>
      <c r="N27" s="172">
        <v>4.7089999999999996</v>
      </c>
      <c r="O27" s="172">
        <v>15.052</v>
      </c>
      <c r="P27" s="172">
        <v>11.125</v>
      </c>
      <c r="Q27" s="172">
        <v>16.843</v>
      </c>
      <c r="R27" s="172">
        <v>16.864999999999998</v>
      </c>
      <c r="S27" s="172">
        <v>9.0500000000000007</v>
      </c>
      <c r="T27" s="172">
        <v>31.414999999999999</v>
      </c>
      <c r="U27" s="172">
        <v>29.626999999999999</v>
      </c>
      <c r="V27" s="172">
        <v>22.962</v>
      </c>
      <c r="W27" s="172">
        <v>72.388000000000005</v>
      </c>
      <c r="X27" s="172">
        <v>8.1999999999999993</v>
      </c>
      <c r="Y27" s="172">
        <v>11.664</v>
      </c>
      <c r="Z27" s="172">
        <v>39.786000000000001</v>
      </c>
      <c r="AA27" s="172">
        <v>12.022</v>
      </c>
      <c r="AB27" s="172">
        <v>19.446999999999999</v>
      </c>
      <c r="AC27" s="172">
        <v>16.783999999999999</v>
      </c>
      <c r="AD27" s="172">
        <v>7.1310000000000002</v>
      </c>
      <c r="AE27" s="172">
        <v>34.225999999999999</v>
      </c>
      <c r="AF27" s="172">
        <v>14.006</v>
      </c>
      <c r="AG27" s="172">
        <v>16.533999999999999</v>
      </c>
      <c r="AH27" s="172">
        <v>10.388</v>
      </c>
      <c r="AI27" s="130"/>
      <c r="AJ27" s="130"/>
      <c r="AK27" s="130"/>
      <c r="AL27" s="130"/>
      <c r="AM27" s="130"/>
      <c r="AN27" s="130"/>
      <c r="AO27" s="130"/>
      <c r="AP27" s="130"/>
      <c r="AQ27" s="130"/>
      <c r="AR27" s="130"/>
      <c r="AS27" s="130"/>
      <c r="AT27" s="130"/>
      <c r="AU27" s="130"/>
      <c r="AV27" s="130"/>
      <c r="AW27" s="130"/>
      <c r="AX27" s="130"/>
      <c r="AY27" s="130"/>
    </row>
    <row r="28" spans="1:51" ht="14.5" x14ac:dyDescent="0.35">
      <c r="A28" s="253">
        <v>45901</v>
      </c>
      <c r="B28" s="279"/>
      <c r="C28" s="269">
        <v>7</v>
      </c>
      <c r="D28" s="296">
        <v>13</v>
      </c>
      <c r="E28" s="172">
        <v>21.934999999999999</v>
      </c>
      <c r="F28" s="172">
        <v>11.597</v>
      </c>
      <c r="G28" s="172">
        <v>23.018999999999998</v>
      </c>
      <c r="H28" s="172">
        <v>19.245999999999999</v>
      </c>
      <c r="I28" s="172">
        <v>87.161000000000001</v>
      </c>
      <c r="J28" s="172">
        <v>18.841000000000001</v>
      </c>
      <c r="K28" s="172">
        <v>18.994</v>
      </c>
      <c r="L28" s="172">
        <v>18.971</v>
      </c>
      <c r="M28" s="172">
        <v>11.63</v>
      </c>
      <c r="N28" s="172">
        <v>7.66</v>
      </c>
      <c r="O28" s="172">
        <v>17.736000000000001</v>
      </c>
      <c r="P28" s="172">
        <v>19.640999999999998</v>
      </c>
      <c r="Q28" s="172">
        <v>12.045</v>
      </c>
      <c r="R28" s="172">
        <v>28.536999999999999</v>
      </c>
      <c r="S28" s="172">
        <v>17.596</v>
      </c>
      <c r="T28" s="172">
        <v>22.529</v>
      </c>
      <c r="U28" s="172">
        <v>18.497</v>
      </c>
      <c r="V28" s="172">
        <v>14.691000000000001</v>
      </c>
      <c r="W28" s="172">
        <v>37.106000000000002</v>
      </c>
      <c r="X28" s="172">
        <v>9.4280000000000008</v>
      </c>
      <c r="Y28" s="172">
        <v>23.824999999999999</v>
      </c>
      <c r="Z28" s="172">
        <v>35.484999999999999</v>
      </c>
      <c r="AA28" s="172">
        <v>10.974</v>
      </c>
      <c r="AB28" s="172">
        <v>14.214</v>
      </c>
      <c r="AC28" s="172">
        <v>14.108000000000001</v>
      </c>
      <c r="AD28" s="172">
        <v>8.1760000000000002</v>
      </c>
      <c r="AE28" s="172">
        <v>18.956</v>
      </c>
      <c r="AF28" s="172">
        <v>14.086</v>
      </c>
      <c r="AG28" s="172">
        <v>16.923999999999999</v>
      </c>
      <c r="AH28" s="172">
        <v>10.071</v>
      </c>
      <c r="AI28" s="130"/>
      <c r="AJ28" s="130"/>
      <c r="AK28" s="130"/>
      <c r="AL28" s="130"/>
      <c r="AM28" s="130"/>
      <c r="AN28" s="130"/>
      <c r="AO28" s="130"/>
      <c r="AP28" s="130"/>
      <c r="AQ28" s="130"/>
      <c r="AR28" s="130"/>
      <c r="AS28" s="130"/>
      <c r="AT28" s="130"/>
      <c r="AU28" s="130"/>
      <c r="AV28" s="130"/>
      <c r="AW28" s="130"/>
      <c r="AX28" s="130"/>
      <c r="AY28" s="130"/>
    </row>
    <row r="29" spans="1:51" ht="14.5" x14ac:dyDescent="0.35">
      <c r="A29" s="253">
        <v>45931</v>
      </c>
      <c r="B29" s="279"/>
      <c r="C29" s="269">
        <v>23</v>
      </c>
      <c r="D29" s="296">
        <v>33</v>
      </c>
      <c r="E29" s="172">
        <v>41.75</v>
      </c>
      <c r="F29" s="172">
        <v>23.254999999999999</v>
      </c>
      <c r="G29" s="172">
        <v>44.545000000000002</v>
      </c>
      <c r="H29" s="172">
        <v>28.196999999999999</v>
      </c>
      <c r="I29" s="172">
        <v>101.51</v>
      </c>
      <c r="J29" s="172">
        <v>44.521999999999998</v>
      </c>
      <c r="K29" s="172">
        <v>22.972999999999999</v>
      </c>
      <c r="L29" s="172">
        <v>38.156999999999996</v>
      </c>
      <c r="M29" s="172">
        <v>20.093</v>
      </c>
      <c r="N29" s="172">
        <v>22.067</v>
      </c>
      <c r="O29" s="172">
        <v>20.327999999999999</v>
      </c>
      <c r="P29" s="172">
        <v>38.320999999999998</v>
      </c>
      <c r="Q29" s="172">
        <v>30.050999999999998</v>
      </c>
      <c r="R29" s="172">
        <v>50.453000000000003</v>
      </c>
      <c r="S29" s="172">
        <v>46.442</v>
      </c>
      <c r="T29" s="172">
        <v>25.077999999999999</v>
      </c>
      <c r="U29" s="172">
        <v>36.305999999999997</v>
      </c>
      <c r="V29" s="172">
        <v>27.15</v>
      </c>
      <c r="W29" s="172">
        <v>40.351999999999997</v>
      </c>
      <c r="X29" s="172">
        <v>17.696999999999999</v>
      </c>
      <c r="Y29" s="172">
        <v>47.951999999999998</v>
      </c>
      <c r="Z29" s="172">
        <v>38.151000000000003</v>
      </c>
      <c r="AA29" s="172">
        <v>17.28</v>
      </c>
      <c r="AB29" s="172">
        <v>23.54</v>
      </c>
      <c r="AC29" s="172">
        <v>42.945</v>
      </c>
      <c r="AD29" s="172">
        <v>25.446999999999999</v>
      </c>
      <c r="AE29" s="172">
        <v>24.629000000000001</v>
      </c>
      <c r="AF29" s="172">
        <v>28.984999999999999</v>
      </c>
      <c r="AG29" s="172">
        <v>19.649000000000001</v>
      </c>
      <c r="AH29" s="172">
        <v>15.968999999999999</v>
      </c>
      <c r="AI29" s="130"/>
      <c r="AJ29" s="130"/>
      <c r="AK29" s="130"/>
      <c r="AL29" s="130"/>
      <c r="AM29" s="130"/>
      <c r="AN29" s="130"/>
      <c r="AO29" s="130"/>
      <c r="AP29" s="130"/>
      <c r="AQ29" s="130"/>
      <c r="AR29" s="130"/>
      <c r="AS29" s="130"/>
      <c r="AT29" s="130"/>
      <c r="AU29" s="130"/>
      <c r="AV29" s="130"/>
      <c r="AW29" s="130"/>
      <c r="AX29" s="130"/>
      <c r="AY29" s="130"/>
    </row>
    <row r="30" spans="1:51" ht="14.5" x14ac:dyDescent="0.35">
      <c r="A30" s="253">
        <v>45962</v>
      </c>
      <c r="B30" s="279"/>
      <c r="C30" s="269">
        <v>28</v>
      </c>
      <c r="D30" s="296">
        <v>34</v>
      </c>
      <c r="E30" s="172">
        <v>35.756999999999998</v>
      </c>
      <c r="F30" s="172">
        <v>27.071000000000002</v>
      </c>
      <c r="G30" s="172">
        <v>40.737000000000002</v>
      </c>
      <c r="H30" s="172">
        <v>53.094999999999999</v>
      </c>
      <c r="I30" s="172">
        <v>50.715000000000003</v>
      </c>
      <c r="J30" s="172">
        <v>39.034999999999997</v>
      </c>
      <c r="K30" s="172">
        <v>26.297999999999998</v>
      </c>
      <c r="L30" s="172">
        <v>26.908999999999999</v>
      </c>
      <c r="M30" s="172">
        <v>25.812999999999999</v>
      </c>
      <c r="N30" s="172">
        <v>20.864999999999998</v>
      </c>
      <c r="O30" s="172">
        <v>26.603999999999999</v>
      </c>
      <c r="P30" s="172">
        <v>45.079000000000001</v>
      </c>
      <c r="Q30" s="172">
        <v>29.763999999999999</v>
      </c>
      <c r="R30" s="172">
        <v>45.69</v>
      </c>
      <c r="S30" s="172">
        <v>36.506999999999998</v>
      </c>
      <c r="T30" s="172">
        <v>30.666</v>
      </c>
      <c r="U30" s="172">
        <v>37.186999999999998</v>
      </c>
      <c r="V30" s="172">
        <v>47.454999999999998</v>
      </c>
      <c r="W30" s="172">
        <v>41.460999999999999</v>
      </c>
      <c r="X30" s="172">
        <v>24.094000000000001</v>
      </c>
      <c r="Y30" s="172">
        <v>40.880000000000003</v>
      </c>
      <c r="Z30" s="172">
        <v>36.061</v>
      </c>
      <c r="AA30" s="172">
        <v>24.637</v>
      </c>
      <c r="AB30" s="172">
        <v>27.013000000000002</v>
      </c>
      <c r="AC30" s="172">
        <v>33.615000000000002</v>
      </c>
      <c r="AD30" s="172">
        <v>26.56</v>
      </c>
      <c r="AE30" s="172">
        <v>30.515000000000001</v>
      </c>
      <c r="AF30" s="172">
        <v>39.840000000000003</v>
      </c>
      <c r="AG30" s="172">
        <v>26.696000000000002</v>
      </c>
      <c r="AH30" s="172">
        <v>22.518999999999998</v>
      </c>
      <c r="AI30" s="130"/>
      <c r="AJ30" s="130"/>
      <c r="AK30" s="130"/>
      <c r="AL30" s="130"/>
      <c r="AM30" s="130"/>
      <c r="AN30" s="130"/>
      <c r="AO30" s="130"/>
      <c r="AP30" s="130"/>
      <c r="AQ30" s="130"/>
      <c r="AR30" s="130"/>
      <c r="AS30" s="130"/>
      <c r="AT30" s="130"/>
      <c r="AU30" s="130"/>
      <c r="AV30" s="130"/>
      <c r="AW30" s="130"/>
      <c r="AX30" s="130"/>
      <c r="AY30" s="130"/>
    </row>
    <row r="31" spans="1:51" ht="14.5" x14ac:dyDescent="0.35">
      <c r="A31" s="253">
        <v>45992</v>
      </c>
      <c r="B31" s="279"/>
      <c r="C31" s="269">
        <v>25</v>
      </c>
      <c r="D31" s="296">
        <v>25</v>
      </c>
      <c r="E31" s="172">
        <v>28.376000000000001</v>
      </c>
      <c r="F31" s="172">
        <v>23.725999999999999</v>
      </c>
      <c r="G31" s="172">
        <v>41.125999999999998</v>
      </c>
      <c r="H31" s="172">
        <v>48.244</v>
      </c>
      <c r="I31" s="172">
        <v>35.24</v>
      </c>
      <c r="J31" s="172">
        <v>41.374000000000002</v>
      </c>
      <c r="K31" s="172">
        <v>26.114999999999998</v>
      </c>
      <c r="L31" s="172">
        <v>24.195</v>
      </c>
      <c r="M31" s="172">
        <v>22.875</v>
      </c>
      <c r="N31" s="172">
        <v>20.853999999999999</v>
      </c>
      <c r="O31" s="172">
        <v>28.119</v>
      </c>
      <c r="P31" s="172">
        <v>27.359000000000002</v>
      </c>
      <c r="Q31" s="172">
        <v>24.667000000000002</v>
      </c>
      <c r="R31" s="172">
        <v>31.981999999999999</v>
      </c>
      <c r="S31" s="172">
        <v>24.975000000000001</v>
      </c>
      <c r="T31" s="172">
        <v>29.724</v>
      </c>
      <c r="U31" s="172">
        <v>29.875</v>
      </c>
      <c r="V31" s="172">
        <v>34.136000000000003</v>
      </c>
      <c r="W31" s="172">
        <v>34.770000000000003</v>
      </c>
      <c r="X31" s="172">
        <v>23.794</v>
      </c>
      <c r="Y31" s="172">
        <v>27.632999999999999</v>
      </c>
      <c r="Z31" s="172">
        <v>32.838999999999999</v>
      </c>
      <c r="AA31" s="172">
        <v>24.803000000000001</v>
      </c>
      <c r="AB31" s="172">
        <v>25.925999999999998</v>
      </c>
      <c r="AC31" s="172">
        <v>32.478999999999999</v>
      </c>
      <c r="AD31" s="172">
        <v>21.681000000000001</v>
      </c>
      <c r="AE31" s="172">
        <v>31.414999999999999</v>
      </c>
      <c r="AF31" s="172">
        <v>32.341000000000001</v>
      </c>
      <c r="AG31" s="172">
        <v>24.472999999999999</v>
      </c>
      <c r="AH31" s="172">
        <v>21.841999999999999</v>
      </c>
      <c r="AI31" s="130"/>
      <c r="AJ31" s="130"/>
      <c r="AK31" s="130"/>
      <c r="AL31" s="130"/>
      <c r="AM31" s="130"/>
      <c r="AN31" s="130"/>
      <c r="AO31" s="130"/>
      <c r="AP31" s="130"/>
      <c r="AQ31" s="130"/>
      <c r="AR31" s="130"/>
      <c r="AS31" s="130"/>
      <c r="AT31" s="130"/>
      <c r="AU31" s="130"/>
      <c r="AV31" s="130"/>
      <c r="AW31" s="130"/>
      <c r="AX31" s="130"/>
      <c r="AY31" s="130"/>
    </row>
    <row r="32" spans="1:51" ht="14.5" x14ac:dyDescent="0.35">
      <c r="A32" s="253">
        <v>46023</v>
      </c>
      <c r="B32" s="279"/>
      <c r="C32" s="269">
        <v>25</v>
      </c>
      <c r="D32" s="296">
        <v>25</v>
      </c>
      <c r="E32" s="172">
        <v>26.35</v>
      </c>
      <c r="F32" s="172">
        <v>25.344999999999999</v>
      </c>
      <c r="G32" s="172">
        <v>31.518000000000001</v>
      </c>
      <c r="H32" s="172">
        <v>36.058</v>
      </c>
      <c r="I32" s="172">
        <v>32.817</v>
      </c>
      <c r="J32" s="172">
        <v>31.099</v>
      </c>
      <c r="K32" s="172">
        <v>29.548999999999999</v>
      </c>
      <c r="L32" s="172">
        <v>22.548999999999999</v>
      </c>
      <c r="M32" s="172">
        <v>21.327999999999999</v>
      </c>
      <c r="N32" s="172">
        <v>19.904</v>
      </c>
      <c r="O32" s="172">
        <v>24.768999999999998</v>
      </c>
      <c r="P32" s="172">
        <v>31.016999999999999</v>
      </c>
      <c r="Q32" s="172">
        <v>27.396000000000001</v>
      </c>
      <c r="R32" s="172">
        <v>26.821999999999999</v>
      </c>
      <c r="S32" s="172">
        <v>23.099</v>
      </c>
      <c r="T32" s="172">
        <v>28.138999999999999</v>
      </c>
      <c r="U32" s="172">
        <v>27.265999999999998</v>
      </c>
      <c r="V32" s="172">
        <v>30.559000000000001</v>
      </c>
      <c r="W32" s="172">
        <v>34.816000000000003</v>
      </c>
      <c r="X32" s="172">
        <v>21.716000000000001</v>
      </c>
      <c r="Y32" s="172">
        <v>23.888999999999999</v>
      </c>
      <c r="Z32" s="172">
        <v>29.431000000000001</v>
      </c>
      <c r="AA32" s="172">
        <v>23.231999999999999</v>
      </c>
      <c r="AB32" s="172">
        <v>24.94</v>
      </c>
      <c r="AC32" s="172">
        <v>29.003</v>
      </c>
      <c r="AD32" s="172">
        <v>20.366</v>
      </c>
      <c r="AE32" s="172">
        <v>27.497</v>
      </c>
      <c r="AF32" s="172">
        <v>27.12</v>
      </c>
      <c r="AG32" s="172">
        <v>23.183</v>
      </c>
      <c r="AH32" s="172">
        <v>21.346</v>
      </c>
      <c r="AI32" s="130"/>
      <c r="AJ32" s="130"/>
      <c r="AK32" s="130"/>
      <c r="AL32" s="130"/>
      <c r="AM32" s="130"/>
      <c r="AN32" s="130"/>
      <c r="AO32" s="130"/>
      <c r="AP32" s="130"/>
      <c r="AQ32" s="130"/>
      <c r="AR32" s="130"/>
      <c r="AS32" s="130"/>
      <c r="AT32" s="130"/>
      <c r="AU32" s="130"/>
      <c r="AV32" s="130"/>
      <c r="AW32" s="130"/>
      <c r="AX32" s="130"/>
      <c r="AY32" s="130"/>
    </row>
    <row r="33" spans="1:51" ht="14.5" x14ac:dyDescent="0.35">
      <c r="A33" s="253">
        <v>46054</v>
      </c>
      <c r="B33" s="279"/>
      <c r="C33" s="269">
        <v>25</v>
      </c>
      <c r="D33" s="296">
        <v>25</v>
      </c>
      <c r="E33" s="172">
        <v>23.326000000000001</v>
      </c>
      <c r="F33" s="172">
        <v>34.515000000000001</v>
      </c>
      <c r="G33" s="172">
        <v>35.923000000000002</v>
      </c>
      <c r="H33" s="172">
        <v>28.469000000000001</v>
      </c>
      <c r="I33" s="172">
        <v>31.981999999999999</v>
      </c>
      <c r="J33" s="172">
        <v>31.234999999999999</v>
      </c>
      <c r="K33" s="172">
        <v>36.978999999999999</v>
      </c>
      <c r="L33" s="172">
        <v>20.047000000000001</v>
      </c>
      <c r="M33" s="172">
        <v>18.489000000000001</v>
      </c>
      <c r="N33" s="172">
        <v>27.905999999999999</v>
      </c>
      <c r="O33" s="172">
        <v>22.173999999999999</v>
      </c>
      <c r="P33" s="172">
        <v>32.808</v>
      </c>
      <c r="Q33" s="172">
        <v>21.646999999999998</v>
      </c>
      <c r="R33" s="172">
        <v>29.302</v>
      </c>
      <c r="S33" s="172">
        <v>20.228999999999999</v>
      </c>
      <c r="T33" s="172">
        <v>29.355</v>
      </c>
      <c r="U33" s="172">
        <v>23.42</v>
      </c>
      <c r="V33" s="172">
        <v>25.483000000000001</v>
      </c>
      <c r="W33" s="172">
        <v>30.152999999999999</v>
      </c>
      <c r="X33" s="172">
        <v>19.739999999999998</v>
      </c>
      <c r="Y33" s="172">
        <v>24.111000000000001</v>
      </c>
      <c r="Z33" s="172">
        <v>51.469000000000001</v>
      </c>
      <c r="AA33" s="172">
        <v>24.829000000000001</v>
      </c>
      <c r="AB33" s="172">
        <v>45.045999999999999</v>
      </c>
      <c r="AC33" s="172">
        <v>32.637</v>
      </c>
      <c r="AD33" s="172">
        <v>19.395</v>
      </c>
      <c r="AE33" s="172">
        <v>23.686</v>
      </c>
      <c r="AF33" s="172">
        <v>24.693999999999999</v>
      </c>
      <c r="AG33" s="172">
        <v>21.701000000000001</v>
      </c>
      <c r="AH33" s="172">
        <v>18.309000000000001</v>
      </c>
      <c r="AI33" s="130"/>
      <c r="AJ33" s="130"/>
      <c r="AK33" s="130"/>
      <c r="AL33" s="130"/>
      <c r="AM33" s="130"/>
      <c r="AN33" s="130"/>
      <c r="AO33" s="130"/>
      <c r="AP33" s="130"/>
      <c r="AQ33" s="130"/>
      <c r="AR33" s="130"/>
      <c r="AS33" s="130"/>
      <c r="AT33" s="130"/>
      <c r="AU33" s="130"/>
      <c r="AV33" s="130"/>
      <c r="AW33" s="130"/>
      <c r="AX33" s="130"/>
      <c r="AY33" s="130"/>
    </row>
    <row r="34" spans="1:51" ht="14.5" x14ac:dyDescent="0.35">
      <c r="A34" s="253">
        <v>46082</v>
      </c>
      <c r="B34" s="279"/>
      <c r="C34" s="269">
        <v>65</v>
      </c>
      <c r="D34" s="296">
        <v>74</v>
      </c>
      <c r="E34" s="172">
        <v>76.53</v>
      </c>
      <c r="F34" s="172">
        <v>95.593999999999994</v>
      </c>
      <c r="G34" s="172">
        <v>67.662999999999997</v>
      </c>
      <c r="H34" s="172">
        <v>85.394999999999996</v>
      </c>
      <c r="I34" s="172">
        <v>82.647000000000006</v>
      </c>
      <c r="J34" s="172">
        <v>89.768000000000001</v>
      </c>
      <c r="K34" s="172">
        <v>65.045000000000002</v>
      </c>
      <c r="L34" s="172">
        <v>49.22</v>
      </c>
      <c r="M34" s="172">
        <v>29.077999999999999</v>
      </c>
      <c r="N34" s="172">
        <v>58.319000000000003</v>
      </c>
      <c r="O34" s="172">
        <v>105.77500000000001</v>
      </c>
      <c r="P34" s="172">
        <v>53.494999999999997</v>
      </c>
      <c r="Q34" s="172">
        <v>43.387</v>
      </c>
      <c r="R34" s="172">
        <v>138.18199999999999</v>
      </c>
      <c r="S34" s="172">
        <v>28.876000000000001</v>
      </c>
      <c r="T34" s="172">
        <v>95.92</v>
      </c>
      <c r="U34" s="172">
        <v>37.195999999999998</v>
      </c>
      <c r="V34" s="172">
        <v>61.213000000000001</v>
      </c>
      <c r="W34" s="172">
        <v>95.915000000000006</v>
      </c>
      <c r="X34" s="172">
        <v>41.951999999999998</v>
      </c>
      <c r="Y34" s="172">
        <v>67.635999999999996</v>
      </c>
      <c r="Z34" s="172">
        <v>100.541</v>
      </c>
      <c r="AA34" s="172">
        <v>67.605999999999995</v>
      </c>
      <c r="AB34" s="172">
        <v>152.643</v>
      </c>
      <c r="AC34" s="172">
        <v>58.676000000000002</v>
      </c>
      <c r="AD34" s="172">
        <v>32.886000000000003</v>
      </c>
      <c r="AE34" s="172">
        <v>63.514000000000003</v>
      </c>
      <c r="AF34" s="172">
        <v>46.619</v>
      </c>
      <c r="AG34" s="172">
        <v>66.42</v>
      </c>
      <c r="AH34" s="172">
        <v>45.966000000000001</v>
      </c>
      <c r="AI34" s="130"/>
      <c r="AJ34" s="130"/>
      <c r="AK34" s="130"/>
      <c r="AL34" s="130"/>
      <c r="AM34" s="130"/>
      <c r="AN34" s="130"/>
      <c r="AO34" s="130"/>
      <c r="AP34" s="130"/>
      <c r="AQ34" s="130"/>
      <c r="AR34" s="130"/>
      <c r="AS34" s="130"/>
      <c r="AT34" s="130"/>
      <c r="AU34" s="130"/>
      <c r="AV34" s="130"/>
      <c r="AW34" s="130"/>
      <c r="AX34" s="130"/>
      <c r="AY34" s="130"/>
    </row>
    <row r="35" spans="1:51" ht="14.5" x14ac:dyDescent="0.35">
      <c r="A35" s="253">
        <v>46113</v>
      </c>
      <c r="B35" s="279"/>
      <c r="C35" s="269">
        <v>165</v>
      </c>
      <c r="D35" s="296">
        <v>203</v>
      </c>
      <c r="E35" s="172">
        <v>244.10900000000001</v>
      </c>
      <c r="F35" s="172">
        <v>136.09</v>
      </c>
      <c r="G35" s="172">
        <v>339.483</v>
      </c>
      <c r="H35" s="172">
        <v>261.75</v>
      </c>
      <c r="I35" s="172">
        <v>280.166</v>
      </c>
      <c r="J35" s="172">
        <v>240.72</v>
      </c>
      <c r="K35" s="172">
        <v>213.43299999999999</v>
      </c>
      <c r="L35" s="172">
        <v>189.614</v>
      </c>
      <c r="M35" s="172">
        <v>132.75200000000001</v>
      </c>
      <c r="N35" s="172">
        <v>242.48599999999999</v>
      </c>
      <c r="O35" s="172">
        <v>265.95499999999998</v>
      </c>
      <c r="P35" s="172">
        <v>211.21</v>
      </c>
      <c r="Q35" s="172">
        <v>319.37200000000001</v>
      </c>
      <c r="R35" s="172">
        <v>237.809</v>
      </c>
      <c r="S35" s="172">
        <v>103.462</v>
      </c>
      <c r="T35" s="172">
        <v>271.55099999999999</v>
      </c>
      <c r="U35" s="172">
        <v>203.38800000000001</v>
      </c>
      <c r="V35" s="172">
        <v>365.99299999999999</v>
      </c>
      <c r="W35" s="172">
        <v>264.41399999999999</v>
      </c>
      <c r="X35" s="172">
        <v>117.379</v>
      </c>
      <c r="Y35" s="172">
        <v>252.51599999999999</v>
      </c>
      <c r="Z35" s="172">
        <v>175.29900000000001</v>
      </c>
      <c r="AA35" s="172">
        <v>268.23399999999998</v>
      </c>
      <c r="AB35" s="172">
        <v>221.995</v>
      </c>
      <c r="AC35" s="172">
        <v>146.33099999999999</v>
      </c>
      <c r="AD35" s="172">
        <v>225.28899999999999</v>
      </c>
      <c r="AE35" s="172">
        <v>204.18299999999999</v>
      </c>
      <c r="AF35" s="172">
        <v>144.56200000000001</v>
      </c>
      <c r="AG35" s="172">
        <v>175.57</v>
      </c>
      <c r="AH35" s="172">
        <v>205.12299999999999</v>
      </c>
      <c r="AI35" s="130"/>
      <c r="AJ35" s="130"/>
      <c r="AK35" s="130"/>
      <c r="AL35" s="130"/>
      <c r="AM35" s="130"/>
      <c r="AN35" s="130"/>
      <c r="AO35" s="130"/>
      <c r="AP35" s="130"/>
      <c r="AQ35" s="130"/>
      <c r="AR35" s="130"/>
      <c r="AS35" s="130"/>
      <c r="AT35" s="130"/>
      <c r="AU35" s="130"/>
      <c r="AV35" s="130"/>
      <c r="AW35" s="130"/>
      <c r="AX35" s="130"/>
      <c r="AY35" s="130"/>
    </row>
    <row r="36" spans="1:51" ht="14.5" x14ac:dyDescent="0.35">
      <c r="A36" s="253">
        <v>46143</v>
      </c>
      <c r="B36" s="279"/>
      <c r="C36" s="269">
        <v>412</v>
      </c>
      <c r="D36" s="296">
        <v>513</v>
      </c>
      <c r="E36" s="172">
        <v>458.64400000000001</v>
      </c>
      <c r="F36" s="172">
        <v>729.62800000000004</v>
      </c>
      <c r="G36" s="172">
        <v>796.78</v>
      </c>
      <c r="H36" s="172">
        <v>953.06299999999999</v>
      </c>
      <c r="I36" s="172">
        <v>690.74199999999996</v>
      </c>
      <c r="J36" s="172">
        <v>634.98</v>
      </c>
      <c r="K36" s="172">
        <v>546.62900000000002</v>
      </c>
      <c r="L36" s="172">
        <v>465.34699999999998</v>
      </c>
      <c r="M36" s="172">
        <v>205.30699999999999</v>
      </c>
      <c r="N36" s="172">
        <v>615.87900000000002</v>
      </c>
      <c r="O36" s="172">
        <v>444.32400000000001</v>
      </c>
      <c r="P36" s="172">
        <v>577.63599999999997</v>
      </c>
      <c r="Q36" s="172">
        <v>669.18299999999999</v>
      </c>
      <c r="R36" s="172">
        <v>434.57799999999997</v>
      </c>
      <c r="S36" s="172">
        <v>635.66399999999999</v>
      </c>
      <c r="T36" s="172">
        <v>761.7</v>
      </c>
      <c r="U36" s="172">
        <v>442.97</v>
      </c>
      <c r="V36" s="172">
        <v>912.577</v>
      </c>
      <c r="W36" s="172">
        <v>250.935</v>
      </c>
      <c r="X36" s="172">
        <v>358.411</v>
      </c>
      <c r="Y36" s="172">
        <v>593.26800000000003</v>
      </c>
      <c r="Z36" s="172">
        <v>384.41800000000001</v>
      </c>
      <c r="AA36" s="172">
        <v>655.42499999999995</v>
      </c>
      <c r="AB36" s="172">
        <v>485.35</v>
      </c>
      <c r="AC36" s="172">
        <v>393.74700000000001</v>
      </c>
      <c r="AD36" s="172">
        <v>491.738</v>
      </c>
      <c r="AE36" s="172">
        <v>567.92499999999995</v>
      </c>
      <c r="AF36" s="172">
        <v>440.34300000000002</v>
      </c>
      <c r="AG36" s="172">
        <v>365.791</v>
      </c>
      <c r="AH36" s="172">
        <v>705.84400000000005</v>
      </c>
      <c r="AI36" s="130"/>
      <c r="AJ36" s="130"/>
      <c r="AK36" s="130"/>
      <c r="AL36" s="130"/>
      <c r="AM36" s="130"/>
      <c r="AN36" s="130"/>
      <c r="AO36" s="130"/>
      <c r="AP36" s="130"/>
      <c r="AQ36" s="130"/>
      <c r="AR36" s="130"/>
      <c r="AS36" s="130"/>
      <c r="AT36" s="130"/>
      <c r="AU36" s="130"/>
      <c r="AV36" s="130"/>
      <c r="AW36" s="130"/>
      <c r="AX36" s="130"/>
      <c r="AY36" s="130"/>
    </row>
    <row r="37" spans="1:51" ht="14.5" x14ac:dyDescent="0.35">
      <c r="A37" s="253">
        <v>46174</v>
      </c>
      <c r="B37" s="279"/>
      <c r="C37" s="269">
        <v>226</v>
      </c>
      <c r="D37" s="296">
        <v>367</v>
      </c>
      <c r="E37" s="172">
        <v>181.691</v>
      </c>
      <c r="F37" s="172">
        <v>819.02200000000005</v>
      </c>
      <c r="G37" s="172">
        <v>582.62599999999998</v>
      </c>
      <c r="H37" s="172">
        <v>811.05</v>
      </c>
      <c r="I37" s="172">
        <v>442.31799999999998</v>
      </c>
      <c r="J37" s="172">
        <v>505.12</v>
      </c>
      <c r="K37" s="172">
        <v>278.32499999999999</v>
      </c>
      <c r="L37" s="172">
        <v>210.92699999999999</v>
      </c>
      <c r="M37" s="172">
        <v>120.83499999999999</v>
      </c>
      <c r="N37" s="172">
        <v>409.63200000000001</v>
      </c>
      <c r="O37" s="172">
        <v>185.67599999999999</v>
      </c>
      <c r="P37" s="172">
        <v>444.375</v>
      </c>
      <c r="Q37" s="172">
        <v>347.09199999999998</v>
      </c>
      <c r="R37" s="172">
        <v>138.32400000000001</v>
      </c>
      <c r="S37" s="172">
        <v>705.24199999999996</v>
      </c>
      <c r="T37" s="172">
        <v>508.17099999999999</v>
      </c>
      <c r="U37" s="172">
        <v>559.34400000000005</v>
      </c>
      <c r="V37" s="172">
        <v>1097.6959999999999</v>
      </c>
      <c r="W37" s="172">
        <v>51.158000000000001</v>
      </c>
      <c r="X37" s="172">
        <v>259.44499999999999</v>
      </c>
      <c r="Y37" s="172">
        <v>542.048</v>
      </c>
      <c r="Z37" s="172">
        <v>245.28899999999999</v>
      </c>
      <c r="AA37" s="172">
        <v>459.51</v>
      </c>
      <c r="AB37" s="172">
        <v>358.95600000000002</v>
      </c>
      <c r="AC37" s="172">
        <v>144.393</v>
      </c>
      <c r="AD37" s="172">
        <v>597.50800000000004</v>
      </c>
      <c r="AE37" s="172">
        <v>359.34699999999998</v>
      </c>
      <c r="AF37" s="172">
        <v>373.666</v>
      </c>
      <c r="AG37" s="172">
        <v>145.52199999999999</v>
      </c>
      <c r="AH37" s="172">
        <v>676.19600000000003</v>
      </c>
      <c r="AI37" s="130"/>
      <c r="AJ37" s="130"/>
      <c r="AK37" s="130"/>
      <c r="AL37" s="130"/>
      <c r="AM37" s="130"/>
      <c r="AN37" s="130"/>
      <c r="AO37" s="130"/>
      <c r="AP37" s="130"/>
      <c r="AQ37" s="130"/>
      <c r="AR37" s="130"/>
      <c r="AS37" s="130"/>
      <c r="AT37" s="130"/>
      <c r="AU37" s="130"/>
      <c r="AV37" s="130"/>
      <c r="AW37" s="130"/>
      <c r="AX37" s="130"/>
      <c r="AY37" s="130"/>
    </row>
    <row r="38" spans="1:51" ht="14.5" x14ac:dyDescent="0.35">
      <c r="A38" s="253">
        <v>46204</v>
      </c>
      <c r="B38" s="279"/>
      <c r="C38" s="269">
        <v>16</v>
      </c>
      <c r="D38" s="296">
        <v>60</v>
      </c>
      <c r="E38" s="172">
        <v>25.251999999999999</v>
      </c>
      <c r="F38" s="172">
        <v>284.476</v>
      </c>
      <c r="G38" s="172">
        <v>118.962</v>
      </c>
      <c r="H38" s="172">
        <v>152.37200000000001</v>
      </c>
      <c r="I38" s="172">
        <v>152.42599999999999</v>
      </c>
      <c r="J38" s="172">
        <v>101.042</v>
      </c>
      <c r="K38" s="172">
        <v>29.797999999999998</v>
      </c>
      <c r="L38" s="172">
        <v>24.878</v>
      </c>
      <c r="M38" s="172">
        <v>5.03</v>
      </c>
      <c r="N38" s="172">
        <v>62.313000000000002</v>
      </c>
      <c r="O38" s="172">
        <v>29.102</v>
      </c>
      <c r="P38" s="172">
        <v>83.652000000000001</v>
      </c>
      <c r="Q38" s="172">
        <v>49.506999999999998</v>
      </c>
      <c r="R38" s="172">
        <v>13.728</v>
      </c>
      <c r="S38" s="172">
        <v>193.04599999999999</v>
      </c>
      <c r="T38" s="172">
        <v>144.63200000000001</v>
      </c>
      <c r="U38" s="172">
        <v>105.905</v>
      </c>
      <c r="V38" s="172">
        <v>475.09</v>
      </c>
      <c r="W38" s="172">
        <v>3.7469999999999999</v>
      </c>
      <c r="X38" s="172">
        <v>35.792999999999999</v>
      </c>
      <c r="Y38" s="172">
        <v>108.246</v>
      </c>
      <c r="Z38" s="172">
        <v>35.765000000000001</v>
      </c>
      <c r="AA38" s="172">
        <v>76.358999999999995</v>
      </c>
      <c r="AB38" s="172">
        <v>61.432000000000002</v>
      </c>
      <c r="AC38" s="172">
        <v>12.052</v>
      </c>
      <c r="AD38" s="172">
        <v>217.02199999999999</v>
      </c>
      <c r="AE38" s="172">
        <v>47.890999999999998</v>
      </c>
      <c r="AF38" s="172">
        <v>67.254999999999995</v>
      </c>
      <c r="AG38" s="172">
        <v>20.99</v>
      </c>
      <c r="AH38" s="172">
        <v>175.36600000000001</v>
      </c>
      <c r="AI38" s="130"/>
      <c r="AJ38" s="130"/>
      <c r="AK38" s="130"/>
      <c r="AL38" s="130"/>
      <c r="AM38" s="130"/>
      <c r="AN38" s="130"/>
      <c r="AO38" s="130"/>
      <c r="AP38" s="130"/>
      <c r="AQ38" s="130"/>
      <c r="AR38" s="130"/>
      <c r="AS38" s="130"/>
      <c r="AT38" s="130"/>
      <c r="AU38" s="130"/>
      <c r="AV38" s="130"/>
      <c r="AW38" s="130"/>
      <c r="AX38" s="130"/>
      <c r="AY38" s="130"/>
    </row>
    <row r="39" spans="1:51" ht="14.5" x14ac:dyDescent="0.35">
      <c r="A39" s="253">
        <v>46235</v>
      </c>
      <c r="B39" s="279"/>
      <c r="C39" s="269">
        <v>11</v>
      </c>
      <c r="D39" s="296">
        <v>19</v>
      </c>
      <c r="E39" s="172">
        <v>10.542</v>
      </c>
      <c r="F39" s="172">
        <v>46.892000000000003</v>
      </c>
      <c r="G39" s="172">
        <v>24.471</v>
      </c>
      <c r="H39" s="172">
        <v>43.344999999999999</v>
      </c>
      <c r="I39" s="172">
        <v>35.069000000000003</v>
      </c>
      <c r="J39" s="172">
        <v>24.361999999999998</v>
      </c>
      <c r="K39" s="172">
        <v>10.23</v>
      </c>
      <c r="L39" s="172">
        <v>11.141999999999999</v>
      </c>
      <c r="M39" s="172">
        <v>4.0069999999999997</v>
      </c>
      <c r="N39" s="172">
        <v>14.352</v>
      </c>
      <c r="O39" s="172">
        <v>10.068</v>
      </c>
      <c r="P39" s="172">
        <v>16.14</v>
      </c>
      <c r="Q39" s="172">
        <v>16.109000000000002</v>
      </c>
      <c r="R39" s="172">
        <v>8.3339999999999996</v>
      </c>
      <c r="S39" s="172">
        <v>30.77</v>
      </c>
      <c r="T39" s="172">
        <v>29.05</v>
      </c>
      <c r="U39" s="172">
        <v>23.355</v>
      </c>
      <c r="V39" s="172">
        <v>72.224999999999994</v>
      </c>
      <c r="W39" s="172">
        <v>7.6280000000000001</v>
      </c>
      <c r="X39" s="172">
        <v>12.138</v>
      </c>
      <c r="Y39" s="172">
        <v>37.430999999999997</v>
      </c>
      <c r="Z39" s="172">
        <v>11.347</v>
      </c>
      <c r="AA39" s="172">
        <v>19.02</v>
      </c>
      <c r="AB39" s="172">
        <v>15.954000000000001</v>
      </c>
      <c r="AC39" s="172">
        <v>6.8490000000000002</v>
      </c>
      <c r="AD39" s="172">
        <v>33.832999999999998</v>
      </c>
      <c r="AE39" s="172">
        <v>13.206</v>
      </c>
      <c r="AF39" s="172">
        <v>16.294</v>
      </c>
      <c r="AG39" s="172">
        <v>9.907</v>
      </c>
      <c r="AH39" s="172">
        <v>31.260999999999999</v>
      </c>
      <c r="AI39" s="130"/>
      <c r="AJ39" s="130"/>
      <c r="AK39" s="130"/>
      <c r="AL39" s="130"/>
      <c r="AM39" s="130"/>
      <c r="AN39" s="130"/>
      <c r="AO39" s="130"/>
      <c r="AP39" s="130"/>
      <c r="AQ39" s="130"/>
      <c r="AR39" s="130"/>
      <c r="AS39" s="130"/>
      <c r="AT39" s="130"/>
      <c r="AU39" s="130"/>
      <c r="AV39" s="130"/>
      <c r="AW39" s="130"/>
      <c r="AX39" s="130"/>
      <c r="AY39" s="130"/>
    </row>
    <row r="40" spans="1:51" ht="14.5" x14ac:dyDescent="0.35">
      <c r="A40" s="253">
        <v>46266</v>
      </c>
      <c r="B40" s="279"/>
      <c r="C40" s="269">
        <v>7</v>
      </c>
      <c r="D40" s="296">
        <v>13</v>
      </c>
      <c r="E40" s="172">
        <v>10.936</v>
      </c>
      <c r="F40" s="172">
        <v>22.789000000000001</v>
      </c>
      <c r="G40" s="172">
        <v>18.603000000000002</v>
      </c>
      <c r="H40" s="172">
        <v>86.962999999999994</v>
      </c>
      <c r="I40" s="172">
        <v>18.693999999999999</v>
      </c>
      <c r="J40" s="172">
        <v>19.091000000000001</v>
      </c>
      <c r="K40" s="172">
        <v>18.77</v>
      </c>
      <c r="L40" s="172">
        <v>11.192</v>
      </c>
      <c r="M40" s="172">
        <v>6.8179999999999996</v>
      </c>
      <c r="N40" s="172">
        <v>16.986999999999998</v>
      </c>
      <c r="O40" s="172">
        <v>18.620999999999999</v>
      </c>
      <c r="P40" s="172">
        <v>11.403</v>
      </c>
      <c r="Q40" s="172">
        <v>26.422999999999998</v>
      </c>
      <c r="R40" s="172">
        <v>16.837</v>
      </c>
      <c r="S40" s="172">
        <v>21.896000000000001</v>
      </c>
      <c r="T40" s="172">
        <v>17.891999999999999</v>
      </c>
      <c r="U40" s="172">
        <v>14.694000000000001</v>
      </c>
      <c r="V40" s="172">
        <v>36.968000000000004</v>
      </c>
      <c r="W40" s="172">
        <v>8.9339999999999993</v>
      </c>
      <c r="X40" s="172">
        <v>24.385000000000002</v>
      </c>
      <c r="Y40" s="172">
        <v>36.456000000000003</v>
      </c>
      <c r="Z40" s="172">
        <v>10.32</v>
      </c>
      <c r="AA40" s="172">
        <v>13.835000000000001</v>
      </c>
      <c r="AB40" s="172">
        <v>13.35</v>
      </c>
      <c r="AC40" s="172">
        <v>7.8239999999999998</v>
      </c>
      <c r="AD40" s="172">
        <v>18.536999999999999</v>
      </c>
      <c r="AE40" s="172">
        <v>13.246</v>
      </c>
      <c r="AF40" s="172">
        <v>16.693000000000001</v>
      </c>
      <c r="AG40" s="172">
        <v>9.5039999999999996</v>
      </c>
      <c r="AH40" s="172">
        <v>21.286000000000001</v>
      </c>
      <c r="AI40" s="130"/>
      <c r="AJ40" s="130"/>
      <c r="AK40" s="130"/>
      <c r="AL40" s="130"/>
      <c r="AM40" s="130"/>
      <c r="AN40" s="130"/>
      <c r="AO40" s="130"/>
      <c r="AP40" s="130"/>
      <c r="AQ40" s="130"/>
      <c r="AR40" s="130"/>
      <c r="AS40" s="130"/>
      <c r="AT40" s="130"/>
      <c r="AU40" s="130"/>
      <c r="AV40" s="130"/>
      <c r="AW40" s="130"/>
      <c r="AX40" s="130"/>
      <c r="AY40" s="130"/>
    </row>
    <row r="41" spans="1:51" ht="14.5" x14ac:dyDescent="0.35">
      <c r="A41" s="253">
        <v>46296</v>
      </c>
      <c r="B41" s="279"/>
      <c r="C41" s="269">
        <v>23</v>
      </c>
      <c r="D41" s="296">
        <v>33</v>
      </c>
      <c r="E41" s="172">
        <v>22.257000000000001</v>
      </c>
      <c r="F41" s="172">
        <v>44.295000000000002</v>
      </c>
      <c r="G41" s="172">
        <v>27.548999999999999</v>
      </c>
      <c r="H41" s="172">
        <v>101.337</v>
      </c>
      <c r="I41" s="172">
        <v>43.774999999999999</v>
      </c>
      <c r="J41" s="172">
        <v>23.068999999999999</v>
      </c>
      <c r="K41" s="172">
        <v>37.997999999999998</v>
      </c>
      <c r="L41" s="172">
        <v>19.675999999999998</v>
      </c>
      <c r="M41" s="172">
        <v>20.925999999999998</v>
      </c>
      <c r="N41" s="172">
        <v>19.623000000000001</v>
      </c>
      <c r="O41" s="172">
        <v>37.290999999999997</v>
      </c>
      <c r="P41" s="172">
        <v>29.378</v>
      </c>
      <c r="Q41" s="172">
        <v>50.369</v>
      </c>
      <c r="R41" s="172">
        <v>45.654000000000003</v>
      </c>
      <c r="S41" s="172">
        <v>24.446000000000002</v>
      </c>
      <c r="T41" s="172">
        <v>35.722999999999999</v>
      </c>
      <c r="U41" s="172">
        <v>26.173999999999999</v>
      </c>
      <c r="V41" s="172">
        <v>40.195999999999998</v>
      </c>
      <c r="W41" s="172">
        <v>17.192</v>
      </c>
      <c r="X41" s="172">
        <v>48.618000000000002</v>
      </c>
      <c r="Y41" s="172">
        <v>37.332000000000001</v>
      </c>
      <c r="Z41" s="172">
        <v>16.492999999999999</v>
      </c>
      <c r="AA41" s="172">
        <v>23.152999999999999</v>
      </c>
      <c r="AB41" s="172">
        <v>42.145000000000003</v>
      </c>
      <c r="AC41" s="172">
        <v>24.759</v>
      </c>
      <c r="AD41" s="172">
        <v>24.181000000000001</v>
      </c>
      <c r="AE41" s="172">
        <v>28.065000000000001</v>
      </c>
      <c r="AF41" s="172">
        <v>19.417999999999999</v>
      </c>
      <c r="AG41" s="172">
        <v>15.439</v>
      </c>
      <c r="AH41" s="172">
        <v>41.012</v>
      </c>
      <c r="AI41" s="130"/>
      <c r="AJ41" s="130"/>
      <c r="AK41" s="130"/>
      <c r="AL41" s="130"/>
      <c r="AM41" s="130"/>
      <c r="AN41" s="130"/>
      <c r="AO41" s="130"/>
      <c r="AP41" s="130"/>
      <c r="AQ41" s="130"/>
      <c r="AR41" s="130"/>
      <c r="AS41" s="130"/>
      <c r="AT41" s="130"/>
      <c r="AU41" s="130"/>
      <c r="AV41" s="130"/>
      <c r="AW41" s="130"/>
      <c r="AX41" s="130"/>
      <c r="AY41" s="130"/>
    </row>
    <row r="42" spans="1:51" ht="14.5" x14ac:dyDescent="0.35">
      <c r="A42" s="253">
        <v>46327</v>
      </c>
      <c r="B42" s="279"/>
      <c r="C42" s="269">
        <v>28</v>
      </c>
      <c r="D42" s="296">
        <v>34</v>
      </c>
      <c r="E42" s="172">
        <v>26.663</v>
      </c>
      <c r="F42" s="172">
        <v>40.520000000000003</v>
      </c>
      <c r="G42" s="172">
        <v>52.396999999999998</v>
      </c>
      <c r="H42" s="172">
        <v>50.579000000000001</v>
      </c>
      <c r="I42" s="172">
        <v>38.985999999999997</v>
      </c>
      <c r="J42" s="172">
        <v>26.378</v>
      </c>
      <c r="K42" s="172">
        <v>26.765999999999998</v>
      </c>
      <c r="L42" s="172">
        <v>25.442</v>
      </c>
      <c r="M42" s="172">
        <v>20.018999999999998</v>
      </c>
      <c r="N42" s="172">
        <v>25.925000000000001</v>
      </c>
      <c r="O42" s="172">
        <v>44.08</v>
      </c>
      <c r="P42" s="172">
        <v>29.161000000000001</v>
      </c>
      <c r="Q42" s="172">
        <v>45.488</v>
      </c>
      <c r="R42" s="172">
        <v>35.847999999999999</v>
      </c>
      <c r="S42" s="172">
        <v>30.087</v>
      </c>
      <c r="T42" s="172">
        <v>36.668999999999997</v>
      </c>
      <c r="U42" s="172">
        <v>48.116999999999997</v>
      </c>
      <c r="V42" s="172">
        <v>41.329000000000001</v>
      </c>
      <c r="W42" s="172">
        <v>23.631</v>
      </c>
      <c r="X42" s="172">
        <v>41.435000000000002</v>
      </c>
      <c r="Y42" s="172">
        <v>35.875999999999998</v>
      </c>
      <c r="Z42" s="172">
        <v>23.928999999999998</v>
      </c>
      <c r="AA42" s="172">
        <v>26.663</v>
      </c>
      <c r="AB42" s="172">
        <v>32.935000000000002</v>
      </c>
      <c r="AC42" s="172">
        <v>26.675999999999998</v>
      </c>
      <c r="AD42" s="172">
        <v>30.106999999999999</v>
      </c>
      <c r="AE42" s="172">
        <v>39.029000000000003</v>
      </c>
      <c r="AF42" s="172">
        <v>26.486999999999998</v>
      </c>
      <c r="AG42" s="172">
        <v>21.853999999999999</v>
      </c>
      <c r="AH42" s="172">
        <v>35.134999999999998</v>
      </c>
      <c r="AI42" s="130"/>
      <c r="AJ42" s="130"/>
      <c r="AK42" s="130"/>
      <c r="AL42" s="130"/>
      <c r="AM42" s="130"/>
      <c r="AN42" s="130"/>
      <c r="AO42" s="130"/>
      <c r="AP42" s="130"/>
      <c r="AQ42" s="130"/>
      <c r="AR42" s="130"/>
      <c r="AS42" s="130"/>
      <c r="AT42" s="130"/>
      <c r="AU42" s="130"/>
      <c r="AV42" s="130"/>
      <c r="AW42" s="130"/>
      <c r="AX42" s="130"/>
      <c r="AY42" s="130"/>
    </row>
    <row r="43" spans="1:51" ht="14.5" x14ac:dyDescent="0.35">
      <c r="A43" s="253">
        <v>46357</v>
      </c>
      <c r="B43" s="279"/>
      <c r="C43" s="269">
        <v>25</v>
      </c>
      <c r="D43" s="296">
        <v>25</v>
      </c>
      <c r="E43" s="172">
        <v>23.198</v>
      </c>
      <c r="F43" s="172">
        <v>40.918999999999997</v>
      </c>
      <c r="G43" s="172">
        <v>47.570999999999998</v>
      </c>
      <c r="H43" s="172">
        <v>35.11</v>
      </c>
      <c r="I43" s="172">
        <v>41.627000000000002</v>
      </c>
      <c r="J43" s="172">
        <v>26.192</v>
      </c>
      <c r="K43" s="172">
        <v>24.056999999999999</v>
      </c>
      <c r="L43" s="172">
        <v>22.518000000000001</v>
      </c>
      <c r="M43" s="172">
        <v>20.021999999999998</v>
      </c>
      <c r="N43" s="172">
        <v>27.45</v>
      </c>
      <c r="O43" s="172">
        <v>26.454000000000001</v>
      </c>
      <c r="P43" s="172">
        <v>24.074999999999999</v>
      </c>
      <c r="Q43" s="172">
        <v>31.795000000000002</v>
      </c>
      <c r="R43" s="172">
        <v>24.338000000000001</v>
      </c>
      <c r="S43" s="172">
        <v>29.164000000000001</v>
      </c>
      <c r="T43" s="172">
        <v>29.373999999999999</v>
      </c>
      <c r="U43" s="172">
        <v>34.244</v>
      </c>
      <c r="V43" s="172">
        <v>34.645000000000003</v>
      </c>
      <c r="W43" s="172">
        <v>23.344999999999999</v>
      </c>
      <c r="X43" s="172">
        <v>28.123999999999999</v>
      </c>
      <c r="Y43" s="172">
        <v>32.247999999999998</v>
      </c>
      <c r="Z43" s="172">
        <v>24.111000000000001</v>
      </c>
      <c r="AA43" s="172">
        <v>25.584</v>
      </c>
      <c r="AB43" s="172">
        <v>31.838999999999999</v>
      </c>
      <c r="AC43" s="172">
        <v>21.488</v>
      </c>
      <c r="AD43" s="172">
        <v>31.02</v>
      </c>
      <c r="AE43" s="172">
        <v>31.553000000000001</v>
      </c>
      <c r="AF43" s="172">
        <v>24.271000000000001</v>
      </c>
      <c r="AG43" s="172">
        <v>21.359000000000002</v>
      </c>
      <c r="AH43" s="172">
        <v>27.783000000000001</v>
      </c>
      <c r="AI43" s="130"/>
      <c r="AJ43" s="130"/>
      <c r="AK43" s="130"/>
      <c r="AL43" s="130"/>
      <c r="AM43" s="130"/>
      <c r="AN43" s="130"/>
      <c r="AO43" s="130"/>
      <c r="AP43" s="130"/>
      <c r="AQ43" s="130"/>
      <c r="AR43" s="130"/>
      <c r="AS43" s="130"/>
      <c r="AT43" s="130"/>
      <c r="AU43" s="130"/>
      <c r="AV43" s="130"/>
      <c r="AW43" s="130"/>
      <c r="AX43" s="130"/>
      <c r="AY43" s="130"/>
    </row>
    <row r="44" spans="1:51" ht="14.5" x14ac:dyDescent="0.35">
      <c r="A44" s="253">
        <v>46388</v>
      </c>
      <c r="B44" s="279"/>
      <c r="C44" s="269">
        <v>25</v>
      </c>
      <c r="D44" s="296">
        <v>25</v>
      </c>
      <c r="E44" s="172">
        <v>24.673999999999999</v>
      </c>
      <c r="F44" s="172">
        <v>31.324999999999999</v>
      </c>
      <c r="G44" s="172">
        <v>35.463000000000001</v>
      </c>
      <c r="H44" s="172">
        <v>32.692999999999998</v>
      </c>
      <c r="I44" s="172">
        <v>31.029</v>
      </c>
      <c r="J44" s="172">
        <v>29.632000000000001</v>
      </c>
      <c r="K44" s="172">
        <v>22.417999999999999</v>
      </c>
      <c r="L44" s="172">
        <v>20.992999999999999</v>
      </c>
      <c r="M44" s="172">
        <v>18.901</v>
      </c>
      <c r="N44" s="172">
        <v>24.155000000000001</v>
      </c>
      <c r="O44" s="172">
        <v>30.111000000000001</v>
      </c>
      <c r="P44" s="172">
        <v>26.809000000000001</v>
      </c>
      <c r="Q44" s="172">
        <v>26.283999999999999</v>
      </c>
      <c r="R44" s="172">
        <v>22.5</v>
      </c>
      <c r="S44" s="172">
        <v>27.608000000000001</v>
      </c>
      <c r="T44" s="172">
        <v>26.795999999999999</v>
      </c>
      <c r="U44" s="172">
        <v>30.771999999999998</v>
      </c>
      <c r="V44" s="172">
        <v>34.697000000000003</v>
      </c>
      <c r="W44" s="172">
        <v>21.295000000000002</v>
      </c>
      <c r="X44" s="172">
        <v>24.341999999999999</v>
      </c>
      <c r="Y44" s="172">
        <v>28.59</v>
      </c>
      <c r="Z44" s="172">
        <v>22.582999999999998</v>
      </c>
      <c r="AA44" s="172">
        <v>24.617000000000001</v>
      </c>
      <c r="AB44" s="172">
        <v>28.385000000000002</v>
      </c>
      <c r="AC44" s="172">
        <v>20.158999999999999</v>
      </c>
      <c r="AD44" s="172">
        <v>27.128</v>
      </c>
      <c r="AE44" s="172">
        <v>26.393000000000001</v>
      </c>
      <c r="AF44" s="172">
        <v>22.991</v>
      </c>
      <c r="AG44" s="172">
        <v>20.867000000000001</v>
      </c>
      <c r="AH44" s="172">
        <v>25.792999999999999</v>
      </c>
      <c r="AI44" s="130"/>
      <c r="AJ44" s="130"/>
      <c r="AK44" s="130"/>
      <c r="AL44" s="130"/>
      <c r="AM44" s="130"/>
      <c r="AN44" s="130"/>
      <c r="AO44" s="130"/>
      <c r="AP44" s="130"/>
      <c r="AQ44" s="130"/>
      <c r="AR44" s="130"/>
      <c r="AS44" s="130"/>
      <c r="AT44" s="130"/>
      <c r="AU44" s="130"/>
      <c r="AV44" s="130"/>
      <c r="AW44" s="130"/>
      <c r="AX44" s="130"/>
      <c r="AY44" s="130"/>
    </row>
    <row r="45" spans="1:51" ht="14.5" x14ac:dyDescent="0.35">
      <c r="A45" s="253">
        <v>46419</v>
      </c>
      <c r="B45" s="279"/>
      <c r="C45" s="269">
        <v>25</v>
      </c>
      <c r="D45" s="296">
        <v>25</v>
      </c>
      <c r="E45" s="172">
        <v>32.787999999999997</v>
      </c>
      <c r="F45" s="172">
        <v>35.747</v>
      </c>
      <c r="G45" s="172">
        <v>27.978999999999999</v>
      </c>
      <c r="H45" s="172">
        <v>31.864999999999998</v>
      </c>
      <c r="I45" s="172">
        <v>30.882999999999999</v>
      </c>
      <c r="J45" s="172">
        <v>37.052999999999997</v>
      </c>
      <c r="K45" s="172">
        <v>19.934000000000001</v>
      </c>
      <c r="L45" s="172">
        <v>18.204000000000001</v>
      </c>
      <c r="M45" s="172">
        <v>27.241</v>
      </c>
      <c r="N45" s="172">
        <v>21.641999999999999</v>
      </c>
      <c r="O45" s="172">
        <v>32.002000000000002</v>
      </c>
      <c r="P45" s="172">
        <v>21.164999999999999</v>
      </c>
      <c r="Q45" s="172">
        <v>28.353000000000002</v>
      </c>
      <c r="R45" s="172">
        <v>19.718</v>
      </c>
      <c r="S45" s="172">
        <v>28.876000000000001</v>
      </c>
      <c r="T45" s="172">
        <v>23.02</v>
      </c>
      <c r="U45" s="172">
        <v>25.33</v>
      </c>
      <c r="V45" s="172">
        <v>30.055</v>
      </c>
      <c r="W45" s="172">
        <v>19.376999999999999</v>
      </c>
      <c r="X45" s="172">
        <v>24.515000000000001</v>
      </c>
      <c r="Y45" s="172">
        <v>50.475000000000001</v>
      </c>
      <c r="Z45" s="172">
        <v>24.248000000000001</v>
      </c>
      <c r="AA45" s="172">
        <v>44.69</v>
      </c>
      <c r="AB45" s="172">
        <v>32.078000000000003</v>
      </c>
      <c r="AC45" s="172">
        <v>19.154</v>
      </c>
      <c r="AD45" s="172">
        <v>23.373999999999999</v>
      </c>
      <c r="AE45" s="172">
        <v>24.06</v>
      </c>
      <c r="AF45" s="172">
        <v>21.533000000000001</v>
      </c>
      <c r="AG45" s="172">
        <v>17.853999999999999</v>
      </c>
      <c r="AH45" s="172">
        <v>22.844999999999999</v>
      </c>
      <c r="AI45" s="130"/>
      <c r="AJ45" s="130"/>
      <c r="AK45" s="130"/>
      <c r="AL45" s="130"/>
      <c r="AM45" s="130"/>
      <c r="AN45" s="130"/>
      <c r="AO45" s="130"/>
      <c r="AP45" s="130"/>
      <c r="AQ45" s="130"/>
      <c r="AR45" s="130"/>
      <c r="AS45" s="130"/>
      <c r="AT45" s="130"/>
      <c r="AU45" s="130"/>
      <c r="AV45" s="130"/>
      <c r="AW45" s="130"/>
      <c r="AX45" s="130"/>
      <c r="AY45" s="130"/>
    </row>
    <row r="46" spans="1:51" ht="14.5" x14ac:dyDescent="0.35">
      <c r="A46" s="253">
        <v>46447</v>
      </c>
      <c r="B46" s="279"/>
      <c r="C46" s="269">
        <v>65</v>
      </c>
      <c r="D46" s="296">
        <v>74</v>
      </c>
      <c r="E46" s="172">
        <v>95.141999999999996</v>
      </c>
      <c r="F46" s="172">
        <v>67.456000000000003</v>
      </c>
      <c r="G46" s="172">
        <v>84.584000000000003</v>
      </c>
      <c r="H46" s="172">
        <v>82.498999999999995</v>
      </c>
      <c r="I46" s="172">
        <v>87.271000000000001</v>
      </c>
      <c r="J46" s="172">
        <v>65.218999999999994</v>
      </c>
      <c r="K46" s="172">
        <v>48.997</v>
      </c>
      <c r="L46" s="172">
        <v>28.724</v>
      </c>
      <c r="M46" s="172">
        <v>56.091999999999999</v>
      </c>
      <c r="N46" s="172">
        <v>104.608</v>
      </c>
      <c r="O46" s="172">
        <v>52.445</v>
      </c>
      <c r="P46" s="172">
        <v>42.722000000000001</v>
      </c>
      <c r="Q46" s="172">
        <v>133.15700000000001</v>
      </c>
      <c r="R46" s="172">
        <v>28.291</v>
      </c>
      <c r="S46" s="172">
        <v>95.02</v>
      </c>
      <c r="T46" s="172">
        <v>36.71</v>
      </c>
      <c r="U46" s="172">
        <v>59.747999999999998</v>
      </c>
      <c r="V46" s="172">
        <v>95.795000000000002</v>
      </c>
      <c r="W46" s="172">
        <v>41.48</v>
      </c>
      <c r="X46" s="172">
        <v>68.296000000000006</v>
      </c>
      <c r="Y46" s="172">
        <v>95.614000000000004</v>
      </c>
      <c r="Z46" s="172">
        <v>66.64</v>
      </c>
      <c r="AA46" s="172">
        <v>152.011</v>
      </c>
      <c r="AB46" s="172">
        <v>57.966999999999999</v>
      </c>
      <c r="AC46" s="172">
        <v>30.792000000000002</v>
      </c>
      <c r="AD46" s="172">
        <v>63.021999999999998</v>
      </c>
      <c r="AE46" s="172">
        <v>45.77</v>
      </c>
      <c r="AF46" s="172">
        <v>66.12</v>
      </c>
      <c r="AG46" s="172">
        <v>41.06</v>
      </c>
      <c r="AH46" s="172">
        <v>75.72</v>
      </c>
      <c r="AI46" s="130"/>
      <c r="AJ46" s="130"/>
      <c r="AK46" s="130"/>
      <c r="AL46" s="130"/>
      <c r="AM46" s="130"/>
      <c r="AN46" s="130"/>
      <c r="AO46" s="130"/>
      <c r="AP46" s="130"/>
      <c r="AQ46" s="130"/>
      <c r="AR46" s="130"/>
      <c r="AS46" s="130"/>
      <c r="AT46" s="130"/>
      <c r="AU46" s="130"/>
      <c r="AV46" s="130"/>
      <c r="AW46" s="130"/>
      <c r="AX46" s="130"/>
      <c r="AY46" s="130"/>
    </row>
    <row r="47" spans="1:51" ht="14.5" x14ac:dyDescent="0.35">
      <c r="A47" s="253">
        <v>46478</v>
      </c>
      <c r="B47" s="279"/>
      <c r="C47" s="269">
        <v>165</v>
      </c>
      <c r="D47" s="296">
        <v>203</v>
      </c>
      <c r="E47" s="172">
        <v>132.267</v>
      </c>
      <c r="F47" s="172">
        <v>339.387</v>
      </c>
      <c r="G47" s="172">
        <v>260.66399999999999</v>
      </c>
      <c r="H47" s="172">
        <v>280.18</v>
      </c>
      <c r="I47" s="172">
        <v>225.67500000000001</v>
      </c>
      <c r="J47" s="172">
        <v>213.72</v>
      </c>
      <c r="K47" s="172">
        <v>189.25899999999999</v>
      </c>
      <c r="L47" s="172">
        <v>132.38499999999999</v>
      </c>
      <c r="M47" s="172">
        <v>227.303</v>
      </c>
      <c r="N47" s="172">
        <v>264.61500000000001</v>
      </c>
      <c r="O47" s="172">
        <v>209.59</v>
      </c>
      <c r="P47" s="172">
        <v>317.90600000000001</v>
      </c>
      <c r="Q47" s="172">
        <v>231.376</v>
      </c>
      <c r="R47" s="172">
        <v>102.508</v>
      </c>
      <c r="S47" s="172">
        <v>270.23899999999998</v>
      </c>
      <c r="T47" s="172">
        <v>202.50299999999999</v>
      </c>
      <c r="U47" s="172">
        <v>355.154</v>
      </c>
      <c r="V47" s="172">
        <v>264.33100000000002</v>
      </c>
      <c r="W47" s="172">
        <v>116.849</v>
      </c>
      <c r="X47" s="172">
        <v>253.86699999999999</v>
      </c>
      <c r="Y47" s="172">
        <v>172.84399999999999</v>
      </c>
      <c r="Z47" s="172">
        <v>265.87599999999998</v>
      </c>
      <c r="AA47" s="172">
        <v>221.62799999999999</v>
      </c>
      <c r="AB47" s="172">
        <v>145.56700000000001</v>
      </c>
      <c r="AC47" s="172">
        <v>215.47900000000001</v>
      </c>
      <c r="AD47" s="172">
        <v>203.19900000000001</v>
      </c>
      <c r="AE47" s="172">
        <v>143.25200000000001</v>
      </c>
      <c r="AF47" s="172">
        <v>175.29300000000001</v>
      </c>
      <c r="AG47" s="172">
        <v>192.68100000000001</v>
      </c>
      <c r="AH47" s="172">
        <v>243.21100000000001</v>
      </c>
      <c r="AI47" s="130"/>
      <c r="AJ47" s="130"/>
      <c r="AK47" s="130"/>
      <c r="AL47" s="130"/>
      <c r="AM47" s="130"/>
      <c r="AN47" s="130"/>
      <c r="AO47" s="130"/>
      <c r="AP47" s="130"/>
      <c r="AQ47" s="130"/>
      <c r="AR47" s="130"/>
      <c r="AS47" s="130"/>
      <c r="AT47" s="130"/>
      <c r="AU47" s="130"/>
      <c r="AV47" s="130"/>
      <c r="AW47" s="130"/>
      <c r="AX47" s="130"/>
      <c r="AY47" s="130"/>
    </row>
    <row r="48" spans="1:51" ht="14.5" x14ac:dyDescent="0.35">
      <c r="A48" s="253">
        <v>46508</v>
      </c>
      <c r="B48" s="279"/>
      <c r="C48" s="269">
        <v>412</v>
      </c>
      <c r="D48" s="296">
        <v>513</v>
      </c>
      <c r="E48" s="172">
        <v>700.96100000000001</v>
      </c>
      <c r="F48" s="172">
        <v>796.654</v>
      </c>
      <c r="G48" s="172">
        <v>951.99599999999998</v>
      </c>
      <c r="H48" s="172">
        <v>690.77200000000005</v>
      </c>
      <c r="I48" s="172">
        <v>624.48500000000001</v>
      </c>
      <c r="J48" s="172">
        <v>546.76499999999999</v>
      </c>
      <c r="K48" s="172">
        <v>465.20299999999997</v>
      </c>
      <c r="L48" s="172">
        <v>205.06800000000001</v>
      </c>
      <c r="M48" s="172">
        <v>591.24300000000005</v>
      </c>
      <c r="N48" s="172">
        <v>443.59899999999999</v>
      </c>
      <c r="O48" s="172">
        <v>576.61699999999996</v>
      </c>
      <c r="P48" s="172">
        <v>668.76</v>
      </c>
      <c r="Q48" s="172">
        <v>436.77199999999999</v>
      </c>
      <c r="R48" s="172">
        <v>634.25599999999997</v>
      </c>
      <c r="S48" s="172">
        <v>760.66200000000003</v>
      </c>
      <c r="T48" s="172">
        <v>442.18900000000002</v>
      </c>
      <c r="U48" s="172">
        <v>886.38800000000003</v>
      </c>
      <c r="V48" s="172">
        <v>250.84399999999999</v>
      </c>
      <c r="W48" s="172">
        <v>358.01100000000002</v>
      </c>
      <c r="X48" s="172">
        <v>594.26700000000005</v>
      </c>
      <c r="Y48" s="172">
        <v>377.077</v>
      </c>
      <c r="Z48" s="172">
        <v>653.70500000000004</v>
      </c>
      <c r="AA48" s="172">
        <v>485.08</v>
      </c>
      <c r="AB48" s="172">
        <v>393.166</v>
      </c>
      <c r="AC48" s="172">
        <v>481.887</v>
      </c>
      <c r="AD48" s="172">
        <v>567.21600000000001</v>
      </c>
      <c r="AE48" s="172">
        <v>439.23399999999998</v>
      </c>
      <c r="AF48" s="172">
        <v>365.59699999999998</v>
      </c>
      <c r="AG48" s="172">
        <v>682.46699999999998</v>
      </c>
      <c r="AH48" s="172">
        <v>458.06799999999998</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253">
        <v>46539</v>
      </c>
      <c r="B49" s="279"/>
      <c r="C49" s="269">
        <v>226</v>
      </c>
      <c r="D49" s="296">
        <v>367</v>
      </c>
      <c r="E49" s="172">
        <v>825.08799999999997</v>
      </c>
      <c r="F49" s="172">
        <v>582.50199999999995</v>
      </c>
      <c r="G49" s="172">
        <v>810.65700000000004</v>
      </c>
      <c r="H49" s="172">
        <v>442.25799999999998</v>
      </c>
      <c r="I49" s="172">
        <v>520.39099999999996</v>
      </c>
      <c r="J49" s="172">
        <v>278.36200000000002</v>
      </c>
      <c r="K49" s="172">
        <v>210.83500000000001</v>
      </c>
      <c r="L49" s="172">
        <v>120.617</v>
      </c>
      <c r="M49" s="172">
        <v>435.762</v>
      </c>
      <c r="N49" s="172">
        <v>185.31299999999999</v>
      </c>
      <c r="O49" s="172">
        <v>443.834</v>
      </c>
      <c r="P49" s="172">
        <v>346.75799999999998</v>
      </c>
      <c r="Q49" s="172">
        <v>142.851</v>
      </c>
      <c r="R49" s="172">
        <v>704.74599999999998</v>
      </c>
      <c r="S49" s="172">
        <v>507.78800000000001</v>
      </c>
      <c r="T49" s="172">
        <v>558.93299999999999</v>
      </c>
      <c r="U49" s="172">
        <v>1102.039</v>
      </c>
      <c r="V49" s="172">
        <v>51.100999999999999</v>
      </c>
      <c r="W49" s="172">
        <v>259.18299999999999</v>
      </c>
      <c r="X49" s="172">
        <v>542.55799999999999</v>
      </c>
      <c r="Y49" s="172">
        <v>250.51300000000001</v>
      </c>
      <c r="Z49" s="172">
        <v>459.06200000000001</v>
      </c>
      <c r="AA49" s="172">
        <v>358.74700000000001</v>
      </c>
      <c r="AB49" s="172">
        <v>144.041</v>
      </c>
      <c r="AC49" s="172">
        <v>593.01900000000001</v>
      </c>
      <c r="AD49" s="172">
        <v>359.21600000000001</v>
      </c>
      <c r="AE49" s="172">
        <v>373.09800000000001</v>
      </c>
      <c r="AF49" s="172">
        <v>145.38</v>
      </c>
      <c r="AG49" s="172">
        <v>693.04899999999998</v>
      </c>
      <c r="AH49" s="172">
        <v>181.328</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253">
        <v>46569</v>
      </c>
      <c r="B50" s="279"/>
      <c r="C50" s="269">
        <v>16</v>
      </c>
      <c r="D50" s="296">
        <v>60</v>
      </c>
      <c r="E50" s="172">
        <v>296.767</v>
      </c>
      <c r="F50" s="172">
        <v>118.84699999999999</v>
      </c>
      <c r="G50" s="172">
        <v>152.08699999999999</v>
      </c>
      <c r="H50" s="172">
        <v>152.34</v>
      </c>
      <c r="I50" s="172">
        <v>107.684</v>
      </c>
      <c r="J50" s="172">
        <v>29.806000000000001</v>
      </c>
      <c r="K50" s="172">
        <v>24.800999999999998</v>
      </c>
      <c r="L50" s="172">
        <v>4.9779999999999998</v>
      </c>
      <c r="M50" s="172">
        <v>65.793999999999997</v>
      </c>
      <c r="N50" s="172">
        <v>28.754000000000001</v>
      </c>
      <c r="O50" s="172">
        <v>83.18</v>
      </c>
      <c r="P50" s="172">
        <v>49.201999999999998</v>
      </c>
      <c r="Q50" s="172">
        <v>14.531000000000001</v>
      </c>
      <c r="R50" s="172">
        <v>192.72399999999999</v>
      </c>
      <c r="S50" s="172">
        <v>144.37200000000001</v>
      </c>
      <c r="T50" s="172">
        <v>105.65</v>
      </c>
      <c r="U50" s="172">
        <v>496.637</v>
      </c>
      <c r="V50" s="172">
        <v>3.71</v>
      </c>
      <c r="W50" s="172">
        <v>35.570999999999998</v>
      </c>
      <c r="X50" s="172">
        <v>108.42700000000001</v>
      </c>
      <c r="Y50" s="172">
        <v>37.057000000000002</v>
      </c>
      <c r="Z50" s="172">
        <v>76.066000000000003</v>
      </c>
      <c r="AA50" s="172">
        <v>61.225999999999999</v>
      </c>
      <c r="AB50" s="172">
        <v>11.771000000000001</v>
      </c>
      <c r="AC50" s="172">
        <v>231.107</v>
      </c>
      <c r="AD50" s="172">
        <v>47.72</v>
      </c>
      <c r="AE50" s="172">
        <v>66.843999999999994</v>
      </c>
      <c r="AF50" s="172">
        <v>20.876999999999999</v>
      </c>
      <c r="AG50" s="172">
        <v>184.828</v>
      </c>
      <c r="AH50" s="172">
        <v>24.937000000000001</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253">
        <v>46600</v>
      </c>
      <c r="B51" s="279"/>
      <c r="C51" s="269">
        <v>11</v>
      </c>
      <c r="D51" s="296">
        <v>19</v>
      </c>
      <c r="E51" s="172">
        <v>49.058</v>
      </c>
      <c r="F51" s="172">
        <v>24.364000000000001</v>
      </c>
      <c r="G51" s="172">
        <v>43.052999999999997</v>
      </c>
      <c r="H51" s="172">
        <v>34.991</v>
      </c>
      <c r="I51" s="172">
        <v>24.86</v>
      </c>
      <c r="J51" s="172">
        <v>10.244</v>
      </c>
      <c r="K51" s="172">
        <v>11.066000000000001</v>
      </c>
      <c r="L51" s="172">
        <v>3.847</v>
      </c>
      <c r="M51" s="172">
        <v>14.372</v>
      </c>
      <c r="N51" s="172">
        <v>9.7550000000000008</v>
      </c>
      <c r="O51" s="172">
        <v>15.695</v>
      </c>
      <c r="P51" s="172">
        <v>15.808999999999999</v>
      </c>
      <c r="Q51" s="172">
        <v>8.1679999999999993</v>
      </c>
      <c r="R51" s="172">
        <v>30.498000000000001</v>
      </c>
      <c r="S51" s="172">
        <v>28.798999999999999</v>
      </c>
      <c r="T51" s="172">
        <v>23.097000000000001</v>
      </c>
      <c r="U51" s="172">
        <v>76.59</v>
      </c>
      <c r="V51" s="172">
        <v>7.5469999999999997</v>
      </c>
      <c r="W51" s="172">
        <v>11.909000000000001</v>
      </c>
      <c r="X51" s="172">
        <v>37.606999999999999</v>
      </c>
      <c r="Y51" s="172">
        <v>11.265000000000001</v>
      </c>
      <c r="Z51" s="172">
        <v>18.756</v>
      </c>
      <c r="AA51" s="172">
        <v>15.760999999999999</v>
      </c>
      <c r="AB51" s="172">
        <v>6.5540000000000003</v>
      </c>
      <c r="AC51" s="172">
        <v>35.380000000000003</v>
      </c>
      <c r="AD51" s="172">
        <v>13.052</v>
      </c>
      <c r="AE51" s="172">
        <v>15.936999999999999</v>
      </c>
      <c r="AF51" s="172">
        <v>9.8070000000000004</v>
      </c>
      <c r="AG51" s="172">
        <v>32.030999999999999</v>
      </c>
      <c r="AH51" s="172">
        <v>10.252000000000001</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253">
        <v>46631</v>
      </c>
      <c r="B52" s="279"/>
      <c r="C52" s="269">
        <v>7</v>
      </c>
      <c r="D52" s="296">
        <v>13</v>
      </c>
      <c r="E52" s="172">
        <v>22.652999999999999</v>
      </c>
      <c r="F52" s="172">
        <v>18.503</v>
      </c>
      <c r="G52" s="172">
        <v>86.62</v>
      </c>
      <c r="H52" s="172">
        <v>18.623999999999999</v>
      </c>
      <c r="I52" s="172">
        <v>18.742999999999999</v>
      </c>
      <c r="J52" s="172">
        <v>18.797000000000001</v>
      </c>
      <c r="K52" s="172">
        <v>11.122</v>
      </c>
      <c r="L52" s="172">
        <v>6.65</v>
      </c>
      <c r="M52" s="172">
        <v>16.550999999999998</v>
      </c>
      <c r="N52" s="172">
        <v>18.314</v>
      </c>
      <c r="O52" s="172">
        <v>10.999000000000001</v>
      </c>
      <c r="P52" s="172">
        <v>26.109000000000002</v>
      </c>
      <c r="Q52" s="172">
        <v>15.834</v>
      </c>
      <c r="R52" s="172">
        <v>21.626000000000001</v>
      </c>
      <c r="S52" s="172">
        <v>17.655999999999999</v>
      </c>
      <c r="T52" s="172">
        <v>14.446999999999999</v>
      </c>
      <c r="U52" s="172">
        <v>37.106000000000002</v>
      </c>
      <c r="V52" s="172">
        <v>8.8659999999999997</v>
      </c>
      <c r="W52" s="172">
        <v>24.151</v>
      </c>
      <c r="X52" s="172">
        <v>36.652000000000001</v>
      </c>
      <c r="Y52" s="172">
        <v>10.006</v>
      </c>
      <c r="Z52" s="172">
        <v>13.592000000000001</v>
      </c>
      <c r="AA52" s="172">
        <v>13.164999999999999</v>
      </c>
      <c r="AB52" s="172">
        <v>7.5579999999999998</v>
      </c>
      <c r="AC52" s="172">
        <v>18.562999999999999</v>
      </c>
      <c r="AD52" s="172">
        <v>13.085000000000001</v>
      </c>
      <c r="AE52" s="172">
        <v>16.331</v>
      </c>
      <c r="AF52" s="172">
        <v>9.41</v>
      </c>
      <c r="AG52" s="172">
        <v>21.087</v>
      </c>
      <c r="AH52" s="172">
        <v>10.644</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253">
        <v>46661</v>
      </c>
      <c r="B53" s="279"/>
      <c r="C53" s="269">
        <v>23</v>
      </c>
      <c r="D53" s="296">
        <v>33</v>
      </c>
      <c r="E53" s="172">
        <v>43.963000000000001</v>
      </c>
      <c r="F53" s="172">
        <v>27.45</v>
      </c>
      <c r="G53" s="172">
        <v>101.054</v>
      </c>
      <c r="H53" s="172">
        <v>43.704999999999998</v>
      </c>
      <c r="I53" s="172">
        <v>23.154</v>
      </c>
      <c r="J53" s="172">
        <v>38.030999999999999</v>
      </c>
      <c r="K53" s="172">
        <v>19.603000000000002</v>
      </c>
      <c r="L53" s="172">
        <v>20.738</v>
      </c>
      <c r="M53" s="172">
        <v>19.369</v>
      </c>
      <c r="N53" s="172">
        <v>36.976999999999997</v>
      </c>
      <c r="O53" s="172">
        <v>28.960999999999999</v>
      </c>
      <c r="P53" s="172">
        <v>50.061999999999998</v>
      </c>
      <c r="Q53" s="172">
        <v>45.432000000000002</v>
      </c>
      <c r="R53" s="172">
        <v>24.172999999999998</v>
      </c>
      <c r="S53" s="172">
        <v>35.494999999999997</v>
      </c>
      <c r="T53" s="172">
        <v>25.925000000000001</v>
      </c>
      <c r="U53" s="172">
        <v>40.143999999999998</v>
      </c>
      <c r="V53" s="172">
        <v>17.13</v>
      </c>
      <c r="W53" s="172">
        <v>48.381</v>
      </c>
      <c r="X53" s="172">
        <v>37.536000000000001</v>
      </c>
      <c r="Y53" s="172">
        <v>15.95</v>
      </c>
      <c r="Z53" s="172">
        <v>22.911999999999999</v>
      </c>
      <c r="AA53" s="172">
        <v>41.951000000000001</v>
      </c>
      <c r="AB53" s="172">
        <v>24.417999999999999</v>
      </c>
      <c r="AC53" s="172">
        <v>23.744</v>
      </c>
      <c r="AD53" s="172">
        <v>27.885999999999999</v>
      </c>
      <c r="AE53" s="172">
        <v>19.050999999999998</v>
      </c>
      <c r="AF53" s="172">
        <v>15.332000000000001</v>
      </c>
      <c r="AG53" s="172">
        <v>40.420999999999999</v>
      </c>
      <c r="AH53" s="172">
        <v>21.943999999999999</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253">
        <v>46692</v>
      </c>
      <c r="B54" s="279"/>
      <c r="C54" s="269">
        <v>28</v>
      </c>
      <c r="D54" s="296">
        <v>34</v>
      </c>
      <c r="E54" s="172">
        <v>40.067999999999998</v>
      </c>
      <c r="F54" s="172">
        <v>52.295999999999999</v>
      </c>
      <c r="G54" s="172">
        <v>50.357999999999997</v>
      </c>
      <c r="H54" s="172">
        <v>38.924999999999997</v>
      </c>
      <c r="I54" s="172">
        <v>26.297000000000001</v>
      </c>
      <c r="J54" s="172">
        <v>26.789000000000001</v>
      </c>
      <c r="K54" s="172">
        <v>25.382000000000001</v>
      </c>
      <c r="L54" s="172">
        <v>19.856000000000002</v>
      </c>
      <c r="M54" s="172">
        <v>25.423999999999999</v>
      </c>
      <c r="N54" s="172">
        <v>43.764000000000003</v>
      </c>
      <c r="O54" s="172">
        <v>28.786999999999999</v>
      </c>
      <c r="P54" s="172">
        <v>45.204000000000001</v>
      </c>
      <c r="Q54" s="172">
        <v>36.531999999999996</v>
      </c>
      <c r="R54" s="172">
        <v>29.837</v>
      </c>
      <c r="S54" s="172">
        <v>36.463000000000001</v>
      </c>
      <c r="T54" s="172">
        <v>47.89</v>
      </c>
      <c r="U54" s="172">
        <v>41.793999999999997</v>
      </c>
      <c r="V54" s="172">
        <v>23.576000000000001</v>
      </c>
      <c r="W54" s="172">
        <v>41.23</v>
      </c>
      <c r="X54" s="172">
        <v>36.049999999999997</v>
      </c>
      <c r="Y54" s="172">
        <v>23.568000000000001</v>
      </c>
      <c r="Z54" s="172">
        <v>26.448</v>
      </c>
      <c r="AA54" s="172">
        <v>32.768000000000001</v>
      </c>
      <c r="AB54" s="172">
        <v>26.381</v>
      </c>
      <c r="AC54" s="172">
        <v>30.006</v>
      </c>
      <c r="AD54" s="172">
        <v>38.880000000000003</v>
      </c>
      <c r="AE54" s="172">
        <v>26.135000000000002</v>
      </c>
      <c r="AF54" s="172">
        <v>21.757999999999999</v>
      </c>
      <c r="AG54" s="172">
        <v>35.758000000000003</v>
      </c>
      <c r="AH54" s="172">
        <v>26.376999999999999</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253">
        <v>46722</v>
      </c>
      <c r="B55" s="279"/>
      <c r="C55" s="269">
        <v>25</v>
      </c>
      <c r="D55" s="296">
        <v>25</v>
      </c>
      <c r="E55" s="172">
        <v>41.304000000000002</v>
      </c>
      <c r="F55" s="172">
        <v>47.475000000000001</v>
      </c>
      <c r="G55" s="172">
        <v>34.901000000000003</v>
      </c>
      <c r="H55" s="172">
        <v>41.576000000000001</v>
      </c>
      <c r="I55" s="172">
        <v>26.096</v>
      </c>
      <c r="J55" s="172">
        <v>24.077999999999999</v>
      </c>
      <c r="K55" s="172">
        <v>22.46</v>
      </c>
      <c r="L55" s="172">
        <v>19.86</v>
      </c>
      <c r="M55" s="172">
        <v>27.31</v>
      </c>
      <c r="N55" s="172">
        <v>26.172000000000001</v>
      </c>
      <c r="O55" s="172">
        <v>23.71</v>
      </c>
      <c r="P55" s="172">
        <v>31.533000000000001</v>
      </c>
      <c r="Q55" s="172">
        <v>24.245999999999999</v>
      </c>
      <c r="R55" s="172">
        <v>28.922000000000001</v>
      </c>
      <c r="S55" s="172">
        <v>29.173999999999999</v>
      </c>
      <c r="T55" s="172">
        <v>34.020000000000003</v>
      </c>
      <c r="U55" s="172">
        <v>34.856000000000002</v>
      </c>
      <c r="V55" s="172">
        <v>23.292999999999999</v>
      </c>
      <c r="W55" s="172">
        <v>27.927</v>
      </c>
      <c r="X55" s="172">
        <v>32.421999999999997</v>
      </c>
      <c r="Y55" s="172">
        <v>23.887</v>
      </c>
      <c r="Z55" s="172">
        <v>25.375</v>
      </c>
      <c r="AA55" s="172">
        <v>31.681000000000001</v>
      </c>
      <c r="AB55" s="172">
        <v>21.204000000000001</v>
      </c>
      <c r="AC55" s="172">
        <v>31.172000000000001</v>
      </c>
      <c r="AD55" s="172">
        <v>31.407</v>
      </c>
      <c r="AE55" s="172">
        <v>23.931999999999999</v>
      </c>
      <c r="AF55" s="172">
        <v>21.265000000000001</v>
      </c>
      <c r="AG55" s="172">
        <v>27.713999999999999</v>
      </c>
      <c r="AH55" s="172">
        <v>22.920999999999999</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253">
        <v>46753</v>
      </c>
      <c r="B56" s="279"/>
      <c r="C56" s="269">
        <v>25</v>
      </c>
      <c r="D56" s="296">
        <v>25</v>
      </c>
      <c r="E56" s="172">
        <v>31.294</v>
      </c>
      <c r="F56" s="172">
        <v>35.375999999999998</v>
      </c>
      <c r="G56" s="172">
        <v>32.494</v>
      </c>
      <c r="H56" s="172">
        <v>30.972999999999999</v>
      </c>
      <c r="I56" s="172">
        <v>29.245000000000001</v>
      </c>
      <c r="J56" s="172">
        <v>22.439</v>
      </c>
      <c r="K56" s="172">
        <v>20.937999999999999</v>
      </c>
      <c r="L56" s="172">
        <v>18.751000000000001</v>
      </c>
      <c r="M56" s="172">
        <v>23.937999999999999</v>
      </c>
      <c r="N56" s="172">
        <v>29.829000000000001</v>
      </c>
      <c r="O56" s="172">
        <v>26.45</v>
      </c>
      <c r="P56" s="172">
        <v>26.039000000000001</v>
      </c>
      <c r="Q56" s="172">
        <v>22.347999999999999</v>
      </c>
      <c r="R56" s="172">
        <v>27.379000000000001</v>
      </c>
      <c r="S56" s="172">
        <v>26.608000000000001</v>
      </c>
      <c r="T56" s="172">
        <v>30.562000000000001</v>
      </c>
      <c r="U56" s="172">
        <v>34.729999999999997</v>
      </c>
      <c r="V56" s="172">
        <v>21.245999999999999</v>
      </c>
      <c r="W56" s="172">
        <v>24.157</v>
      </c>
      <c r="X56" s="172">
        <v>28.748999999999999</v>
      </c>
      <c r="Y56" s="172">
        <v>22.298999999999999</v>
      </c>
      <c r="Z56" s="172">
        <v>24.419</v>
      </c>
      <c r="AA56" s="172">
        <v>28.231999999999999</v>
      </c>
      <c r="AB56" s="172">
        <v>19.891999999999999</v>
      </c>
      <c r="AC56" s="172">
        <v>27.103999999999999</v>
      </c>
      <c r="AD56" s="172">
        <v>26.257000000000001</v>
      </c>
      <c r="AE56" s="172">
        <v>22.672000000000001</v>
      </c>
      <c r="AF56" s="172">
        <v>20.779</v>
      </c>
      <c r="AG56" s="172">
        <v>25.687999999999999</v>
      </c>
      <c r="AH56" s="172">
        <v>24.405999999999999</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253">
        <v>46784</v>
      </c>
      <c r="B57" s="279"/>
      <c r="C57" s="269">
        <v>25</v>
      </c>
      <c r="D57" s="296">
        <v>25</v>
      </c>
      <c r="E57" s="172">
        <v>36.628999999999998</v>
      </c>
      <c r="F57" s="172">
        <v>28.864000000000001</v>
      </c>
      <c r="G57" s="172">
        <v>33.219000000000001</v>
      </c>
      <c r="H57" s="172">
        <v>32.023000000000003</v>
      </c>
      <c r="I57" s="172">
        <v>38.22</v>
      </c>
      <c r="J57" s="172">
        <v>20.795000000000002</v>
      </c>
      <c r="K57" s="172">
        <v>18.838999999999999</v>
      </c>
      <c r="L57" s="172">
        <v>27.893999999999998</v>
      </c>
      <c r="M57" s="172">
        <v>22.091999999999999</v>
      </c>
      <c r="N57" s="172">
        <v>33.027999999999999</v>
      </c>
      <c r="O57" s="172">
        <v>21.584</v>
      </c>
      <c r="P57" s="172">
        <v>29.402000000000001</v>
      </c>
      <c r="Q57" s="172">
        <v>20.202999999999999</v>
      </c>
      <c r="R57" s="172">
        <v>30.420999999999999</v>
      </c>
      <c r="S57" s="172">
        <v>23.65</v>
      </c>
      <c r="T57" s="172">
        <v>26.100999999999999</v>
      </c>
      <c r="U57" s="172">
        <v>31.145</v>
      </c>
      <c r="V57" s="172">
        <v>19.986999999999998</v>
      </c>
      <c r="W57" s="172">
        <v>25.725999999999999</v>
      </c>
      <c r="X57" s="172">
        <v>52.16</v>
      </c>
      <c r="Y57" s="172">
        <v>24.722999999999999</v>
      </c>
      <c r="Z57" s="172">
        <v>46.463999999999999</v>
      </c>
      <c r="AA57" s="172">
        <v>32.920999999999999</v>
      </c>
      <c r="AB57" s="172">
        <v>19.622</v>
      </c>
      <c r="AC57" s="172">
        <v>24.100999999999999</v>
      </c>
      <c r="AD57" s="172">
        <v>25.055</v>
      </c>
      <c r="AE57" s="172">
        <v>22.111000000000001</v>
      </c>
      <c r="AF57" s="172">
        <v>18.404</v>
      </c>
      <c r="AG57" s="172">
        <v>23.555</v>
      </c>
      <c r="AH57" s="172">
        <v>34.683999999999997</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253">
        <v>46813</v>
      </c>
      <c r="B58" s="279"/>
      <c r="C58" s="269">
        <v>65</v>
      </c>
      <c r="D58" s="296">
        <v>74</v>
      </c>
      <c r="E58" s="172">
        <v>67.256</v>
      </c>
      <c r="F58" s="172">
        <v>87.724999999999994</v>
      </c>
      <c r="G58" s="172">
        <v>86.084000000000003</v>
      </c>
      <c r="H58" s="172">
        <v>89.555999999999997</v>
      </c>
      <c r="I58" s="172">
        <v>65.165000000000006</v>
      </c>
      <c r="J58" s="172">
        <v>50.890999999999998</v>
      </c>
      <c r="K58" s="172">
        <v>29.704000000000001</v>
      </c>
      <c r="L58" s="172">
        <v>57.002000000000002</v>
      </c>
      <c r="M58" s="172">
        <v>104.23399999999999</v>
      </c>
      <c r="N58" s="172">
        <v>53.423999999999999</v>
      </c>
      <c r="O58" s="172">
        <v>43.423999999999999</v>
      </c>
      <c r="P58" s="172">
        <v>137.654</v>
      </c>
      <c r="Q58" s="172">
        <v>28.113</v>
      </c>
      <c r="R58" s="172">
        <v>95.058000000000007</v>
      </c>
      <c r="S58" s="172">
        <v>37.307000000000002</v>
      </c>
      <c r="T58" s="172">
        <v>60.838000000000001</v>
      </c>
      <c r="U58" s="172">
        <v>96.149000000000001</v>
      </c>
      <c r="V58" s="172">
        <v>42.933</v>
      </c>
      <c r="W58" s="172">
        <v>69.387</v>
      </c>
      <c r="X58" s="172">
        <v>100.113</v>
      </c>
      <c r="Y58" s="172">
        <v>66.307000000000002</v>
      </c>
      <c r="Z58" s="172">
        <v>155.38200000000001</v>
      </c>
      <c r="AA58" s="172">
        <v>58.896999999999998</v>
      </c>
      <c r="AB58" s="172">
        <v>32.369999999999997</v>
      </c>
      <c r="AC58" s="172">
        <v>62.945999999999998</v>
      </c>
      <c r="AD58" s="172">
        <v>46.125</v>
      </c>
      <c r="AE58" s="172">
        <v>67.930999999999997</v>
      </c>
      <c r="AF58" s="172">
        <v>45.142000000000003</v>
      </c>
      <c r="AG58" s="172">
        <v>75.599000000000004</v>
      </c>
      <c r="AH58" s="172">
        <v>94.524000000000001</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253">
        <v>46844</v>
      </c>
      <c r="B59" s="279"/>
      <c r="C59" s="269">
        <v>165</v>
      </c>
      <c r="D59" s="296">
        <v>203</v>
      </c>
      <c r="E59" s="172">
        <v>340.70299999999997</v>
      </c>
      <c r="F59" s="172">
        <v>275.20100000000002</v>
      </c>
      <c r="G59" s="172">
        <v>290.31400000000002</v>
      </c>
      <c r="H59" s="172">
        <v>241.03399999999999</v>
      </c>
      <c r="I59" s="172">
        <v>213.733</v>
      </c>
      <c r="J59" s="172">
        <v>201.93700000000001</v>
      </c>
      <c r="K59" s="172">
        <v>134.80000000000001</v>
      </c>
      <c r="L59" s="172">
        <v>240.58099999999999</v>
      </c>
      <c r="M59" s="172">
        <v>264.20100000000002</v>
      </c>
      <c r="N59" s="172">
        <v>217.501</v>
      </c>
      <c r="O59" s="172">
        <v>327.87</v>
      </c>
      <c r="P59" s="172">
        <v>237.58199999999999</v>
      </c>
      <c r="Q59" s="172">
        <v>102.111</v>
      </c>
      <c r="R59" s="172">
        <v>285.97800000000001</v>
      </c>
      <c r="S59" s="172">
        <v>208.71899999999999</v>
      </c>
      <c r="T59" s="172">
        <v>366.72399999999999</v>
      </c>
      <c r="U59" s="172">
        <v>265.79199999999997</v>
      </c>
      <c r="V59" s="172">
        <v>122.883</v>
      </c>
      <c r="W59" s="172">
        <v>260.46100000000001</v>
      </c>
      <c r="X59" s="172">
        <v>175.26900000000001</v>
      </c>
      <c r="Y59" s="172">
        <v>265.33199999999999</v>
      </c>
      <c r="Z59" s="172">
        <v>222.69499999999999</v>
      </c>
      <c r="AA59" s="172">
        <v>153.07599999999999</v>
      </c>
      <c r="AB59" s="172">
        <v>224.54300000000001</v>
      </c>
      <c r="AC59" s="172">
        <v>203.464</v>
      </c>
      <c r="AD59" s="172">
        <v>144.81100000000001</v>
      </c>
      <c r="AE59" s="172">
        <v>181.52</v>
      </c>
      <c r="AF59" s="172">
        <v>203.26</v>
      </c>
      <c r="AG59" s="172">
        <v>244.00299999999999</v>
      </c>
      <c r="AH59" s="172">
        <v>134.786</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253">
        <v>46874</v>
      </c>
      <c r="B60" s="279"/>
      <c r="C60" s="269">
        <v>412</v>
      </c>
      <c r="D60" s="296">
        <v>513</v>
      </c>
      <c r="E60" s="172">
        <v>798.68100000000004</v>
      </c>
      <c r="F60" s="172">
        <v>967.27800000000002</v>
      </c>
      <c r="G60" s="172">
        <v>699.44500000000005</v>
      </c>
      <c r="H60" s="172">
        <v>636.86199999999997</v>
      </c>
      <c r="I60" s="172">
        <v>547.697</v>
      </c>
      <c r="J60" s="172">
        <v>465.05700000000002</v>
      </c>
      <c r="K60" s="172">
        <v>209.11799999999999</v>
      </c>
      <c r="L60" s="172">
        <v>614.80899999999997</v>
      </c>
      <c r="M60" s="172">
        <v>443.46300000000002</v>
      </c>
      <c r="N60" s="172">
        <v>586.82399999999996</v>
      </c>
      <c r="O60" s="172">
        <v>675.93799999999999</v>
      </c>
      <c r="P60" s="172">
        <v>434.50700000000001</v>
      </c>
      <c r="Q60" s="172">
        <v>636.40200000000004</v>
      </c>
      <c r="R60" s="172">
        <v>770.93600000000004</v>
      </c>
      <c r="S60" s="172">
        <v>467.952</v>
      </c>
      <c r="T60" s="172">
        <v>914.42399999999998</v>
      </c>
      <c r="U60" s="172">
        <v>251.10900000000001</v>
      </c>
      <c r="V60" s="172">
        <v>365.92399999999998</v>
      </c>
      <c r="W60" s="172">
        <v>625.55999999999995</v>
      </c>
      <c r="X60" s="172">
        <v>383.96699999999998</v>
      </c>
      <c r="Y60" s="172">
        <v>654.04700000000003</v>
      </c>
      <c r="Z60" s="172">
        <v>495.05099999999999</v>
      </c>
      <c r="AA60" s="172">
        <v>394.93299999999999</v>
      </c>
      <c r="AB60" s="172">
        <v>491.89800000000002</v>
      </c>
      <c r="AC60" s="172">
        <v>568.68799999999999</v>
      </c>
      <c r="AD60" s="172">
        <v>455.62599999999998</v>
      </c>
      <c r="AE60" s="172">
        <v>372.59</v>
      </c>
      <c r="AF60" s="172">
        <v>704.57600000000002</v>
      </c>
      <c r="AG60" s="172">
        <v>458.89400000000001</v>
      </c>
      <c r="AH60" s="172">
        <v>729.43799999999999</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253">
        <v>46905</v>
      </c>
      <c r="B61" s="279"/>
      <c r="C61" s="269">
        <v>226</v>
      </c>
      <c r="D61" s="296">
        <v>367</v>
      </c>
      <c r="E61" s="172">
        <v>582.96900000000005</v>
      </c>
      <c r="F61" s="172">
        <v>797.97500000000002</v>
      </c>
      <c r="G61" s="172">
        <v>434.66699999999997</v>
      </c>
      <c r="H61" s="172">
        <v>505.87599999999998</v>
      </c>
      <c r="I61" s="172">
        <v>278.26299999999998</v>
      </c>
      <c r="J61" s="172">
        <v>202.49299999999999</v>
      </c>
      <c r="K61" s="172">
        <v>116.02200000000001</v>
      </c>
      <c r="L61" s="172">
        <v>409.06299999999999</v>
      </c>
      <c r="M61" s="172">
        <v>185.21600000000001</v>
      </c>
      <c r="N61" s="172">
        <v>438.31299999999999</v>
      </c>
      <c r="O61" s="172">
        <v>335.59899999999999</v>
      </c>
      <c r="P61" s="172">
        <v>138.232</v>
      </c>
      <c r="Q61" s="172">
        <v>705.52300000000002</v>
      </c>
      <c r="R61" s="172">
        <v>497.51100000000002</v>
      </c>
      <c r="S61" s="172">
        <v>540.82000000000005</v>
      </c>
      <c r="T61" s="172">
        <v>1098.8230000000001</v>
      </c>
      <c r="U61" s="172">
        <v>51.124000000000002</v>
      </c>
      <c r="V61" s="172">
        <v>249.98099999999999</v>
      </c>
      <c r="W61" s="172">
        <v>516.03399999999999</v>
      </c>
      <c r="X61" s="172">
        <v>245.14</v>
      </c>
      <c r="Y61" s="172">
        <v>458.95800000000003</v>
      </c>
      <c r="Z61" s="172">
        <v>352.40100000000001</v>
      </c>
      <c r="AA61" s="172">
        <v>137.33000000000001</v>
      </c>
      <c r="AB61" s="172">
        <v>597.54499999999996</v>
      </c>
      <c r="AC61" s="172">
        <v>359.54</v>
      </c>
      <c r="AD61" s="172">
        <v>363.35500000000002</v>
      </c>
      <c r="AE61" s="172">
        <v>134.96299999999999</v>
      </c>
      <c r="AF61" s="172">
        <v>675.89099999999996</v>
      </c>
      <c r="AG61" s="172">
        <v>181.44900000000001</v>
      </c>
      <c r="AH61" s="172">
        <v>818.64200000000005</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253">
        <v>46935</v>
      </c>
      <c r="B62" s="279"/>
      <c r="C62" s="269">
        <v>16</v>
      </c>
      <c r="D62" s="296">
        <v>60</v>
      </c>
      <c r="E62" s="172">
        <v>119.357</v>
      </c>
      <c r="F62" s="172">
        <v>142.72800000000001</v>
      </c>
      <c r="G62" s="172">
        <v>145.82599999999999</v>
      </c>
      <c r="H62" s="172">
        <v>101.557</v>
      </c>
      <c r="I62" s="172">
        <v>30.123000000000001</v>
      </c>
      <c r="J62" s="172">
        <v>23.664999999999999</v>
      </c>
      <c r="K62" s="172">
        <v>4.6840000000000002</v>
      </c>
      <c r="L62" s="172">
        <v>62.323999999999998</v>
      </c>
      <c r="M62" s="172">
        <v>28.972999999999999</v>
      </c>
      <c r="N62" s="172">
        <v>77.147000000000006</v>
      </c>
      <c r="O62" s="172">
        <v>46.901000000000003</v>
      </c>
      <c r="P62" s="172">
        <v>13.743</v>
      </c>
      <c r="Q62" s="172">
        <v>193.22300000000001</v>
      </c>
      <c r="R62" s="172">
        <v>137.506</v>
      </c>
      <c r="S62" s="172">
        <v>99.402000000000001</v>
      </c>
      <c r="T62" s="172">
        <v>475.8</v>
      </c>
      <c r="U62" s="172">
        <v>3.8530000000000002</v>
      </c>
      <c r="V62" s="172">
        <v>33.835999999999999</v>
      </c>
      <c r="W62" s="172">
        <v>102.589</v>
      </c>
      <c r="X62" s="172">
        <v>35.83</v>
      </c>
      <c r="Y62" s="172">
        <v>76.356999999999999</v>
      </c>
      <c r="Z62" s="172">
        <v>57.997</v>
      </c>
      <c r="AA62" s="172">
        <v>10.981</v>
      </c>
      <c r="AB62" s="172">
        <v>217.34899999999999</v>
      </c>
      <c r="AC62" s="172">
        <v>48.134</v>
      </c>
      <c r="AD62" s="172">
        <v>63.265000000000001</v>
      </c>
      <c r="AE62" s="172">
        <v>20.201000000000001</v>
      </c>
      <c r="AF62" s="172">
        <v>175.50399999999999</v>
      </c>
      <c r="AG62" s="172">
        <v>25.254000000000001</v>
      </c>
      <c r="AH62" s="172">
        <v>284.5</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253">
        <v>46966</v>
      </c>
      <c r="B63" s="279"/>
      <c r="C63" s="269">
        <v>11</v>
      </c>
      <c r="D63" s="296">
        <v>19</v>
      </c>
      <c r="E63" s="172">
        <v>24.556999999999999</v>
      </c>
      <c r="F63" s="172">
        <v>42.404000000000003</v>
      </c>
      <c r="G63" s="172">
        <v>33.923999999999999</v>
      </c>
      <c r="H63" s="172">
        <v>24.446000000000002</v>
      </c>
      <c r="I63" s="172">
        <v>10.4</v>
      </c>
      <c r="J63" s="172">
        <v>11.148</v>
      </c>
      <c r="K63" s="172">
        <v>3.903</v>
      </c>
      <c r="L63" s="172">
        <v>14.162000000000001</v>
      </c>
      <c r="M63" s="172">
        <v>9.8109999999999999</v>
      </c>
      <c r="N63" s="172">
        <v>15.334</v>
      </c>
      <c r="O63" s="172">
        <v>15.766999999999999</v>
      </c>
      <c r="P63" s="172">
        <v>8.1449999999999996</v>
      </c>
      <c r="Q63" s="172">
        <v>30.629000000000001</v>
      </c>
      <c r="R63" s="172">
        <v>27.981000000000002</v>
      </c>
      <c r="S63" s="172">
        <v>22.707000000000001</v>
      </c>
      <c r="T63" s="172">
        <v>72.402000000000001</v>
      </c>
      <c r="U63" s="172">
        <v>7.7460000000000004</v>
      </c>
      <c r="V63" s="172">
        <v>11.712</v>
      </c>
      <c r="W63" s="172">
        <v>39.100999999999999</v>
      </c>
      <c r="X63" s="172">
        <v>11.247999999999999</v>
      </c>
      <c r="Y63" s="172">
        <v>18.853999999999999</v>
      </c>
      <c r="Z63" s="172">
        <v>15.492000000000001</v>
      </c>
      <c r="AA63" s="172">
        <v>6.58</v>
      </c>
      <c r="AB63" s="172">
        <v>33.853000000000002</v>
      </c>
      <c r="AC63" s="172">
        <v>13.239000000000001</v>
      </c>
      <c r="AD63" s="172">
        <v>15.757</v>
      </c>
      <c r="AE63" s="172">
        <v>9.7970000000000006</v>
      </c>
      <c r="AF63" s="172">
        <v>31.253</v>
      </c>
      <c r="AG63" s="172">
        <v>10.397</v>
      </c>
      <c r="AH63" s="172">
        <v>46.774999999999999</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253">
        <v>46997</v>
      </c>
      <c r="B64" s="279"/>
      <c r="C64" s="269">
        <v>7</v>
      </c>
      <c r="D64" s="296">
        <v>13</v>
      </c>
      <c r="E64" s="172">
        <v>18.503</v>
      </c>
      <c r="F64" s="172">
        <v>86.62</v>
      </c>
      <c r="G64" s="172">
        <v>18.623999999999999</v>
      </c>
      <c r="H64" s="172">
        <v>18.742999999999999</v>
      </c>
      <c r="I64" s="172">
        <v>18.797000000000001</v>
      </c>
      <c r="J64" s="172">
        <v>11.122</v>
      </c>
      <c r="K64" s="172">
        <v>6.65</v>
      </c>
      <c r="L64" s="172">
        <v>16.550999999999998</v>
      </c>
      <c r="M64" s="172">
        <v>18.314</v>
      </c>
      <c r="N64" s="172">
        <v>10.999000000000001</v>
      </c>
      <c r="O64" s="172">
        <v>26.109000000000002</v>
      </c>
      <c r="P64" s="172">
        <v>15.834</v>
      </c>
      <c r="Q64" s="172">
        <v>21.626000000000001</v>
      </c>
      <c r="R64" s="172">
        <v>17.655999999999999</v>
      </c>
      <c r="S64" s="172">
        <v>14.446999999999999</v>
      </c>
      <c r="T64" s="172">
        <v>37.106000000000002</v>
      </c>
      <c r="U64" s="172">
        <v>8.8659999999999997</v>
      </c>
      <c r="V64" s="172">
        <v>24.151</v>
      </c>
      <c r="W64" s="172">
        <v>36.652000000000001</v>
      </c>
      <c r="X64" s="172">
        <v>10.006</v>
      </c>
      <c r="Y64" s="172">
        <v>13.592000000000001</v>
      </c>
      <c r="Z64" s="172">
        <v>13.164999999999999</v>
      </c>
      <c r="AA64" s="172">
        <v>7.5579999999999998</v>
      </c>
      <c r="AB64" s="172">
        <v>18.562999999999999</v>
      </c>
      <c r="AC64" s="172">
        <v>13.085000000000001</v>
      </c>
      <c r="AD64" s="172">
        <v>16.331</v>
      </c>
      <c r="AE64" s="172">
        <v>9.41</v>
      </c>
      <c r="AF64" s="172">
        <v>21.087</v>
      </c>
      <c r="AG64" s="172">
        <v>10.644</v>
      </c>
      <c r="AH64" s="172">
        <v>10.644</v>
      </c>
      <c r="AI64" s="130"/>
      <c r="AJ64" s="130"/>
      <c r="AK64" s="130"/>
      <c r="AL64" s="130"/>
      <c r="AM64" s="130"/>
      <c r="AN64" s="130"/>
      <c r="AO64" s="130"/>
      <c r="AP64" s="130"/>
      <c r="AQ64" s="130"/>
      <c r="AR64" s="130"/>
      <c r="AS64" s="130"/>
      <c r="AT64" s="130"/>
      <c r="AU64" s="130"/>
      <c r="AV64" s="130"/>
      <c r="AW64" s="130"/>
      <c r="AX64" s="130"/>
      <c r="AY64" s="130"/>
      <c r="ALQ64" t="e">
        <v>#N/A</v>
      </c>
    </row>
    <row r="65" spans="1:1005" ht="14.5" x14ac:dyDescent="0.35">
      <c r="A65" s="253"/>
      <c r="B65" s="279"/>
      <c r="C65" s="269"/>
      <c r="D65" s="29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4.5" x14ac:dyDescent="0.35">
      <c r="A66" s="253"/>
      <c r="B66" s="279"/>
      <c r="C66" s="269"/>
      <c r="D66" s="296"/>
      <c r="AI66" s="130"/>
      <c r="AJ66" s="130"/>
      <c r="AK66" s="130"/>
      <c r="AL66" s="130"/>
      <c r="AM66" s="130"/>
      <c r="AN66" s="130"/>
      <c r="AO66" s="130"/>
      <c r="AP66" s="130"/>
      <c r="AQ66" s="130"/>
      <c r="AR66" s="130"/>
      <c r="AS66" s="130"/>
      <c r="AT66" s="130"/>
      <c r="AU66" s="130"/>
      <c r="AV66" s="130"/>
      <c r="AW66" s="130"/>
      <c r="AX66" s="130"/>
      <c r="AY66" s="130"/>
      <c r="ALQ66" t="e">
        <v>#N/A</v>
      </c>
    </row>
    <row r="67" spans="1:1005" ht="14.5" x14ac:dyDescent="0.35">
      <c r="A67" s="253"/>
      <c r="B67" s="279"/>
      <c r="C67" s="269"/>
      <c r="D67" s="296"/>
      <c r="AI67" s="130"/>
      <c r="AJ67" s="130"/>
      <c r="AK67" s="130"/>
      <c r="AL67" s="130"/>
      <c r="AM67" s="130"/>
      <c r="AN67" s="130"/>
      <c r="AO67" s="130"/>
      <c r="AP67" s="130"/>
      <c r="AQ67" s="130"/>
      <c r="AR67" s="130"/>
      <c r="AS67" s="130"/>
      <c r="AT67" s="130"/>
      <c r="AU67" s="130"/>
      <c r="AV67" s="130"/>
      <c r="AW67" s="130"/>
      <c r="AX67" s="130"/>
      <c r="AY67" s="130"/>
      <c r="ALQ67" t="e">
        <v>#N/A</v>
      </c>
    </row>
    <row r="68" spans="1:1005" ht="14.5" x14ac:dyDescent="0.35">
      <c r="A68" s="253"/>
      <c r="B68" s="279"/>
      <c r="C68" s="269"/>
      <c r="D68" s="296"/>
      <c r="AI68" s="130"/>
      <c r="AJ68" s="130"/>
      <c r="AK68" s="130"/>
      <c r="AL68" s="130"/>
      <c r="AM68" s="130"/>
      <c r="AN68" s="130"/>
      <c r="AO68" s="130"/>
      <c r="AP68" s="130"/>
      <c r="AQ68" s="130"/>
      <c r="AR68" s="130"/>
      <c r="AS68" s="130"/>
      <c r="AT68" s="130"/>
      <c r="AU68" s="130"/>
      <c r="AV68" s="130"/>
      <c r="AW68" s="130"/>
      <c r="AX68" s="130"/>
      <c r="AY68" s="130"/>
      <c r="ALQ68" t="e">
        <v>#N/A</v>
      </c>
    </row>
    <row r="69" spans="1:1005" ht="14.5" x14ac:dyDescent="0.35">
      <c r="A69" s="253"/>
      <c r="B69" s="279"/>
      <c r="C69" s="269"/>
      <c r="D69" s="296"/>
      <c r="AI69" s="130"/>
      <c r="AJ69" s="130"/>
      <c r="AK69" s="130"/>
      <c r="AL69" s="130"/>
      <c r="AM69" s="130"/>
      <c r="AN69" s="130"/>
      <c r="AO69" s="130"/>
      <c r="AP69" s="130"/>
      <c r="AQ69" s="130"/>
      <c r="AR69" s="130"/>
      <c r="AS69" s="130"/>
      <c r="AT69" s="130"/>
      <c r="AU69" s="130"/>
      <c r="AV69" s="130"/>
      <c r="AW69" s="130"/>
      <c r="AX69" s="130"/>
      <c r="AY69" s="130"/>
      <c r="ALQ69" t="e">
        <v>#N/A</v>
      </c>
    </row>
    <row r="70" spans="1:1005" ht="14.5" x14ac:dyDescent="0.35">
      <c r="A70" s="253"/>
      <c r="B70" s="279"/>
      <c r="C70" s="269"/>
      <c r="D70" s="296"/>
      <c r="AI70" s="130"/>
      <c r="AJ70" s="130"/>
      <c r="AK70" s="130"/>
      <c r="AL70" s="130"/>
      <c r="AM70" s="130"/>
      <c r="AN70" s="130"/>
      <c r="AO70" s="130"/>
      <c r="AP70" s="130"/>
      <c r="AQ70" s="130"/>
      <c r="AR70" s="130"/>
      <c r="AS70" s="130"/>
      <c r="AT70" s="130"/>
      <c r="AU70" s="130"/>
      <c r="AV70" s="130"/>
      <c r="AW70" s="130"/>
      <c r="AX70" s="130"/>
      <c r="AY70" s="130"/>
      <c r="ALQ70" t="e">
        <v>#N/A</v>
      </c>
    </row>
    <row r="71" spans="1:1005" ht="14.5" x14ac:dyDescent="0.35">
      <c r="A71" s="253"/>
      <c r="B71" s="279"/>
      <c r="C71" s="269"/>
      <c r="D71" s="296"/>
      <c r="AI71" s="130"/>
      <c r="AJ71" s="130"/>
      <c r="AK71" s="130"/>
      <c r="AL71" s="130"/>
      <c r="AM71" s="130"/>
      <c r="AN71" s="130"/>
      <c r="AO71" s="130"/>
      <c r="AP71" s="130"/>
      <c r="AQ71" s="130"/>
      <c r="AR71" s="130"/>
      <c r="AS71" s="130"/>
      <c r="AT71" s="130"/>
      <c r="AU71" s="130"/>
      <c r="AV71" s="130"/>
      <c r="AW71" s="130"/>
      <c r="AX71" s="130"/>
      <c r="AY71" s="130"/>
      <c r="ALQ71" t="e">
        <v>#N/A</v>
      </c>
    </row>
    <row r="72" spans="1:1005" ht="14.5" x14ac:dyDescent="0.3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4.5" x14ac:dyDescent="0.3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5" x14ac:dyDescent="0.3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5" x14ac:dyDescent="0.3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5" x14ac:dyDescent="0.3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5" x14ac:dyDescent="0.3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5" x14ac:dyDescent="0.3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5" x14ac:dyDescent="0.3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5" x14ac:dyDescent="0.3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79"/>
      <c r="B81" s="279"/>
      <c r="C81" s="269"/>
      <c r="D81" s="296"/>
    </row>
    <row r="82" spans="1:4" ht="12.75" customHeight="1" x14ac:dyDescent="0.35">
      <c r="A82" s="179"/>
      <c r="B82" s="279"/>
      <c r="C82" s="269"/>
      <c r="D82" s="296"/>
    </row>
    <row r="83" spans="1:4" ht="12.75" customHeight="1" x14ac:dyDescent="0.35">
      <c r="A83" s="179"/>
      <c r="B83" s="279"/>
      <c r="C83" s="269"/>
      <c r="D83" s="296"/>
    </row>
    <row r="84" spans="1:4" ht="12.75" customHeight="1" x14ac:dyDescent="0.3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A34" zoomScale="85" zoomScaleNormal="85" workbookViewId="0">
      <selection activeCell="D4" sqref="D4"/>
    </sheetView>
  </sheetViews>
  <sheetFormatPr defaultColWidth="18.7265625" defaultRowHeight="12.75" customHeight="1" x14ac:dyDescent="0.35"/>
  <cols>
    <col min="1" max="1" width="9.1796875" style="172" customWidth="1"/>
    <col min="2" max="54" width="9.1796875" style="95" customWidth="1"/>
    <col min="55" max="16384" width="18.7265625" style="95"/>
  </cols>
  <sheetData>
    <row r="1" spans="1:51" s="172" customFormat="1" ht="14.5" x14ac:dyDescent="0.35">
      <c r="A1" s="182"/>
      <c r="B1" s="339">
        <v>10.892799999999999</v>
      </c>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4.5" x14ac:dyDescent="0.3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4.5" x14ac:dyDescent="0.3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4.5" x14ac:dyDescent="0.35">
      <c r="A4" s="183">
        <v>45170</v>
      </c>
      <c r="B4" s="99"/>
      <c r="C4" s="99">
        <v>16</v>
      </c>
      <c r="D4" s="100">
        <v>18</v>
      </c>
      <c r="E4" s="11">
        <v>35.811999999999998</v>
      </c>
      <c r="F4" s="11">
        <v>17.378</v>
      </c>
      <c r="G4" s="11">
        <v>16.972999999999999</v>
      </c>
      <c r="H4" s="11">
        <v>32.94</v>
      </c>
      <c r="I4" s="11">
        <v>17.504999999999999</v>
      </c>
      <c r="J4" s="11">
        <v>22.786000000000001</v>
      </c>
      <c r="K4" s="11">
        <v>38.576000000000001</v>
      </c>
      <c r="L4" s="11">
        <v>17.856000000000002</v>
      </c>
      <c r="M4" s="11">
        <v>19.641999999999999</v>
      </c>
      <c r="N4" s="11">
        <v>17.373000000000001</v>
      </c>
      <c r="O4" s="11">
        <v>15.898999999999999</v>
      </c>
      <c r="P4" s="11">
        <v>35.704999999999998</v>
      </c>
      <c r="Q4" s="11">
        <v>32.886000000000003</v>
      </c>
      <c r="R4" s="11">
        <v>48.737000000000002</v>
      </c>
      <c r="S4" s="11">
        <v>18.143999999999998</v>
      </c>
      <c r="T4" s="11">
        <v>25.391999999999999</v>
      </c>
      <c r="U4" s="11">
        <v>30.718</v>
      </c>
      <c r="V4" s="11">
        <v>16.986000000000001</v>
      </c>
      <c r="W4" s="11">
        <v>17.143999999999998</v>
      </c>
      <c r="X4" s="11">
        <v>17.213999999999999</v>
      </c>
      <c r="Y4" s="11">
        <v>19.603000000000002</v>
      </c>
      <c r="Z4" s="11">
        <v>16.114000000000001</v>
      </c>
      <c r="AA4" s="11">
        <v>43.701999999999998</v>
      </c>
      <c r="AB4" s="11">
        <v>34.506999999999998</v>
      </c>
      <c r="AC4" s="11">
        <v>17.637</v>
      </c>
      <c r="AD4" s="11">
        <v>19.190000000000001</v>
      </c>
      <c r="AE4" s="11">
        <v>16.477</v>
      </c>
      <c r="AF4" s="11">
        <v>15.914999999999999</v>
      </c>
      <c r="AG4" s="11">
        <v>15.662000000000001</v>
      </c>
      <c r="AH4" s="11">
        <v>17.681000000000001</v>
      </c>
      <c r="AI4" s="130"/>
      <c r="AJ4" s="130"/>
      <c r="AK4" s="130"/>
      <c r="AL4" s="130"/>
      <c r="AM4" s="130"/>
      <c r="AN4" s="130"/>
      <c r="AO4" s="130"/>
      <c r="AP4" s="130"/>
      <c r="AQ4" s="130"/>
      <c r="AR4" s="130"/>
      <c r="AS4" s="130"/>
      <c r="AT4" s="130"/>
      <c r="AU4" s="130"/>
      <c r="AV4" s="130"/>
      <c r="AW4" s="130"/>
      <c r="AX4" s="130"/>
      <c r="AY4" s="130"/>
    </row>
    <row r="5" spans="1:51" ht="14.5" x14ac:dyDescent="0.35">
      <c r="A5" s="183">
        <v>45200</v>
      </c>
      <c r="B5" s="99"/>
      <c r="C5" s="99">
        <v>14</v>
      </c>
      <c r="D5" s="100">
        <v>17</v>
      </c>
      <c r="E5" s="11">
        <v>18.827999999999999</v>
      </c>
      <c r="F5" s="11">
        <v>14.273999999999999</v>
      </c>
      <c r="G5" s="11">
        <v>16.559999999999999</v>
      </c>
      <c r="H5" s="11">
        <v>29.12</v>
      </c>
      <c r="I5" s="11">
        <v>18.962</v>
      </c>
      <c r="J5" s="11">
        <v>40.896999999999998</v>
      </c>
      <c r="K5" s="11">
        <v>43.238</v>
      </c>
      <c r="L5" s="11">
        <v>21.559000000000001</v>
      </c>
      <c r="M5" s="11">
        <v>15.082000000000001</v>
      </c>
      <c r="N5" s="11">
        <v>20.919</v>
      </c>
      <c r="O5" s="11">
        <v>14.191000000000001</v>
      </c>
      <c r="P5" s="11">
        <v>34.322000000000003</v>
      </c>
      <c r="Q5" s="11">
        <v>19.081</v>
      </c>
      <c r="R5" s="11">
        <v>46.679000000000002</v>
      </c>
      <c r="S5" s="11">
        <v>36.808</v>
      </c>
      <c r="T5" s="11">
        <v>79.102999999999994</v>
      </c>
      <c r="U5" s="11">
        <v>32.637999999999998</v>
      </c>
      <c r="V5" s="11">
        <v>17.98</v>
      </c>
      <c r="W5" s="11">
        <v>18.673999999999999</v>
      </c>
      <c r="X5" s="11">
        <v>21.210999999999999</v>
      </c>
      <c r="Y5" s="11">
        <v>29.678000000000001</v>
      </c>
      <c r="Z5" s="11">
        <v>13.369</v>
      </c>
      <c r="AA5" s="11">
        <v>34.482999999999997</v>
      </c>
      <c r="AB5" s="11">
        <v>43.936</v>
      </c>
      <c r="AC5" s="11">
        <v>21.721</v>
      </c>
      <c r="AD5" s="11">
        <v>16.071000000000002</v>
      </c>
      <c r="AE5" s="11">
        <v>17.018999999999998</v>
      </c>
      <c r="AF5" s="11">
        <v>17.988</v>
      </c>
      <c r="AG5" s="11">
        <v>12.894</v>
      </c>
      <c r="AH5" s="11">
        <v>16.913</v>
      </c>
      <c r="AI5" s="130"/>
      <c r="AJ5" s="130"/>
      <c r="AK5" s="130"/>
      <c r="AL5" s="130"/>
      <c r="AM5" s="130"/>
      <c r="AN5" s="130"/>
      <c r="AO5" s="130"/>
      <c r="AP5" s="130"/>
      <c r="AQ5" s="130"/>
      <c r="AR5" s="130"/>
      <c r="AS5" s="130"/>
      <c r="AT5" s="130"/>
      <c r="AU5" s="130"/>
      <c r="AV5" s="130"/>
      <c r="AW5" s="130"/>
      <c r="AX5" s="130"/>
      <c r="AY5" s="130"/>
    </row>
    <row r="6" spans="1:51" ht="14.5" x14ac:dyDescent="0.35">
      <c r="A6" s="183">
        <v>45231</v>
      </c>
      <c r="B6" s="99"/>
      <c r="C6" s="99">
        <v>13</v>
      </c>
      <c r="D6" s="100">
        <v>14</v>
      </c>
      <c r="E6" s="11">
        <v>15.343</v>
      </c>
      <c r="F6" s="11">
        <v>13.414999999999999</v>
      </c>
      <c r="G6" s="11">
        <v>13.81</v>
      </c>
      <c r="H6" s="11">
        <v>21.478000000000002</v>
      </c>
      <c r="I6" s="11">
        <v>14.46</v>
      </c>
      <c r="J6" s="11">
        <v>22.844000000000001</v>
      </c>
      <c r="K6" s="11">
        <v>24.41</v>
      </c>
      <c r="L6" s="11">
        <v>20.039000000000001</v>
      </c>
      <c r="M6" s="11">
        <v>12.614000000000001</v>
      </c>
      <c r="N6" s="11">
        <v>16.315999999999999</v>
      </c>
      <c r="O6" s="11">
        <v>13.281000000000001</v>
      </c>
      <c r="P6" s="11">
        <v>19.59</v>
      </c>
      <c r="Q6" s="11">
        <v>14.566000000000001</v>
      </c>
      <c r="R6" s="11">
        <v>27.381</v>
      </c>
      <c r="S6" s="11">
        <v>23.783999999999999</v>
      </c>
      <c r="T6" s="11">
        <v>31.908999999999999</v>
      </c>
      <c r="U6" s="11">
        <v>20.617999999999999</v>
      </c>
      <c r="V6" s="11">
        <v>15.108000000000001</v>
      </c>
      <c r="W6" s="11">
        <v>17.713999999999999</v>
      </c>
      <c r="X6" s="11">
        <v>19.068999999999999</v>
      </c>
      <c r="Y6" s="11">
        <v>21.478999999999999</v>
      </c>
      <c r="Z6" s="11">
        <v>12.061999999999999</v>
      </c>
      <c r="AA6" s="11">
        <v>22.2</v>
      </c>
      <c r="AB6" s="11">
        <v>22.260999999999999</v>
      </c>
      <c r="AC6" s="11">
        <v>17.416</v>
      </c>
      <c r="AD6" s="11">
        <v>13.478</v>
      </c>
      <c r="AE6" s="11">
        <v>13.57</v>
      </c>
      <c r="AF6" s="11">
        <v>14.805999999999999</v>
      </c>
      <c r="AG6" s="11">
        <v>12.058</v>
      </c>
      <c r="AH6" s="11">
        <v>16.584</v>
      </c>
      <c r="AI6" s="130"/>
      <c r="AJ6" s="130"/>
      <c r="AK6" s="130"/>
      <c r="AL6" s="130"/>
      <c r="AM6" s="130"/>
      <c r="AN6" s="130"/>
      <c r="AO6" s="130"/>
      <c r="AP6" s="130"/>
      <c r="AQ6" s="130"/>
      <c r="AR6" s="130"/>
      <c r="AS6" s="130"/>
      <c r="AT6" s="130"/>
      <c r="AU6" s="130"/>
      <c r="AV6" s="130"/>
      <c r="AW6" s="130"/>
      <c r="AX6" s="130"/>
      <c r="AY6" s="130"/>
    </row>
    <row r="7" spans="1:51" ht="14.5" x14ac:dyDescent="0.35">
      <c r="A7" s="183">
        <v>45261</v>
      </c>
      <c r="B7" s="99"/>
      <c r="C7" s="99">
        <v>10</v>
      </c>
      <c r="D7" s="100">
        <v>13</v>
      </c>
      <c r="E7" s="11">
        <v>14.468</v>
      </c>
      <c r="F7" s="11">
        <v>13.292999999999999</v>
      </c>
      <c r="G7" s="11">
        <v>13.786</v>
      </c>
      <c r="H7" s="11">
        <v>16.567</v>
      </c>
      <c r="I7" s="11">
        <v>14.161</v>
      </c>
      <c r="J7" s="11">
        <v>18.024999999999999</v>
      </c>
      <c r="K7" s="11">
        <v>17.574000000000002</v>
      </c>
      <c r="L7" s="11">
        <v>17.635999999999999</v>
      </c>
      <c r="M7" s="11">
        <v>12.837999999999999</v>
      </c>
      <c r="N7" s="11">
        <v>14.664999999999999</v>
      </c>
      <c r="O7" s="11">
        <v>12.888</v>
      </c>
      <c r="P7" s="11">
        <v>16.318999999999999</v>
      </c>
      <c r="Q7" s="11">
        <v>14.834</v>
      </c>
      <c r="R7" s="11">
        <v>19.748000000000001</v>
      </c>
      <c r="S7" s="11">
        <v>17.25</v>
      </c>
      <c r="T7" s="11">
        <v>20.602</v>
      </c>
      <c r="U7" s="11">
        <v>17.600999999999999</v>
      </c>
      <c r="V7" s="11">
        <v>14.493</v>
      </c>
      <c r="W7" s="11">
        <v>14.715999999999999</v>
      </c>
      <c r="X7" s="11">
        <v>16.209</v>
      </c>
      <c r="Y7" s="11">
        <v>16.614000000000001</v>
      </c>
      <c r="Z7" s="11">
        <v>13.096</v>
      </c>
      <c r="AA7" s="11">
        <v>18.218</v>
      </c>
      <c r="AB7" s="11">
        <v>18.393000000000001</v>
      </c>
      <c r="AC7" s="11">
        <v>15.394</v>
      </c>
      <c r="AD7" s="11">
        <v>13.893000000000001</v>
      </c>
      <c r="AE7" s="11">
        <v>13.441000000000001</v>
      </c>
      <c r="AF7" s="11">
        <v>13.427</v>
      </c>
      <c r="AG7" s="11">
        <v>13.106</v>
      </c>
      <c r="AH7" s="11">
        <v>15.166</v>
      </c>
      <c r="AI7" s="130"/>
      <c r="AJ7" s="130"/>
      <c r="AK7" s="130"/>
      <c r="AL7" s="130"/>
      <c r="AM7" s="130"/>
      <c r="AN7" s="130"/>
      <c r="AO7" s="130"/>
      <c r="AP7" s="130"/>
      <c r="AQ7" s="130"/>
      <c r="AR7" s="130"/>
      <c r="AS7" s="130"/>
      <c r="AT7" s="130"/>
      <c r="AU7" s="130"/>
      <c r="AV7" s="130"/>
      <c r="AW7" s="130"/>
      <c r="AX7" s="130"/>
      <c r="AY7" s="130"/>
    </row>
    <row r="8" spans="1:51" ht="14.5" x14ac:dyDescent="0.35">
      <c r="A8" s="183">
        <v>45292</v>
      </c>
      <c r="B8" s="99"/>
      <c r="C8" s="99">
        <v>9</v>
      </c>
      <c r="D8" s="100">
        <v>12</v>
      </c>
      <c r="E8" s="11">
        <v>13.666</v>
      </c>
      <c r="F8" s="11">
        <v>13.090999999999999</v>
      </c>
      <c r="G8" s="11">
        <v>13.651</v>
      </c>
      <c r="H8" s="11">
        <v>14.952999999999999</v>
      </c>
      <c r="I8" s="11">
        <v>13.922000000000001</v>
      </c>
      <c r="J8" s="11">
        <v>15.581</v>
      </c>
      <c r="K8" s="11">
        <v>15.244</v>
      </c>
      <c r="L8" s="11">
        <v>15.401999999999999</v>
      </c>
      <c r="M8" s="11">
        <v>13.327</v>
      </c>
      <c r="N8" s="11">
        <v>14.061999999999999</v>
      </c>
      <c r="O8" s="11">
        <v>13.135</v>
      </c>
      <c r="P8" s="11">
        <v>15.262</v>
      </c>
      <c r="Q8" s="11">
        <v>13.938000000000001</v>
      </c>
      <c r="R8" s="11">
        <v>19.042999999999999</v>
      </c>
      <c r="S8" s="11">
        <v>15.702</v>
      </c>
      <c r="T8" s="11">
        <v>16.596</v>
      </c>
      <c r="U8" s="11">
        <v>15.199</v>
      </c>
      <c r="V8" s="11">
        <v>13.919</v>
      </c>
      <c r="W8" s="11">
        <v>13.654</v>
      </c>
      <c r="X8" s="11">
        <v>14.83</v>
      </c>
      <c r="Y8" s="11">
        <v>15.721</v>
      </c>
      <c r="Z8" s="11">
        <v>13.608000000000001</v>
      </c>
      <c r="AA8" s="11">
        <v>16.271000000000001</v>
      </c>
      <c r="AB8" s="11">
        <v>16.609000000000002</v>
      </c>
      <c r="AC8" s="11">
        <v>13.865</v>
      </c>
      <c r="AD8" s="11">
        <v>14.377000000000001</v>
      </c>
      <c r="AE8" s="11">
        <v>13.307</v>
      </c>
      <c r="AF8" s="11">
        <v>13.151999999999999</v>
      </c>
      <c r="AG8" s="11">
        <v>13.023</v>
      </c>
      <c r="AH8" s="11">
        <v>13.76</v>
      </c>
      <c r="AI8" s="130"/>
      <c r="AJ8" s="130"/>
      <c r="AK8" s="130"/>
      <c r="AL8" s="130"/>
      <c r="AM8" s="130"/>
      <c r="AN8" s="130"/>
      <c r="AO8" s="130"/>
      <c r="AP8" s="130"/>
      <c r="AQ8" s="130"/>
      <c r="AR8" s="130"/>
      <c r="AS8" s="130"/>
      <c r="AT8" s="130"/>
      <c r="AU8" s="130"/>
      <c r="AV8" s="130"/>
      <c r="AW8" s="130"/>
      <c r="AX8" s="130"/>
      <c r="AY8" s="130"/>
    </row>
    <row r="9" spans="1:51" ht="14.5" x14ac:dyDescent="0.35">
      <c r="A9" s="183">
        <v>45323</v>
      </c>
      <c r="B9" s="99"/>
      <c r="C9" s="99">
        <v>8</v>
      </c>
      <c r="D9" s="100">
        <v>11</v>
      </c>
      <c r="E9" s="11">
        <v>12.603999999999999</v>
      </c>
      <c r="F9" s="11">
        <v>11.951000000000001</v>
      </c>
      <c r="G9" s="11">
        <v>11.907</v>
      </c>
      <c r="H9" s="11">
        <v>16.821000000000002</v>
      </c>
      <c r="I9" s="11">
        <v>15.365</v>
      </c>
      <c r="J9" s="11">
        <v>13.353</v>
      </c>
      <c r="K9" s="11">
        <v>12.878</v>
      </c>
      <c r="L9" s="11">
        <v>14.712999999999999</v>
      </c>
      <c r="M9" s="11">
        <v>12.956</v>
      </c>
      <c r="N9" s="11">
        <v>12.468</v>
      </c>
      <c r="O9" s="11">
        <v>11.776</v>
      </c>
      <c r="P9" s="11">
        <v>14.055999999999999</v>
      </c>
      <c r="Q9" s="11">
        <v>13.361000000000001</v>
      </c>
      <c r="R9" s="11">
        <v>17.05</v>
      </c>
      <c r="S9" s="11">
        <v>13.151999999999999</v>
      </c>
      <c r="T9" s="11">
        <v>15.949</v>
      </c>
      <c r="U9" s="11">
        <v>12.39</v>
      </c>
      <c r="V9" s="11">
        <v>13.234</v>
      </c>
      <c r="W9" s="11">
        <v>11.69</v>
      </c>
      <c r="X9" s="11">
        <v>12.897</v>
      </c>
      <c r="Y9" s="11">
        <v>12.553000000000001</v>
      </c>
      <c r="Z9" s="11">
        <v>12.974</v>
      </c>
      <c r="AA9" s="11">
        <v>16.896999999999998</v>
      </c>
      <c r="AB9" s="11">
        <v>18.376999999999999</v>
      </c>
      <c r="AC9" s="11">
        <v>15.513999999999999</v>
      </c>
      <c r="AD9" s="11">
        <v>17.088000000000001</v>
      </c>
      <c r="AE9" s="11">
        <v>13.026</v>
      </c>
      <c r="AF9" s="11">
        <v>11.686999999999999</v>
      </c>
      <c r="AG9" s="11">
        <v>11.805</v>
      </c>
      <c r="AH9" s="11">
        <v>12.861000000000001</v>
      </c>
      <c r="AI9" s="130"/>
      <c r="AJ9" s="130"/>
      <c r="AK9" s="130"/>
      <c r="AL9" s="130"/>
      <c r="AM9" s="130"/>
      <c r="AN9" s="130"/>
      <c r="AO9" s="130"/>
      <c r="AP9" s="130"/>
      <c r="AQ9" s="130"/>
      <c r="AR9" s="130"/>
      <c r="AS9" s="130"/>
      <c r="AT9" s="130"/>
      <c r="AU9" s="130"/>
      <c r="AV9" s="130"/>
      <c r="AW9" s="130"/>
      <c r="AX9" s="130"/>
      <c r="AY9" s="130"/>
    </row>
    <row r="10" spans="1:51" ht="14.5" x14ac:dyDescent="0.35">
      <c r="A10" s="183">
        <v>45352</v>
      </c>
      <c r="B10" s="99"/>
      <c r="C10" s="99">
        <v>13</v>
      </c>
      <c r="D10" s="100">
        <v>20</v>
      </c>
      <c r="E10" s="11">
        <v>19.062999999999999</v>
      </c>
      <c r="F10" s="11">
        <v>18.995000000000001</v>
      </c>
      <c r="G10" s="11">
        <v>20.751999999999999</v>
      </c>
      <c r="H10" s="11">
        <v>38.174999999999997</v>
      </c>
      <c r="I10" s="11">
        <v>18.29</v>
      </c>
      <c r="J10" s="11">
        <v>44.393000000000001</v>
      </c>
      <c r="K10" s="11">
        <v>19.562000000000001</v>
      </c>
      <c r="L10" s="11">
        <v>20.065000000000001</v>
      </c>
      <c r="M10" s="11">
        <v>16.597999999999999</v>
      </c>
      <c r="N10" s="11">
        <v>21.85</v>
      </c>
      <c r="O10" s="11">
        <v>15.03</v>
      </c>
      <c r="P10" s="11">
        <v>19.934999999999999</v>
      </c>
      <c r="Q10" s="11">
        <v>37.149000000000001</v>
      </c>
      <c r="R10" s="11">
        <v>32.152999999999999</v>
      </c>
      <c r="S10" s="11">
        <v>16.434000000000001</v>
      </c>
      <c r="T10" s="11">
        <v>44.845999999999997</v>
      </c>
      <c r="U10" s="11">
        <v>15.833</v>
      </c>
      <c r="V10" s="11">
        <v>21.213000000000001</v>
      </c>
      <c r="W10" s="11">
        <v>13.395</v>
      </c>
      <c r="X10" s="11">
        <v>20.187000000000001</v>
      </c>
      <c r="Y10" s="11">
        <v>22.922000000000001</v>
      </c>
      <c r="Z10" s="11">
        <v>17.238</v>
      </c>
      <c r="AA10" s="11">
        <v>20.667999999999999</v>
      </c>
      <c r="AB10" s="11">
        <v>33.526000000000003</v>
      </c>
      <c r="AC10" s="11">
        <v>22.204000000000001</v>
      </c>
      <c r="AD10" s="11">
        <v>43.412999999999997</v>
      </c>
      <c r="AE10" s="11">
        <v>14.805</v>
      </c>
      <c r="AF10" s="11">
        <v>17.050999999999998</v>
      </c>
      <c r="AG10" s="11">
        <v>17.757999999999999</v>
      </c>
      <c r="AH10" s="11">
        <v>14.791</v>
      </c>
      <c r="AI10" s="130"/>
      <c r="AJ10" s="130"/>
      <c r="AK10" s="130"/>
      <c r="AL10" s="130"/>
      <c r="AM10" s="130"/>
      <c r="AN10" s="130"/>
      <c r="AO10" s="130"/>
      <c r="AP10" s="130"/>
      <c r="AQ10" s="130"/>
      <c r="AR10" s="130"/>
      <c r="AS10" s="130"/>
      <c r="AT10" s="130"/>
      <c r="AU10" s="130"/>
      <c r="AV10" s="130"/>
      <c r="AW10" s="130"/>
      <c r="AX10" s="130"/>
      <c r="AY10" s="130"/>
    </row>
    <row r="11" spans="1:51" ht="14.5" x14ac:dyDescent="0.35">
      <c r="A11" s="183">
        <v>45383</v>
      </c>
      <c r="B11" s="99"/>
      <c r="C11" s="99">
        <v>29</v>
      </c>
      <c r="D11" s="100">
        <v>46</v>
      </c>
      <c r="E11" s="11">
        <v>64.799000000000007</v>
      </c>
      <c r="F11" s="11">
        <v>52.131</v>
      </c>
      <c r="G11" s="11">
        <v>53.073999999999998</v>
      </c>
      <c r="H11" s="11">
        <v>43.484000000000002</v>
      </c>
      <c r="I11" s="11">
        <v>34.707000000000001</v>
      </c>
      <c r="J11" s="11">
        <v>74.122</v>
      </c>
      <c r="K11" s="11">
        <v>35.573</v>
      </c>
      <c r="L11" s="11">
        <v>44.268000000000001</v>
      </c>
      <c r="M11" s="11">
        <v>42.314</v>
      </c>
      <c r="N11" s="11">
        <v>67.715999999999994</v>
      </c>
      <c r="O11" s="11">
        <v>39.003</v>
      </c>
      <c r="P11" s="11">
        <v>47.359000000000002</v>
      </c>
      <c r="Q11" s="11">
        <v>98.122</v>
      </c>
      <c r="R11" s="11">
        <v>89.344999999999999</v>
      </c>
      <c r="S11" s="11">
        <v>52.344999999999999</v>
      </c>
      <c r="T11" s="11">
        <v>74.171000000000006</v>
      </c>
      <c r="U11" s="11">
        <v>36.944000000000003</v>
      </c>
      <c r="V11" s="11">
        <v>38.979999999999997</v>
      </c>
      <c r="W11" s="11">
        <v>32.89</v>
      </c>
      <c r="X11" s="11">
        <v>40.402000000000001</v>
      </c>
      <c r="Y11" s="11">
        <v>80.319999999999993</v>
      </c>
      <c r="Z11" s="11">
        <v>25.138000000000002</v>
      </c>
      <c r="AA11" s="11">
        <v>51.331000000000003</v>
      </c>
      <c r="AB11" s="11">
        <v>45.731999999999999</v>
      </c>
      <c r="AC11" s="11">
        <v>41.170999999999999</v>
      </c>
      <c r="AD11" s="11">
        <v>78.028999999999996</v>
      </c>
      <c r="AE11" s="11">
        <v>31.704000000000001</v>
      </c>
      <c r="AF11" s="11">
        <v>63.704999999999998</v>
      </c>
      <c r="AG11" s="11">
        <v>28.292999999999999</v>
      </c>
      <c r="AH11" s="11">
        <v>25.440999999999999</v>
      </c>
      <c r="AI11" s="130"/>
      <c r="AJ11" s="130"/>
      <c r="AK11" s="130"/>
      <c r="AL11" s="130"/>
      <c r="AM11" s="130"/>
      <c r="AN11" s="130"/>
      <c r="AO11" s="130"/>
      <c r="AP11" s="130"/>
      <c r="AQ11" s="130"/>
      <c r="AR11" s="130"/>
      <c r="AS11" s="130"/>
      <c r="AT11" s="130"/>
      <c r="AU11" s="130"/>
      <c r="AV11" s="130"/>
      <c r="AW11" s="130"/>
      <c r="AX11" s="130"/>
      <c r="AY11" s="130"/>
    </row>
    <row r="12" spans="1:51" ht="14.5" x14ac:dyDescent="0.35">
      <c r="A12" s="183">
        <v>45413</v>
      </c>
      <c r="B12" s="99"/>
      <c r="C12" s="99">
        <v>85</v>
      </c>
      <c r="D12" s="100">
        <v>121</v>
      </c>
      <c r="E12" s="11">
        <v>160.55000000000001</v>
      </c>
      <c r="F12" s="11">
        <v>213.375</v>
      </c>
      <c r="G12" s="11">
        <v>149.72800000000001</v>
      </c>
      <c r="H12" s="11">
        <v>110.51300000000001</v>
      </c>
      <c r="I12" s="11">
        <v>133.36099999999999</v>
      </c>
      <c r="J12" s="11">
        <v>207.577</v>
      </c>
      <c r="K12" s="11">
        <v>134.47399999999999</v>
      </c>
      <c r="L12" s="11">
        <v>150.727</v>
      </c>
      <c r="M12" s="11">
        <v>111.785</v>
      </c>
      <c r="N12" s="11">
        <v>233.858</v>
      </c>
      <c r="O12" s="11">
        <v>52.442999999999998</v>
      </c>
      <c r="P12" s="11">
        <v>127.303</v>
      </c>
      <c r="Q12" s="11">
        <v>153.80500000000001</v>
      </c>
      <c r="R12" s="11">
        <v>244.48500000000001</v>
      </c>
      <c r="S12" s="11">
        <v>124.99299999999999</v>
      </c>
      <c r="T12" s="11">
        <v>152.55000000000001</v>
      </c>
      <c r="U12" s="11">
        <v>179.03399999999999</v>
      </c>
      <c r="V12" s="11">
        <v>201.82900000000001</v>
      </c>
      <c r="W12" s="11">
        <v>91.01</v>
      </c>
      <c r="X12" s="11">
        <v>130.63900000000001</v>
      </c>
      <c r="Y12" s="11">
        <v>114.651</v>
      </c>
      <c r="Z12" s="11">
        <v>87.893000000000001</v>
      </c>
      <c r="AA12" s="11">
        <v>121.22799999999999</v>
      </c>
      <c r="AB12" s="11">
        <v>96.665000000000006</v>
      </c>
      <c r="AC12" s="11">
        <v>104.977</v>
      </c>
      <c r="AD12" s="11">
        <v>150.49</v>
      </c>
      <c r="AE12" s="11">
        <v>73.256</v>
      </c>
      <c r="AF12" s="11">
        <v>149.852</v>
      </c>
      <c r="AG12" s="11">
        <v>116.473</v>
      </c>
      <c r="AH12" s="11">
        <v>83.537000000000006</v>
      </c>
      <c r="AI12" s="130"/>
      <c r="AJ12" s="130"/>
      <c r="AK12" s="130"/>
      <c r="AL12" s="130"/>
      <c r="AM12" s="130"/>
      <c r="AN12" s="130"/>
      <c r="AO12" s="130"/>
      <c r="AP12" s="130"/>
      <c r="AQ12" s="130"/>
      <c r="AR12" s="130"/>
      <c r="AS12" s="130"/>
      <c r="AT12" s="130"/>
      <c r="AU12" s="130"/>
      <c r="AV12" s="130"/>
      <c r="AW12" s="130"/>
      <c r="AX12" s="130"/>
      <c r="AY12" s="130"/>
    </row>
    <row r="13" spans="1:51" ht="14.5" x14ac:dyDescent="0.35">
      <c r="A13" s="183">
        <v>45444</v>
      </c>
      <c r="B13" s="99"/>
      <c r="C13" s="99">
        <v>87</v>
      </c>
      <c r="D13" s="100">
        <v>130</v>
      </c>
      <c r="E13" s="11">
        <v>110.89400000000001</v>
      </c>
      <c r="F13" s="11">
        <v>225.999</v>
      </c>
      <c r="G13" s="11">
        <v>143.179</v>
      </c>
      <c r="H13" s="11">
        <v>265.23099999999999</v>
      </c>
      <c r="I13" s="11">
        <v>95.974000000000004</v>
      </c>
      <c r="J13" s="11">
        <v>256.78899999999999</v>
      </c>
      <c r="K13" s="11">
        <v>123.17</v>
      </c>
      <c r="L13" s="11">
        <v>217.42099999999999</v>
      </c>
      <c r="M13" s="11">
        <v>71.953999999999994</v>
      </c>
      <c r="N13" s="11">
        <v>126.821</v>
      </c>
      <c r="O13" s="11">
        <v>29.803999999999998</v>
      </c>
      <c r="P13" s="11">
        <v>91.11</v>
      </c>
      <c r="Q13" s="11">
        <v>98.212999999999994</v>
      </c>
      <c r="R13" s="11">
        <v>210.80699999999999</v>
      </c>
      <c r="S13" s="11">
        <v>82.66</v>
      </c>
      <c r="T13" s="11">
        <v>119.402</v>
      </c>
      <c r="U13" s="11">
        <v>212.77600000000001</v>
      </c>
      <c r="V13" s="11">
        <v>115.40900000000001</v>
      </c>
      <c r="W13" s="11">
        <v>143.82499999999999</v>
      </c>
      <c r="X13" s="11">
        <v>220.68600000000001</v>
      </c>
      <c r="Y13" s="11">
        <v>49.893000000000001</v>
      </c>
      <c r="Z13" s="11">
        <v>65.254000000000005</v>
      </c>
      <c r="AA13" s="11">
        <v>150.56</v>
      </c>
      <c r="AB13" s="11">
        <v>184.44800000000001</v>
      </c>
      <c r="AC13" s="11">
        <v>168.857</v>
      </c>
      <c r="AD13" s="11">
        <v>165.40199999999999</v>
      </c>
      <c r="AE13" s="11">
        <v>30.859000000000002</v>
      </c>
      <c r="AF13" s="11">
        <v>272.46699999999998</v>
      </c>
      <c r="AG13" s="11">
        <v>88.873999999999995</v>
      </c>
      <c r="AH13" s="11">
        <v>156.416</v>
      </c>
      <c r="AI13" s="130"/>
      <c r="AJ13" s="130"/>
      <c r="AK13" s="130"/>
      <c r="AL13" s="130"/>
      <c r="AM13" s="130"/>
      <c r="AN13" s="130"/>
      <c r="AO13" s="130"/>
      <c r="AP13" s="130"/>
      <c r="AQ13" s="130"/>
      <c r="AR13" s="130"/>
      <c r="AS13" s="130"/>
      <c r="AT13" s="130"/>
      <c r="AU13" s="130"/>
      <c r="AV13" s="130"/>
      <c r="AW13" s="130"/>
      <c r="AX13" s="130"/>
      <c r="AY13" s="130"/>
    </row>
    <row r="14" spans="1:51" ht="14.5" x14ac:dyDescent="0.35">
      <c r="A14" s="183">
        <v>45474</v>
      </c>
      <c r="B14" s="99"/>
      <c r="C14" s="99">
        <v>32</v>
      </c>
      <c r="D14" s="100">
        <v>46</v>
      </c>
      <c r="E14" s="11">
        <v>63.680999999999997</v>
      </c>
      <c r="F14" s="11">
        <v>83.683999999999997</v>
      </c>
      <c r="G14" s="11">
        <v>37.835000000000001</v>
      </c>
      <c r="H14" s="11">
        <v>207.559</v>
      </c>
      <c r="I14" s="11">
        <v>40.125</v>
      </c>
      <c r="J14" s="11">
        <v>95.052999999999997</v>
      </c>
      <c r="K14" s="11">
        <v>71.239999999999995</v>
      </c>
      <c r="L14" s="11">
        <v>144.30199999999999</v>
      </c>
      <c r="M14" s="11">
        <v>23.753</v>
      </c>
      <c r="N14" s="11">
        <v>52.975000000000001</v>
      </c>
      <c r="O14" s="11">
        <v>13.465999999999999</v>
      </c>
      <c r="P14" s="11">
        <v>29.344999999999999</v>
      </c>
      <c r="Q14" s="11">
        <v>38.192</v>
      </c>
      <c r="R14" s="11">
        <v>81.924999999999997</v>
      </c>
      <c r="S14" s="11">
        <v>49.167999999999999</v>
      </c>
      <c r="T14" s="11">
        <v>48.344999999999999</v>
      </c>
      <c r="U14" s="11">
        <v>82.814999999999998</v>
      </c>
      <c r="V14" s="11">
        <v>46.271000000000001</v>
      </c>
      <c r="W14" s="11">
        <v>42.716000000000001</v>
      </c>
      <c r="X14" s="11">
        <v>87.531999999999996</v>
      </c>
      <c r="Y14" s="11">
        <v>21.084</v>
      </c>
      <c r="Z14" s="11">
        <v>27.920999999999999</v>
      </c>
      <c r="AA14" s="11">
        <v>49.031999999999996</v>
      </c>
      <c r="AB14" s="11">
        <v>60.609000000000002</v>
      </c>
      <c r="AC14" s="11">
        <v>50.832000000000001</v>
      </c>
      <c r="AD14" s="11">
        <v>53.874000000000002</v>
      </c>
      <c r="AE14" s="11">
        <v>14.004</v>
      </c>
      <c r="AF14" s="11">
        <v>115.363</v>
      </c>
      <c r="AG14" s="11">
        <v>31.984000000000002</v>
      </c>
      <c r="AH14" s="11">
        <v>93.17</v>
      </c>
      <c r="AI14" s="130"/>
      <c r="AJ14" s="130"/>
      <c r="AK14" s="130"/>
      <c r="AL14" s="130"/>
      <c r="AM14" s="130"/>
      <c r="AN14" s="130"/>
      <c r="AO14" s="130"/>
      <c r="AP14" s="130"/>
      <c r="AQ14" s="130"/>
      <c r="AR14" s="130"/>
      <c r="AS14" s="130"/>
      <c r="AT14" s="130"/>
      <c r="AU14" s="130"/>
      <c r="AV14" s="130"/>
      <c r="AW14" s="130"/>
      <c r="AX14" s="130"/>
      <c r="AY14" s="130"/>
    </row>
    <row r="15" spans="1:51" ht="14.5" x14ac:dyDescent="0.35">
      <c r="A15" s="183">
        <v>45505</v>
      </c>
      <c r="B15" s="99"/>
      <c r="C15" s="99">
        <v>19</v>
      </c>
      <c r="D15" s="100">
        <v>26</v>
      </c>
      <c r="E15" s="11">
        <v>36.299999999999997</v>
      </c>
      <c r="F15" s="11">
        <v>37.241</v>
      </c>
      <c r="G15" s="11">
        <v>18.350000000000001</v>
      </c>
      <c r="H15" s="11">
        <v>68.165000000000006</v>
      </c>
      <c r="I15" s="11">
        <v>18.283000000000001</v>
      </c>
      <c r="J15" s="11">
        <v>65.209999999999994</v>
      </c>
      <c r="K15" s="11">
        <v>28.122</v>
      </c>
      <c r="L15" s="11">
        <v>86.805999999999997</v>
      </c>
      <c r="M15" s="11">
        <v>15.387</v>
      </c>
      <c r="N15" s="11">
        <v>35.414999999999999</v>
      </c>
      <c r="O15" s="11">
        <v>9.8699999999999992</v>
      </c>
      <c r="P15" s="11">
        <v>20.234999999999999</v>
      </c>
      <c r="Q15" s="11">
        <v>18.684000000000001</v>
      </c>
      <c r="R15" s="11">
        <v>38.877000000000002</v>
      </c>
      <c r="S15" s="11">
        <v>32.551000000000002</v>
      </c>
      <c r="T15" s="11">
        <v>38.972999999999999</v>
      </c>
      <c r="U15" s="11">
        <v>31.12</v>
      </c>
      <c r="V15" s="11">
        <v>19.983000000000001</v>
      </c>
      <c r="W15" s="11">
        <v>34.076999999999998</v>
      </c>
      <c r="X15" s="11">
        <v>28.064</v>
      </c>
      <c r="Y15" s="11">
        <v>14.042</v>
      </c>
      <c r="Z15" s="11">
        <v>27.347000000000001</v>
      </c>
      <c r="AA15" s="11">
        <v>30.405000000000001</v>
      </c>
      <c r="AB15" s="11">
        <v>24.873000000000001</v>
      </c>
      <c r="AC15" s="11">
        <v>33.323999999999998</v>
      </c>
      <c r="AD15" s="11">
        <v>29.594999999999999</v>
      </c>
      <c r="AE15" s="11">
        <v>9.2449999999999992</v>
      </c>
      <c r="AF15" s="11">
        <v>33.587000000000003</v>
      </c>
      <c r="AG15" s="11">
        <v>16.808</v>
      </c>
      <c r="AH15" s="11">
        <v>34.683999999999997</v>
      </c>
      <c r="AI15" s="130"/>
      <c r="AJ15" s="130"/>
      <c r="AK15" s="130"/>
      <c r="AL15" s="130"/>
      <c r="AM15" s="130"/>
      <c r="AN15" s="130"/>
      <c r="AO15" s="130"/>
      <c r="AP15" s="130"/>
      <c r="AQ15" s="130"/>
      <c r="AR15" s="130"/>
      <c r="AS15" s="130"/>
      <c r="AT15" s="130"/>
      <c r="AU15" s="130"/>
      <c r="AV15" s="130"/>
      <c r="AW15" s="130"/>
      <c r="AX15" s="130"/>
      <c r="AY15" s="130"/>
    </row>
    <row r="16" spans="1:51" ht="14.5" x14ac:dyDescent="0.35">
      <c r="A16" s="183">
        <v>45536</v>
      </c>
      <c r="B16" s="99"/>
      <c r="C16" s="99">
        <v>15</v>
      </c>
      <c r="D16" s="100">
        <v>24</v>
      </c>
      <c r="E16" s="11">
        <v>25.103000000000002</v>
      </c>
      <c r="F16" s="11">
        <v>30.829000000000001</v>
      </c>
      <c r="G16" s="11">
        <v>30.338000000000001</v>
      </c>
      <c r="H16" s="11">
        <v>37.021999999999998</v>
      </c>
      <c r="I16" s="11">
        <v>21.315000000000001</v>
      </c>
      <c r="J16" s="11">
        <v>63.113999999999997</v>
      </c>
      <c r="K16" s="11">
        <v>23.7</v>
      </c>
      <c r="L16" s="11">
        <v>45.192</v>
      </c>
      <c r="M16" s="11">
        <v>15.397</v>
      </c>
      <c r="N16" s="11">
        <v>19.297999999999998</v>
      </c>
      <c r="O16" s="11">
        <v>23.456</v>
      </c>
      <c r="P16" s="11">
        <v>35.829000000000001</v>
      </c>
      <c r="Q16" s="11">
        <v>41.825000000000003</v>
      </c>
      <c r="R16" s="11">
        <v>23.795000000000002</v>
      </c>
      <c r="S16" s="11">
        <v>33.191000000000003</v>
      </c>
      <c r="T16" s="11">
        <v>37.042000000000002</v>
      </c>
      <c r="U16" s="11">
        <v>37.441000000000003</v>
      </c>
      <c r="V16" s="11">
        <v>15.016999999999999</v>
      </c>
      <c r="W16" s="11">
        <v>19.213999999999999</v>
      </c>
      <c r="X16" s="11">
        <v>20.920999999999999</v>
      </c>
      <c r="Y16" s="11">
        <v>11.901</v>
      </c>
      <c r="Z16" s="11">
        <v>48.250999999999998</v>
      </c>
      <c r="AA16" s="11">
        <v>40.246000000000002</v>
      </c>
      <c r="AB16" s="11">
        <v>17.402000000000001</v>
      </c>
      <c r="AC16" s="11">
        <v>24.204999999999998</v>
      </c>
      <c r="AD16" s="11">
        <v>18.638000000000002</v>
      </c>
      <c r="AE16" s="11">
        <v>9.8379999999999992</v>
      </c>
      <c r="AF16" s="11">
        <v>18.242999999999999</v>
      </c>
      <c r="AG16" s="11">
        <v>12.968</v>
      </c>
      <c r="AH16" s="11">
        <v>45.082999999999998</v>
      </c>
      <c r="AI16" s="130"/>
      <c r="AJ16" s="130"/>
      <c r="AK16" s="130"/>
      <c r="AL16" s="130"/>
      <c r="AM16" s="130"/>
      <c r="AN16" s="130"/>
      <c r="AO16" s="130"/>
      <c r="AP16" s="130"/>
      <c r="AQ16" s="130"/>
      <c r="AR16" s="130"/>
      <c r="AS16" s="130"/>
      <c r="AT16" s="130"/>
      <c r="AU16" s="130"/>
      <c r="AV16" s="130"/>
      <c r="AW16" s="130"/>
      <c r="AX16" s="130"/>
      <c r="AY16" s="130"/>
    </row>
    <row r="17" spans="1:51" ht="14.5" x14ac:dyDescent="0.35">
      <c r="A17" s="183">
        <v>45566</v>
      </c>
      <c r="B17" s="99"/>
      <c r="C17" s="99">
        <v>16</v>
      </c>
      <c r="D17" s="100">
        <v>22</v>
      </c>
      <c r="E17" s="11">
        <v>16.355</v>
      </c>
      <c r="F17" s="11">
        <v>21.664000000000001</v>
      </c>
      <c r="G17" s="11">
        <v>26.751999999999999</v>
      </c>
      <c r="H17" s="11">
        <v>27.367999999999999</v>
      </c>
      <c r="I17" s="11">
        <v>38.101999999999997</v>
      </c>
      <c r="J17" s="11">
        <v>50.875</v>
      </c>
      <c r="K17" s="11">
        <v>23.672999999999998</v>
      </c>
      <c r="L17" s="11">
        <v>21.652999999999999</v>
      </c>
      <c r="M17" s="11">
        <v>18.238</v>
      </c>
      <c r="N17" s="11">
        <v>15.726000000000001</v>
      </c>
      <c r="O17" s="11">
        <v>24.812999999999999</v>
      </c>
      <c r="P17" s="11">
        <v>19.02</v>
      </c>
      <c r="Q17" s="11">
        <v>43.029000000000003</v>
      </c>
      <c r="R17" s="11">
        <v>40.835000000000001</v>
      </c>
      <c r="S17" s="11">
        <v>81.766000000000005</v>
      </c>
      <c r="T17" s="11">
        <v>34.052999999999997</v>
      </c>
      <c r="U17" s="11">
        <v>22.731000000000002</v>
      </c>
      <c r="V17" s="11">
        <v>16.805</v>
      </c>
      <c r="W17" s="11">
        <v>22.385000000000002</v>
      </c>
      <c r="X17" s="11">
        <v>29.992000000000001</v>
      </c>
      <c r="Y17" s="11">
        <v>10.747</v>
      </c>
      <c r="Z17" s="11">
        <v>32.569000000000003</v>
      </c>
      <c r="AA17" s="11">
        <v>43.539000000000001</v>
      </c>
      <c r="AB17" s="11">
        <v>20.818999999999999</v>
      </c>
      <c r="AC17" s="11">
        <v>17.631</v>
      </c>
      <c r="AD17" s="11">
        <v>17.213000000000001</v>
      </c>
      <c r="AE17" s="11">
        <v>12.798999999999999</v>
      </c>
      <c r="AF17" s="11">
        <v>13.156000000000001</v>
      </c>
      <c r="AG17" s="11">
        <v>13.458</v>
      </c>
      <c r="AH17" s="11">
        <v>20.088000000000001</v>
      </c>
      <c r="AI17" s="130"/>
      <c r="AJ17" s="130"/>
      <c r="AK17" s="130"/>
      <c r="AL17" s="130"/>
      <c r="AM17" s="130"/>
      <c r="AN17" s="130"/>
      <c r="AO17" s="130"/>
      <c r="AP17" s="130"/>
      <c r="AQ17" s="130"/>
      <c r="AR17" s="130"/>
      <c r="AS17" s="130"/>
      <c r="AT17" s="130"/>
      <c r="AU17" s="130"/>
      <c r="AV17" s="130"/>
      <c r="AW17" s="130"/>
      <c r="AX17" s="130"/>
      <c r="AY17" s="130"/>
    </row>
    <row r="18" spans="1:51" ht="14.5" x14ac:dyDescent="0.35">
      <c r="A18" s="183">
        <v>45597</v>
      </c>
      <c r="B18" s="99"/>
      <c r="C18" s="99">
        <v>15</v>
      </c>
      <c r="D18" s="100">
        <v>17</v>
      </c>
      <c r="E18" s="11">
        <v>13.827999999999999</v>
      </c>
      <c r="F18" s="11">
        <v>16.245000000000001</v>
      </c>
      <c r="G18" s="11">
        <v>19.908000000000001</v>
      </c>
      <c r="H18" s="11">
        <v>18.548999999999999</v>
      </c>
      <c r="I18" s="11">
        <v>20.771000000000001</v>
      </c>
      <c r="J18" s="11">
        <v>27.183</v>
      </c>
      <c r="K18" s="11">
        <v>20.117000000000001</v>
      </c>
      <c r="L18" s="11">
        <v>15.205</v>
      </c>
      <c r="M18" s="11">
        <v>14.608000000000001</v>
      </c>
      <c r="N18" s="11">
        <v>13.59</v>
      </c>
      <c r="O18" s="11">
        <v>14.958</v>
      </c>
      <c r="P18" s="11">
        <v>13.76</v>
      </c>
      <c r="Q18" s="11">
        <v>26.138000000000002</v>
      </c>
      <c r="R18" s="11">
        <v>25.481000000000002</v>
      </c>
      <c r="S18" s="11">
        <v>31.11</v>
      </c>
      <c r="T18" s="11">
        <v>20.565999999999999</v>
      </c>
      <c r="U18" s="11">
        <v>17.78</v>
      </c>
      <c r="V18" s="11">
        <v>16.506</v>
      </c>
      <c r="W18" s="11">
        <v>18.794</v>
      </c>
      <c r="X18" s="11">
        <v>21.164000000000001</v>
      </c>
      <c r="Y18" s="11">
        <v>10.172000000000001</v>
      </c>
      <c r="Z18" s="11">
        <v>20.72</v>
      </c>
      <c r="AA18" s="11">
        <v>21.983000000000001</v>
      </c>
      <c r="AB18" s="11">
        <v>16.523</v>
      </c>
      <c r="AC18" s="11">
        <v>13.547000000000001</v>
      </c>
      <c r="AD18" s="11">
        <v>13.762</v>
      </c>
      <c r="AE18" s="11">
        <v>11.178000000000001</v>
      </c>
      <c r="AF18" s="11">
        <v>12.512</v>
      </c>
      <c r="AG18" s="11">
        <v>14.242000000000001</v>
      </c>
      <c r="AH18" s="11">
        <v>15.342000000000001</v>
      </c>
      <c r="AI18" s="130"/>
      <c r="AJ18" s="130"/>
      <c r="AK18" s="130"/>
      <c r="AL18" s="130"/>
      <c r="AM18" s="130"/>
      <c r="AN18" s="130"/>
      <c r="AO18" s="130"/>
      <c r="AP18" s="130"/>
      <c r="AQ18" s="130"/>
      <c r="AR18" s="130"/>
      <c r="AS18" s="130"/>
      <c r="AT18" s="130"/>
      <c r="AU18" s="130"/>
      <c r="AV18" s="130"/>
      <c r="AW18" s="130"/>
      <c r="AX18" s="130"/>
      <c r="AY18" s="130"/>
    </row>
    <row r="19" spans="1:51" ht="14.5" x14ac:dyDescent="0.35">
      <c r="A19" s="183">
        <v>45627</v>
      </c>
      <c r="B19" s="99"/>
      <c r="C19" s="99">
        <v>14</v>
      </c>
      <c r="D19" s="100">
        <v>15</v>
      </c>
      <c r="E19" s="11">
        <v>12.679</v>
      </c>
      <c r="F19" s="11">
        <v>14.662000000000001</v>
      </c>
      <c r="G19" s="11">
        <v>14.856</v>
      </c>
      <c r="H19" s="11">
        <v>15.986000000000001</v>
      </c>
      <c r="I19" s="11">
        <v>15.733000000000001</v>
      </c>
      <c r="J19" s="11">
        <v>18.567</v>
      </c>
      <c r="K19" s="11">
        <v>16.606999999999999</v>
      </c>
      <c r="L19" s="11">
        <v>13.737</v>
      </c>
      <c r="M19" s="11">
        <v>12.43</v>
      </c>
      <c r="N19" s="11">
        <v>12.426</v>
      </c>
      <c r="O19" s="11">
        <v>12.202999999999999</v>
      </c>
      <c r="P19" s="11">
        <v>13.109</v>
      </c>
      <c r="Q19" s="11">
        <v>18.135999999999999</v>
      </c>
      <c r="R19" s="11">
        <v>17.763000000000002</v>
      </c>
      <c r="S19" s="11">
        <v>18.940999999999999</v>
      </c>
      <c r="T19" s="11">
        <v>16.544</v>
      </c>
      <c r="U19" s="11">
        <v>15.335000000000001</v>
      </c>
      <c r="V19" s="11">
        <v>13.163</v>
      </c>
      <c r="W19" s="11">
        <v>14.702999999999999</v>
      </c>
      <c r="X19" s="11">
        <v>15.641999999999999</v>
      </c>
      <c r="Y19" s="11">
        <v>10.776</v>
      </c>
      <c r="Z19" s="11">
        <v>15.714</v>
      </c>
      <c r="AA19" s="11">
        <v>17.084</v>
      </c>
      <c r="AB19" s="11">
        <v>13.907</v>
      </c>
      <c r="AC19" s="11">
        <v>12.866</v>
      </c>
      <c r="AD19" s="11">
        <v>12.986000000000001</v>
      </c>
      <c r="AE19" s="11">
        <v>9.907</v>
      </c>
      <c r="AF19" s="11">
        <v>13.057</v>
      </c>
      <c r="AG19" s="11">
        <v>12.608000000000001</v>
      </c>
      <c r="AH19" s="11">
        <v>13.353</v>
      </c>
      <c r="AI19" s="130"/>
      <c r="AJ19" s="130"/>
      <c r="AK19" s="130"/>
      <c r="AL19" s="130"/>
      <c r="AM19" s="130"/>
      <c r="AN19" s="130"/>
      <c r="AO19" s="130"/>
      <c r="AP19" s="130"/>
      <c r="AQ19" s="130"/>
      <c r="AR19" s="130"/>
      <c r="AS19" s="130"/>
      <c r="AT19" s="130"/>
      <c r="AU19" s="130"/>
      <c r="AV19" s="130"/>
      <c r="AW19" s="130"/>
      <c r="AX19" s="130"/>
      <c r="AY19" s="130"/>
    </row>
    <row r="20" spans="1:51" ht="14.5" x14ac:dyDescent="0.35">
      <c r="A20" s="183">
        <v>45658</v>
      </c>
      <c r="B20" s="99"/>
      <c r="C20" s="99">
        <v>13</v>
      </c>
      <c r="D20" s="100">
        <v>13</v>
      </c>
      <c r="E20" s="11">
        <v>12.013</v>
      </c>
      <c r="F20" s="11">
        <v>13.897</v>
      </c>
      <c r="G20" s="11">
        <v>13.164999999999999</v>
      </c>
      <c r="H20" s="11">
        <v>14.805</v>
      </c>
      <c r="I20" s="11">
        <v>13.272</v>
      </c>
      <c r="J20" s="11">
        <v>15.664</v>
      </c>
      <c r="K20" s="11">
        <v>14.065</v>
      </c>
      <c r="L20" s="11">
        <v>13.541</v>
      </c>
      <c r="M20" s="11">
        <v>11.606</v>
      </c>
      <c r="N20" s="11">
        <v>12.236000000000001</v>
      </c>
      <c r="O20" s="11">
        <v>11.233000000000001</v>
      </c>
      <c r="P20" s="11">
        <v>11.981999999999999</v>
      </c>
      <c r="Q20" s="11">
        <v>16.939</v>
      </c>
      <c r="R20" s="11">
        <v>15.72</v>
      </c>
      <c r="S20" s="11">
        <v>14.702999999999999</v>
      </c>
      <c r="T20" s="11">
        <v>13.827</v>
      </c>
      <c r="U20" s="11">
        <v>13.866</v>
      </c>
      <c r="V20" s="11">
        <v>12.031000000000001</v>
      </c>
      <c r="W20" s="11">
        <v>12.88</v>
      </c>
      <c r="X20" s="11">
        <v>14.346</v>
      </c>
      <c r="Y20" s="11">
        <v>10.97</v>
      </c>
      <c r="Z20" s="11">
        <v>13.609</v>
      </c>
      <c r="AA20" s="11">
        <v>14.901999999999999</v>
      </c>
      <c r="AB20" s="11">
        <v>12.247</v>
      </c>
      <c r="AC20" s="11">
        <v>12.798</v>
      </c>
      <c r="AD20" s="11">
        <v>12.542</v>
      </c>
      <c r="AE20" s="11">
        <v>9.5749999999999993</v>
      </c>
      <c r="AF20" s="11">
        <v>12.657</v>
      </c>
      <c r="AG20" s="11">
        <v>11.32</v>
      </c>
      <c r="AH20" s="11">
        <v>12.224</v>
      </c>
      <c r="AI20" s="130"/>
      <c r="AJ20" s="130"/>
      <c r="AK20" s="130"/>
      <c r="AL20" s="130"/>
      <c r="AM20" s="130"/>
      <c r="AN20" s="130"/>
      <c r="AO20" s="130"/>
      <c r="AP20" s="130"/>
      <c r="AQ20" s="130"/>
      <c r="AR20" s="130"/>
      <c r="AS20" s="130"/>
      <c r="AT20" s="130"/>
      <c r="AU20" s="130"/>
      <c r="AV20" s="130"/>
      <c r="AW20" s="130"/>
      <c r="AX20" s="130"/>
      <c r="AY20" s="130"/>
    </row>
    <row r="21" spans="1:51" ht="14.5" x14ac:dyDescent="0.35">
      <c r="A21" s="183">
        <v>45689</v>
      </c>
      <c r="B21" s="99"/>
      <c r="C21" s="99">
        <v>12</v>
      </c>
      <c r="D21" s="100">
        <v>12</v>
      </c>
      <c r="E21" s="11">
        <v>10.744999999999999</v>
      </c>
      <c r="F21" s="11">
        <v>11.832000000000001</v>
      </c>
      <c r="G21" s="11">
        <v>14.343999999999999</v>
      </c>
      <c r="H21" s="11">
        <v>16.28</v>
      </c>
      <c r="I21" s="11">
        <v>11.214</v>
      </c>
      <c r="J21" s="11">
        <v>13.007999999999999</v>
      </c>
      <c r="K21" s="11">
        <v>13.215999999999999</v>
      </c>
      <c r="L21" s="11">
        <v>12.856999999999999</v>
      </c>
      <c r="M21" s="11">
        <v>10.065</v>
      </c>
      <c r="N21" s="11">
        <v>10.786</v>
      </c>
      <c r="O21" s="11">
        <v>10.33</v>
      </c>
      <c r="P21" s="11">
        <v>11.214</v>
      </c>
      <c r="Q21" s="11">
        <v>14.939</v>
      </c>
      <c r="R21" s="11">
        <v>13.041</v>
      </c>
      <c r="S21" s="11">
        <v>14.065</v>
      </c>
      <c r="T21" s="11">
        <v>11.14</v>
      </c>
      <c r="U21" s="11">
        <v>12.935</v>
      </c>
      <c r="V21" s="11">
        <v>10.212999999999999</v>
      </c>
      <c r="W21" s="11">
        <v>11.002000000000001</v>
      </c>
      <c r="X21" s="11">
        <v>11.335000000000001</v>
      </c>
      <c r="Y21" s="11">
        <v>10.519</v>
      </c>
      <c r="Z21" s="11">
        <v>13.968999999999999</v>
      </c>
      <c r="AA21" s="11">
        <v>16.472000000000001</v>
      </c>
      <c r="AB21" s="11">
        <v>13.52</v>
      </c>
      <c r="AC21" s="11">
        <v>14.814</v>
      </c>
      <c r="AD21" s="11">
        <v>12.11</v>
      </c>
      <c r="AE21" s="11">
        <v>8.484</v>
      </c>
      <c r="AF21" s="11">
        <v>11.329000000000001</v>
      </c>
      <c r="AG21" s="11">
        <v>10.442</v>
      </c>
      <c r="AH21" s="11">
        <v>11.009</v>
      </c>
      <c r="AI21" s="130"/>
      <c r="AJ21" s="130"/>
      <c r="AK21" s="130"/>
      <c r="AL21" s="130"/>
      <c r="AM21" s="130"/>
      <c r="AN21" s="130"/>
      <c r="AO21" s="130"/>
      <c r="AP21" s="130"/>
      <c r="AQ21" s="130"/>
      <c r="AR21" s="130"/>
      <c r="AS21" s="130"/>
      <c r="AT21" s="130"/>
      <c r="AU21" s="130"/>
      <c r="AV21" s="130"/>
      <c r="AW21" s="130"/>
      <c r="AX21" s="130"/>
      <c r="AY21" s="130"/>
    </row>
    <row r="22" spans="1:51" ht="14.5" x14ac:dyDescent="0.35">
      <c r="A22" s="183">
        <v>45717</v>
      </c>
      <c r="B22" s="99"/>
      <c r="C22" s="99">
        <v>18</v>
      </c>
      <c r="D22" s="100">
        <v>23</v>
      </c>
      <c r="E22" s="11">
        <v>17.184999999999999</v>
      </c>
      <c r="F22" s="11">
        <v>22.132999999999999</v>
      </c>
      <c r="G22" s="11">
        <v>33.697000000000003</v>
      </c>
      <c r="H22" s="11">
        <v>19.827000000000002</v>
      </c>
      <c r="I22" s="11">
        <v>38.235999999999997</v>
      </c>
      <c r="J22" s="11">
        <v>22.361000000000001</v>
      </c>
      <c r="K22" s="11">
        <v>19.946000000000002</v>
      </c>
      <c r="L22" s="11">
        <v>17.687999999999999</v>
      </c>
      <c r="M22" s="11">
        <v>18.113</v>
      </c>
      <c r="N22" s="11">
        <v>14.381</v>
      </c>
      <c r="O22" s="11">
        <v>14.997999999999999</v>
      </c>
      <c r="P22" s="11">
        <v>33.600999999999999</v>
      </c>
      <c r="Q22" s="11">
        <v>27.966000000000001</v>
      </c>
      <c r="R22" s="11">
        <v>16.968</v>
      </c>
      <c r="S22" s="11">
        <v>47.222999999999999</v>
      </c>
      <c r="T22" s="11">
        <v>14.78</v>
      </c>
      <c r="U22" s="11">
        <v>22.425999999999998</v>
      </c>
      <c r="V22" s="11">
        <v>12.116</v>
      </c>
      <c r="W22" s="11">
        <v>17.783000000000001</v>
      </c>
      <c r="X22" s="11">
        <v>21.280999999999999</v>
      </c>
      <c r="Y22" s="11">
        <v>13.888999999999999</v>
      </c>
      <c r="Z22" s="11">
        <v>18.277000000000001</v>
      </c>
      <c r="AA22" s="11">
        <v>32.134999999999998</v>
      </c>
      <c r="AB22" s="11">
        <v>20.143999999999998</v>
      </c>
      <c r="AC22" s="11">
        <v>41.015999999999998</v>
      </c>
      <c r="AD22" s="11">
        <v>14.31</v>
      </c>
      <c r="AE22" s="11">
        <v>12.598000000000001</v>
      </c>
      <c r="AF22" s="11">
        <v>17.556999999999999</v>
      </c>
      <c r="AG22" s="11">
        <v>12.385</v>
      </c>
      <c r="AH22" s="11">
        <v>17.131</v>
      </c>
      <c r="AI22" s="130"/>
      <c r="AJ22" s="130"/>
      <c r="AK22" s="130"/>
      <c r="AL22" s="130"/>
      <c r="AM22" s="130"/>
      <c r="AN22" s="130"/>
      <c r="AO22" s="130"/>
      <c r="AP22" s="130"/>
      <c r="AQ22" s="130"/>
      <c r="AR22" s="130"/>
      <c r="AS22" s="130"/>
      <c r="AT22" s="130"/>
      <c r="AU22" s="130"/>
      <c r="AV22" s="130"/>
      <c r="AW22" s="130"/>
      <c r="AX22" s="130"/>
      <c r="AY22" s="130"/>
    </row>
    <row r="23" spans="1:51" ht="14.5" x14ac:dyDescent="0.35">
      <c r="A23" s="183">
        <v>45748</v>
      </c>
      <c r="B23" s="99"/>
      <c r="C23" s="99">
        <v>40</v>
      </c>
      <c r="D23" s="100">
        <v>51</v>
      </c>
      <c r="E23" s="11">
        <v>47.651000000000003</v>
      </c>
      <c r="F23" s="11">
        <v>58.63</v>
      </c>
      <c r="G23" s="11">
        <v>39.198</v>
      </c>
      <c r="H23" s="11">
        <v>40.323</v>
      </c>
      <c r="I23" s="11">
        <v>67.227999999999994</v>
      </c>
      <c r="J23" s="11">
        <v>45.604999999999997</v>
      </c>
      <c r="K23" s="11">
        <v>44.195</v>
      </c>
      <c r="L23" s="11">
        <v>51.506</v>
      </c>
      <c r="M23" s="11">
        <v>57.453000000000003</v>
      </c>
      <c r="N23" s="11">
        <v>38.652000000000001</v>
      </c>
      <c r="O23" s="11">
        <v>35.871000000000002</v>
      </c>
      <c r="P23" s="11">
        <v>91.528000000000006</v>
      </c>
      <c r="Q23" s="11">
        <v>78.807000000000002</v>
      </c>
      <c r="R23" s="11">
        <v>53.712000000000003</v>
      </c>
      <c r="S23" s="11">
        <v>72.465000000000003</v>
      </c>
      <c r="T23" s="11">
        <v>36.616999999999997</v>
      </c>
      <c r="U23" s="11">
        <v>42.14</v>
      </c>
      <c r="V23" s="11">
        <v>29.472000000000001</v>
      </c>
      <c r="W23" s="11">
        <v>38.549999999999997</v>
      </c>
      <c r="X23" s="11">
        <v>77.430000000000007</v>
      </c>
      <c r="Y23" s="11">
        <v>19.843</v>
      </c>
      <c r="Z23" s="11">
        <v>48.421999999999997</v>
      </c>
      <c r="AA23" s="11">
        <v>44.180999999999997</v>
      </c>
      <c r="AB23" s="11">
        <v>39.774000000000001</v>
      </c>
      <c r="AC23" s="11">
        <v>79.022999999999996</v>
      </c>
      <c r="AD23" s="11">
        <v>30.469000000000001</v>
      </c>
      <c r="AE23" s="11">
        <v>47.826000000000001</v>
      </c>
      <c r="AF23" s="11">
        <v>27.991</v>
      </c>
      <c r="AG23" s="11">
        <v>21.201000000000001</v>
      </c>
      <c r="AH23" s="11">
        <v>64.823999999999998</v>
      </c>
      <c r="AI23" s="130"/>
      <c r="AJ23" s="130"/>
      <c r="AK23" s="130"/>
      <c r="AL23" s="130"/>
      <c r="AM23" s="130"/>
      <c r="AN23" s="130"/>
      <c r="AO23" s="130"/>
      <c r="AP23" s="130"/>
      <c r="AQ23" s="130"/>
      <c r="AR23" s="130"/>
      <c r="AS23" s="130"/>
      <c r="AT23" s="130"/>
      <c r="AU23" s="130"/>
      <c r="AV23" s="130"/>
      <c r="AW23" s="130"/>
      <c r="AX23" s="130"/>
      <c r="AY23" s="130"/>
    </row>
    <row r="24" spans="1:51" ht="14.5" x14ac:dyDescent="0.35">
      <c r="A24" s="183">
        <v>45778</v>
      </c>
      <c r="B24" s="99"/>
      <c r="C24" s="99">
        <v>112</v>
      </c>
      <c r="D24" s="100">
        <v>135</v>
      </c>
      <c r="E24" s="11">
        <v>211.744</v>
      </c>
      <c r="F24" s="11">
        <v>157.97999999999999</v>
      </c>
      <c r="G24" s="11">
        <v>106.681</v>
      </c>
      <c r="H24" s="11">
        <v>143.16499999999999</v>
      </c>
      <c r="I24" s="11">
        <v>197.41800000000001</v>
      </c>
      <c r="J24" s="11">
        <v>147.15899999999999</v>
      </c>
      <c r="K24" s="11">
        <v>150.429</v>
      </c>
      <c r="L24" s="11">
        <v>124.629</v>
      </c>
      <c r="M24" s="11">
        <v>226.98</v>
      </c>
      <c r="N24" s="11">
        <v>52.104999999999997</v>
      </c>
      <c r="O24" s="11">
        <v>114.66</v>
      </c>
      <c r="P24" s="11">
        <v>150.80699999999999</v>
      </c>
      <c r="Q24" s="11">
        <v>233.38300000000001</v>
      </c>
      <c r="R24" s="11">
        <v>127.09699999999999</v>
      </c>
      <c r="S24" s="11">
        <v>151.751</v>
      </c>
      <c r="T24" s="11">
        <v>182.35900000000001</v>
      </c>
      <c r="U24" s="11">
        <v>209.554</v>
      </c>
      <c r="V24" s="11">
        <v>88.29</v>
      </c>
      <c r="W24" s="11">
        <v>129.03399999999999</v>
      </c>
      <c r="X24" s="11">
        <v>114.40900000000001</v>
      </c>
      <c r="Y24" s="11">
        <v>78.364999999999995</v>
      </c>
      <c r="Z24" s="11">
        <v>117.756</v>
      </c>
      <c r="AA24" s="11">
        <v>95.531999999999996</v>
      </c>
      <c r="AB24" s="11">
        <v>104.185</v>
      </c>
      <c r="AC24" s="11">
        <v>147.59700000000001</v>
      </c>
      <c r="AD24" s="11">
        <v>72.632000000000005</v>
      </c>
      <c r="AE24" s="11">
        <v>130.905</v>
      </c>
      <c r="AF24" s="11">
        <v>118.997</v>
      </c>
      <c r="AG24" s="11">
        <v>73.763000000000005</v>
      </c>
      <c r="AH24" s="11">
        <v>161.20400000000001</v>
      </c>
      <c r="AI24" s="130"/>
      <c r="AJ24" s="130"/>
      <c r="AK24" s="130"/>
      <c r="AL24" s="130"/>
      <c r="AM24" s="130"/>
      <c r="AN24" s="130"/>
      <c r="AO24" s="130"/>
      <c r="AP24" s="130"/>
      <c r="AQ24" s="130"/>
      <c r="AR24" s="130"/>
      <c r="AS24" s="130"/>
      <c r="AT24" s="130"/>
      <c r="AU24" s="130"/>
      <c r="AV24" s="130"/>
      <c r="AW24" s="130"/>
      <c r="AX24" s="130"/>
      <c r="AY24" s="130"/>
    </row>
    <row r="25" spans="1:51" ht="14.5" x14ac:dyDescent="0.35">
      <c r="A25" s="183">
        <v>45809</v>
      </c>
      <c r="B25" s="99"/>
      <c r="C25" s="99">
        <v>99</v>
      </c>
      <c r="D25" s="100">
        <v>144</v>
      </c>
      <c r="E25" s="11">
        <v>229.87799999999999</v>
      </c>
      <c r="F25" s="11">
        <v>145.346</v>
      </c>
      <c r="G25" s="11">
        <v>262.78100000000001</v>
      </c>
      <c r="H25" s="11">
        <v>98.305999999999997</v>
      </c>
      <c r="I25" s="11">
        <v>257.12599999999998</v>
      </c>
      <c r="J25" s="11">
        <v>125.675</v>
      </c>
      <c r="K25" s="11">
        <v>217.078</v>
      </c>
      <c r="L25" s="11">
        <v>74.662000000000006</v>
      </c>
      <c r="M25" s="11">
        <v>127.85299999999999</v>
      </c>
      <c r="N25" s="11">
        <v>29.393000000000001</v>
      </c>
      <c r="O25" s="11">
        <v>86.186000000000007</v>
      </c>
      <c r="P25" s="11">
        <v>96.945999999999998</v>
      </c>
      <c r="Q25" s="11">
        <v>213.10300000000001</v>
      </c>
      <c r="R25" s="11">
        <v>83.063000000000002</v>
      </c>
      <c r="S25" s="11">
        <v>118.43300000000001</v>
      </c>
      <c r="T25" s="11">
        <v>212.96700000000001</v>
      </c>
      <c r="U25" s="11">
        <v>116.63</v>
      </c>
      <c r="V25" s="11">
        <v>142.18100000000001</v>
      </c>
      <c r="W25" s="11">
        <v>219.29400000000001</v>
      </c>
      <c r="X25" s="11">
        <v>49.415999999999997</v>
      </c>
      <c r="Y25" s="11">
        <v>62.494999999999997</v>
      </c>
      <c r="Z25" s="11">
        <v>148.16300000000001</v>
      </c>
      <c r="AA25" s="11">
        <v>183.691</v>
      </c>
      <c r="AB25" s="11">
        <v>168.23400000000001</v>
      </c>
      <c r="AC25" s="11">
        <v>167.86600000000001</v>
      </c>
      <c r="AD25" s="11">
        <v>30.57</v>
      </c>
      <c r="AE25" s="11">
        <v>261.09199999999998</v>
      </c>
      <c r="AF25" s="11">
        <v>89.599000000000004</v>
      </c>
      <c r="AG25" s="11">
        <v>150.46799999999999</v>
      </c>
      <c r="AH25" s="11">
        <v>110.67</v>
      </c>
      <c r="AI25" s="130"/>
      <c r="AJ25" s="130"/>
      <c r="AK25" s="130"/>
      <c r="AL25" s="130"/>
      <c r="AM25" s="130"/>
      <c r="AN25" s="130"/>
      <c r="AO25" s="130"/>
      <c r="AP25" s="130"/>
      <c r="AQ25" s="130"/>
      <c r="AR25" s="130"/>
      <c r="AS25" s="130"/>
      <c r="AT25" s="130"/>
      <c r="AU25" s="130"/>
      <c r="AV25" s="130"/>
      <c r="AW25" s="130"/>
      <c r="AX25" s="130"/>
      <c r="AY25" s="130"/>
    </row>
    <row r="26" spans="1:51" ht="14.5" x14ac:dyDescent="0.35">
      <c r="A26" s="183">
        <v>45839</v>
      </c>
      <c r="B26" s="99"/>
      <c r="C26" s="99">
        <v>30</v>
      </c>
      <c r="D26" s="100">
        <v>51</v>
      </c>
      <c r="E26" s="11">
        <v>87.608000000000004</v>
      </c>
      <c r="F26" s="11">
        <v>37.944000000000003</v>
      </c>
      <c r="G26" s="11">
        <v>205.45500000000001</v>
      </c>
      <c r="H26" s="11">
        <v>40.512999999999998</v>
      </c>
      <c r="I26" s="11">
        <v>92.132999999999996</v>
      </c>
      <c r="J26" s="11">
        <v>71.573999999999998</v>
      </c>
      <c r="K26" s="11">
        <v>142.91800000000001</v>
      </c>
      <c r="L26" s="11">
        <v>24.074999999999999</v>
      </c>
      <c r="M26" s="11">
        <v>53.201999999999998</v>
      </c>
      <c r="N26" s="11">
        <v>13.034000000000001</v>
      </c>
      <c r="O26" s="11">
        <v>27.6</v>
      </c>
      <c r="P26" s="11">
        <v>37.316000000000003</v>
      </c>
      <c r="Q26" s="11">
        <v>84.260999999999996</v>
      </c>
      <c r="R26" s="11">
        <v>48.997</v>
      </c>
      <c r="S26" s="11">
        <v>47.244999999999997</v>
      </c>
      <c r="T26" s="11">
        <v>82.067999999999998</v>
      </c>
      <c r="U26" s="11">
        <v>48.497999999999998</v>
      </c>
      <c r="V26" s="11">
        <v>41.720999999999997</v>
      </c>
      <c r="W26" s="11">
        <v>86.242000000000004</v>
      </c>
      <c r="X26" s="11">
        <v>20.419</v>
      </c>
      <c r="Y26" s="11">
        <v>26.302</v>
      </c>
      <c r="Z26" s="11">
        <v>47.793999999999997</v>
      </c>
      <c r="AA26" s="11">
        <v>59.597000000000001</v>
      </c>
      <c r="AB26" s="11">
        <v>49.917000000000002</v>
      </c>
      <c r="AC26" s="11">
        <v>53.84</v>
      </c>
      <c r="AD26" s="11">
        <v>13.715</v>
      </c>
      <c r="AE26" s="11">
        <v>112.568</v>
      </c>
      <c r="AF26" s="11">
        <v>31.763999999999999</v>
      </c>
      <c r="AG26" s="11">
        <v>93.289000000000001</v>
      </c>
      <c r="AH26" s="11">
        <v>62.808</v>
      </c>
      <c r="AI26" s="130"/>
      <c r="AJ26" s="130"/>
      <c r="AK26" s="130"/>
      <c r="AL26" s="130"/>
      <c r="AM26" s="130"/>
      <c r="AN26" s="130"/>
      <c r="AO26" s="130"/>
      <c r="AP26" s="130"/>
      <c r="AQ26" s="130"/>
      <c r="AR26" s="130"/>
      <c r="AS26" s="130"/>
      <c r="AT26" s="130"/>
      <c r="AU26" s="130"/>
      <c r="AV26" s="130"/>
      <c r="AW26" s="130"/>
      <c r="AX26" s="130"/>
      <c r="AY26" s="130"/>
    </row>
    <row r="27" spans="1:51" ht="14.5" x14ac:dyDescent="0.35">
      <c r="A27" s="183">
        <v>45870</v>
      </c>
      <c r="B27" s="99"/>
      <c r="C27" s="99">
        <v>22</v>
      </c>
      <c r="D27" s="100">
        <v>29</v>
      </c>
      <c r="E27" s="11">
        <v>38.159999999999997</v>
      </c>
      <c r="F27" s="11">
        <v>19.248999999999999</v>
      </c>
      <c r="G27" s="11">
        <v>70.477999999999994</v>
      </c>
      <c r="H27" s="11">
        <v>19.344000000000001</v>
      </c>
      <c r="I27" s="11">
        <v>72.52</v>
      </c>
      <c r="J27" s="11">
        <v>29.695</v>
      </c>
      <c r="K27" s="11">
        <v>89.863</v>
      </c>
      <c r="L27" s="11">
        <v>16.321000000000002</v>
      </c>
      <c r="M27" s="11">
        <v>36.43</v>
      </c>
      <c r="N27" s="11">
        <v>9.9269999999999996</v>
      </c>
      <c r="O27" s="11">
        <v>19.728000000000002</v>
      </c>
      <c r="P27" s="11">
        <v>18.954999999999998</v>
      </c>
      <c r="Q27" s="11">
        <v>40.756999999999998</v>
      </c>
      <c r="R27" s="11">
        <v>34.003999999999998</v>
      </c>
      <c r="S27" s="11">
        <v>39.844000000000001</v>
      </c>
      <c r="T27" s="11">
        <v>32.125999999999998</v>
      </c>
      <c r="U27" s="11">
        <v>21.353999999999999</v>
      </c>
      <c r="V27" s="11">
        <v>34.750999999999998</v>
      </c>
      <c r="W27" s="11">
        <v>28.591000000000001</v>
      </c>
      <c r="X27" s="11">
        <v>14.055999999999999</v>
      </c>
      <c r="Y27" s="11">
        <v>27.396000000000001</v>
      </c>
      <c r="Z27" s="11">
        <v>30.82</v>
      </c>
      <c r="AA27" s="11">
        <v>25.283999999999999</v>
      </c>
      <c r="AB27" s="11">
        <v>34.011000000000003</v>
      </c>
      <c r="AC27" s="11">
        <v>31.472999999999999</v>
      </c>
      <c r="AD27" s="11">
        <v>9.3729999999999993</v>
      </c>
      <c r="AE27" s="11">
        <v>34.151000000000003</v>
      </c>
      <c r="AF27" s="11">
        <v>17.329000000000001</v>
      </c>
      <c r="AG27" s="11">
        <v>36.152999999999999</v>
      </c>
      <c r="AH27" s="11">
        <v>37.279000000000003</v>
      </c>
      <c r="AI27" s="130"/>
      <c r="AJ27" s="130"/>
      <c r="AK27" s="130"/>
      <c r="AL27" s="130"/>
      <c r="AM27" s="130"/>
      <c r="AN27" s="130"/>
      <c r="AO27" s="130"/>
      <c r="AP27" s="130"/>
      <c r="AQ27" s="130"/>
      <c r="AR27" s="130"/>
      <c r="AS27" s="130"/>
      <c r="AT27" s="130"/>
      <c r="AU27" s="130"/>
      <c r="AV27" s="130"/>
      <c r="AW27" s="130"/>
      <c r="AX27" s="130"/>
      <c r="AY27" s="130"/>
    </row>
    <row r="28" spans="1:51" ht="14.5" x14ac:dyDescent="0.35">
      <c r="A28" s="183">
        <v>45901</v>
      </c>
      <c r="B28" s="99"/>
      <c r="C28" s="99">
        <v>19</v>
      </c>
      <c r="D28" s="100">
        <v>26</v>
      </c>
      <c r="E28" s="11">
        <v>32.177999999999997</v>
      </c>
      <c r="F28" s="11">
        <v>30.687999999999999</v>
      </c>
      <c r="G28" s="11">
        <v>36.795000000000002</v>
      </c>
      <c r="H28" s="11">
        <v>21.792999999999999</v>
      </c>
      <c r="I28" s="11">
        <v>62.697000000000003</v>
      </c>
      <c r="J28" s="11">
        <v>24.199000000000002</v>
      </c>
      <c r="K28" s="11">
        <v>44.99</v>
      </c>
      <c r="L28" s="11">
        <v>15.728</v>
      </c>
      <c r="M28" s="11">
        <v>19.082999999999998</v>
      </c>
      <c r="N28" s="11">
        <v>23.199000000000002</v>
      </c>
      <c r="O28" s="11">
        <v>34.212000000000003</v>
      </c>
      <c r="P28" s="11">
        <v>41.247</v>
      </c>
      <c r="Q28" s="11">
        <v>23.603000000000002</v>
      </c>
      <c r="R28" s="11">
        <v>33.441000000000003</v>
      </c>
      <c r="S28" s="11">
        <v>36.533000000000001</v>
      </c>
      <c r="T28" s="11">
        <v>37.281999999999996</v>
      </c>
      <c r="U28" s="11">
        <v>15.359</v>
      </c>
      <c r="V28" s="11">
        <v>18.734999999999999</v>
      </c>
      <c r="W28" s="11">
        <v>20.507000000000001</v>
      </c>
      <c r="X28" s="11">
        <v>11.494</v>
      </c>
      <c r="Y28" s="11">
        <v>45.741</v>
      </c>
      <c r="Z28" s="11">
        <v>39.457999999999998</v>
      </c>
      <c r="AA28" s="11">
        <v>16.957999999999998</v>
      </c>
      <c r="AB28" s="11">
        <v>23.747</v>
      </c>
      <c r="AC28" s="11">
        <v>18.463999999999999</v>
      </c>
      <c r="AD28" s="11">
        <v>9.69</v>
      </c>
      <c r="AE28" s="11">
        <v>17.779</v>
      </c>
      <c r="AF28" s="11">
        <v>12.955</v>
      </c>
      <c r="AG28" s="11">
        <v>44.287999999999997</v>
      </c>
      <c r="AH28" s="11">
        <v>24.760999999999999</v>
      </c>
      <c r="AI28" s="130"/>
      <c r="AJ28" s="130"/>
      <c r="AK28" s="130"/>
      <c r="AL28" s="130"/>
      <c r="AM28" s="130"/>
      <c r="AN28" s="130"/>
      <c r="AO28" s="130"/>
      <c r="AP28" s="130"/>
      <c r="AQ28" s="130"/>
      <c r="AR28" s="130"/>
      <c r="AS28" s="130"/>
      <c r="AT28" s="130"/>
      <c r="AU28" s="130"/>
      <c r="AV28" s="130"/>
      <c r="AW28" s="130"/>
      <c r="AX28" s="130"/>
      <c r="AY28" s="130"/>
    </row>
    <row r="29" spans="1:51" ht="14.5" x14ac:dyDescent="0.35">
      <c r="A29" s="183">
        <v>45931</v>
      </c>
      <c r="B29" s="99"/>
      <c r="C29" s="99">
        <v>16</v>
      </c>
      <c r="D29" s="100">
        <v>22</v>
      </c>
      <c r="E29" s="11">
        <v>21.763999999999999</v>
      </c>
      <c r="F29" s="11">
        <v>27.053999999999998</v>
      </c>
      <c r="G29" s="11">
        <v>27.128</v>
      </c>
      <c r="H29" s="11">
        <v>38.680999999999997</v>
      </c>
      <c r="I29" s="11">
        <v>51.447000000000003</v>
      </c>
      <c r="J29" s="11">
        <v>24.286000000000001</v>
      </c>
      <c r="K29" s="11">
        <v>21.440999999999999</v>
      </c>
      <c r="L29" s="11">
        <v>18.728000000000002</v>
      </c>
      <c r="M29" s="11">
        <v>15.239000000000001</v>
      </c>
      <c r="N29" s="11">
        <v>24.547000000000001</v>
      </c>
      <c r="O29" s="11">
        <v>17.925000000000001</v>
      </c>
      <c r="P29" s="11">
        <v>42.439</v>
      </c>
      <c r="Q29" s="11">
        <v>41.029000000000003</v>
      </c>
      <c r="R29" s="11">
        <v>82.165000000000006</v>
      </c>
      <c r="S29" s="11">
        <v>33.582999999999998</v>
      </c>
      <c r="T29" s="11">
        <v>22.587</v>
      </c>
      <c r="U29" s="11">
        <v>17.04</v>
      </c>
      <c r="V29" s="11">
        <v>21.867999999999999</v>
      </c>
      <c r="W29" s="11">
        <v>29.468</v>
      </c>
      <c r="X29" s="11">
        <v>10.345000000000001</v>
      </c>
      <c r="Y29" s="11">
        <v>32.682000000000002</v>
      </c>
      <c r="Z29" s="11">
        <v>42.813000000000002</v>
      </c>
      <c r="AA29" s="11">
        <v>20.312000000000001</v>
      </c>
      <c r="AB29" s="11">
        <v>17.178999999999998</v>
      </c>
      <c r="AC29" s="11">
        <v>17.332999999999998</v>
      </c>
      <c r="AD29" s="11">
        <v>12.622</v>
      </c>
      <c r="AE29" s="11">
        <v>12.676</v>
      </c>
      <c r="AF29" s="11">
        <v>13.443</v>
      </c>
      <c r="AG29" s="11">
        <v>19.803000000000001</v>
      </c>
      <c r="AH29" s="11">
        <v>16.006</v>
      </c>
      <c r="AI29" s="130"/>
      <c r="AJ29" s="130"/>
      <c r="AK29" s="130"/>
      <c r="AL29" s="130"/>
      <c r="AM29" s="130"/>
      <c r="AN29" s="130"/>
      <c r="AO29" s="130"/>
      <c r="AP29" s="130"/>
      <c r="AQ29" s="130"/>
      <c r="AR29" s="130"/>
      <c r="AS29" s="130"/>
      <c r="AT29" s="130"/>
      <c r="AU29" s="130"/>
      <c r="AV29" s="130"/>
      <c r="AW29" s="130"/>
      <c r="AX29" s="130"/>
      <c r="AY29" s="130"/>
    </row>
    <row r="30" spans="1:51" ht="14.5" x14ac:dyDescent="0.35">
      <c r="A30" s="183">
        <v>45962</v>
      </c>
      <c r="B30" s="99"/>
      <c r="C30" s="99">
        <v>15</v>
      </c>
      <c r="D30" s="100">
        <v>17</v>
      </c>
      <c r="E30" s="11">
        <v>16.372</v>
      </c>
      <c r="F30" s="11">
        <v>20.152000000000001</v>
      </c>
      <c r="G30" s="11">
        <v>18.353999999999999</v>
      </c>
      <c r="H30" s="11">
        <v>21.204999999999998</v>
      </c>
      <c r="I30" s="11">
        <v>27.518000000000001</v>
      </c>
      <c r="J30" s="11">
        <v>20.753</v>
      </c>
      <c r="K30" s="11">
        <v>15.016</v>
      </c>
      <c r="L30" s="11">
        <v>14.923</v>
      </c>
      <c r="M30" s="11">
        <v>13.351000000000001</v>
      </c>
      <c r="N30" s="11">
        <v>14.708</v>
      </c>
      <c r="O30" s="11">
        <v>12.803000000000001</v>
      </c>
      <c r="P30" s="11">
        <v>25.716999999999999</v>
      </c>
      <c r="Q30" s="11">
        <v>25.853999999999999</v>
      </c>
      <c r="R30" s="11">
        <v>31.303999999999998</v>
      </c>
      <c r="S30" s="11">
        <v>20.184999999999999</v>
      </c>
      <c r="T30" s="11">
        <v>17.651</v>
      </c>
      <c r="U30" s="11">
        <v>16.79</v>
      </c>
      <c r="V30" s="11">
        <v>18.350000000000001</v>
      </c>
      <c r="W30" s="11">
        <v>20.745000000000001</v>
      </c>
      <c r="X30" s="11">
        <v>9.8059999999999992</v>
      </c>
      <c r="Y30" s="11">
        <v>19.968</v>
      </c>
      <c r="Z30" s="11">
        <v>21.446999999999999</v>
      </c>
      <c r="AA30" s="11">
        <v>16.074000000000002</v>
      </c>
      <c r="AB30" s="11">
        <v>13.128</v>
      </c>
      <c r="AC30" s="11">
        <v>13.624000000000001</v>
      </c>
      <c r="AD30" s="11">
        <v>11.028</v>
      </c>
      <c r="AE30" s="11">
        <v>12.066000000000001</v>
      </c>
      <c r="AF30" s="11">
        <v>14.234</v>
      </c>
      <c r="AG30" s="11">
        <v>14.76</v>
      </c>
      <c r="AH30" s="11">
        <v>13.478999999999999</v>
      </c>
      <c r="AI30" s="130"/>
      <c r="AJ30" s="130"/>
      <c r="AK30" s="130"/>
      <c r="AL30" s="130"/>
      <c r="AM30" s="130"/>
      <c r="AN30" s="130"/>
      <c r="AO30" s="130"/>
      <c r="AP30" s="130"/>
      <c r="AQ30" s="130"/>
      <c r="AR30" s="130"/>
      <c r="AS30" s="130"/>
      <c r="AT30" s="130"/>
      <c r="AU30" s="130"/>
      <c r="AV30" s="130"/>
      <c r="AW30" s="130"/>
      <c r="AX30" s="130"/>
      <c r="AY30" s="130"/>
    </row>
    <row r="31" spans="1:51" ht="14.5" x14ac:dyDescent="0.35">
      <c r="A31" s="183">
        <v>45992</v>
      </c>
      <c r="B31" s="99"/>
      <c r="C31" s="99">
        <v>14</v>
      </c>
      <c r="D31" s="100">
        <v>15</v>
      </c>
      <c r="E31" s="11">
        <v>14.696999999999999</v>
      </c>
      <c r="F31" s="11">
        <v>15.07</v>
      </c>
      <c r="G31" s="11">
        <v>15.8</v>
      </c>
      <c r="H31" s="11">
        <v>16.065999999999999</v>
      </c>
      <c r="I31" s="11">
        <v>18.541</v>
      </c>
      <c r="J31" s="11">
        <v>17.091000000000001</v>
      </c>
      <c r="K31" s="11">
        <v>13.553000000000001</v>
      </c>
      <c r="L31" s="11">
        <v>12.661</v>
      </c>
      <c r="M31" s="11">
        <v>12.032999999999999</v>
      </c>
      <c r="N31" s="11">
        <v>11.958</v>
      </c>
      <c r="O31" s="11">
        <v>12.172000000000001</v>
      </c>
      <c r="P31" s="11">
        <v>17.722000000000001</v>
      </c>
      <c r="Q31" s="11">
        <v>17.843</v>
      </c>
      <c r="R31" s="11">
        <v>19.11</v>
      </c>
      <c r="S31" s="11">
        <v>16.061</v>
      </c>
      <c r="T31" s="11">
        <v>15.205</v>
      </c>
      <c r="U31" s="11">
        <v>13.461</v>
      </c>
      <c r="V31" s="11">
        <v>14.23</v>
      </c>
      <c r="W31" s="11">
        <v>15.247999999999999</v>
      </c>
      <c r="X31" s="11">
        <v>10.420999999999999</v>
      </c>
      <c r="Y31" s="11">
        <v>15.032</v>
      </c>
      <c r="Z31" s="11">
        <v>16.547999999999998</v>
      </c>
      <c r="AA31" s="11">
        <v>13.468999999999999</v>
      </c>
      <c r="AB31" s="11">
        <v>12.446999999999999</v>
      </c>
      <c r="AC31" s="11">
        <v>12.834</v>
      </c>
      <c r="AD31" s="11">
        <v>9.766</v>
      </c>
      <c r="AE31" s="11">
        <v>12.603</v>
      </c>
      <c r="AF31" s="11">
        <v>12.590999999999999</v>
      </c>
      <c r="AG31" s="11">
        <v>12.847</v>
      </c>
      <c r="AH31" s="11">
        <v>12.367000000000001</v>
      </c>
      <c r="AI31" s="130"/>
      <c r="AJ31" s="130"/>
      <c r="AK31" s="130"/>
      <c r="AL31" s="130"/>
      <c r="AM31" s="130"/>
      <c r="AN31" s="130"/>
      <c r="AO31" s="130"/>
      <c r="AP31" s="130"/>
      <c r="AQ31" s="130"/>
      <c r="AR31" s="130"/>
      <c r="AS31" s="130"/>
      <c r="AT31" s="130"/>
      <c r="AU31" s="130"/>
      <c r="AV31" s="130"/>
      <c r="AW31" s="130"/>
      <c r="AX31" s="130"/>
      <c r="AY31" s="130"/>
    </row>
    <row r="32" spans="1:51" ht="14.5" x14ac:dyDescent="0.35">
      <c r="A32" s="183">
        <v>46023</v>
      </c>
      <c r="B32" s="99"/>
      <c r="C32" s="99">
        <v>13</v>
      </c>
      <c r="D32" s="100">
        <v>13</v>
      </c>
      <c r="E32" s="11">
        <v>13.867000000000001</v>
      </c>
      <c r="F32" s="11">
        <v>13.355</v>
      </c>
      <c r="G32" s="11">
        <v>14.619</v>
      </c>
      <c r="H32" s="11">
        <v>13.555999999999999</v>
      </c>
      <c r="I32" s="11">
        <v>15.516</v>
      </c>
      <c r="J32" s="11">
        <v>14.47</v>
      </c>
      <c r="K32" s="11">
        <v>13.358000000000001</v>
      </c>
      <c r="L32" s="11">
        <v>11.816000000000001</v>
      </c>
      <c r="M32" s="11">
        <v>11.811999999999999</v>
      </c>
      <c r="N32" s="11">
        <v>10.992000000000001</v>
      </c>
      <c r="O32" s="11">
        <v>11.145</v>
      </c>
      <c r="P32" s="11">
        <v>16.456</v>
      </c>
      <c r="Q32" s="11">
        <v>15.706</v>
      </c>
      <c r="R32" s="11">
        <v>14.867000000000001</v>
      </c>
      <c r="S32" s="11">
        <v>13.448</v>
      </c>
      <c r="T32" s="11">
        <v>13.738</v>
      </c>
      <c r="U32" s="11">
        <v>12.228999999999999</v>
      </c>
      <c r="V32" s="11">
        <v>12.456</v>
      </c>
      <c r="W32" s="11">
        <v>13.956</v>
      </c>
      <c r="X32" s="11">
        <v>10.615</v>
      </c>
      <c r="Y32" s="11">
        <v>12.897</v>
      </c>
      <c r="Z32" s="11">
        <v>14.356999999999999</v>
      </c>
      <c r="AA32" s="11">
        <v>11.864000000000001</v>
      </c>
      <c r="AB32" s="11">
        <v>12.311999999999999</v>
      </c>
      <c r="AC32" s="11">
        <v>12.352</v>
      </c>
      <c r="AD32" s="11">
        <v>9.4420000000000002</v>
      </c>
      <c r="AE32" s="11">
        <v>12.236000000000001</v>
      </c>
      <c r="AF32" s="11">
        <v>11.301</v>
      </c>
      <c r="AG32" s="11">
        <v>11.707000000000001</v>
      </c>
      <c r="AH32" s="11">
        <v>11.728</v>
      </c>
      <c r="AI32" s="130"/>
      <c r="AJ32" s="130"/>
      <c r="AK32" s="130"/>
      <c r="AL32" s="130"/>
      <c r="AM32" s="130"/>
      <c r="AN32" s="130"/>
      <c r="AO32" s="130"/>
      <c r="AP32" s="130"/>
      <c r="AQ32" s="130"/>
      <c r="AR32" s="130"/>
      <c r="AS32" s="130"/>
      <c r="AT32" s="130"/>
      <c r="AU32" s="130"/>
      <c r="AV32" s="130"/>
      <c r="AW32" s="130"/>
      <c r="AX32" s="130"/>
      <c r="AY32" s="130"/>
    </row>
    <row r="33" spans="1:51" ht="14.5" x14ac:dyDescent="0.35">
      <c r="A33" s="183">
        <v>46054</v>
      </c>
      <c r="B33" s="99"/>
      <c r="C33" s="99">
        <v>12</v>
      </c>
      <c r="D33" s="100">
        <v>12</v>
      </c>
      <c r="E33" s="11">
        <v>11.823</v>
      </c>
      <c r="F33" s="11">
        <v>14.590999999999999</v>
      </c>
      <c r="G33" s="11">
        <v>15.999000000000001</v>
      </c>
      <c r="H33" s="11">
        <v>11.456</v>
      </c>
      <c r="I33" s="11">
        <v>12.858000000000001</v>
      </c>
      <c r="J33" s="11">
        <v>13.617000000000001</v>
      </c>
      <c r="K33" s="11">
        <v>12.651</v>
      </c>
      <c r="L33" s="11">
        <v>10.234999999999999</v>
      </c>
      <c r="M33" s="11">
        <v>10.4</v>
      </c>
      <c r="N33" s="11">
        <v>10.090999999999999</v>
      </c>
      <c r="O33" s="11">
        <v>10.347</v>
      </c>
      <c r="P33" s="11">
        <v>14.512</v>
      </c>
      <c r="Q33" s="11">
        <v>12.875999999999999</v>
      </c>
      <c r="R33" s="11">
        <v>14.246</v>
      </c>
      <c r="S33" s="11">
        <v>10.84</v>
      </c>
      <c r="T33" s="11">
        <v>12.785</v>
      </c>
      <c r="U33" s="11">
        <v>10.364000000000001</v>
      </c>
      <c r="V33" s="11">
        <v>10.619</v>
      </c>
      <c r="W33" s="11">
        <v>11.01</v>
      </c>
      <c r="X33" s="11">
        <v>10.195</v>
      </c>
      <c r="Y33" s="11">
        <v>12.661</v>
      </c>
      <c r="Z33" s="11">
        <v>15.936999999999999</v>
      </c>
      <c r="AA33" s="11">
        <v>13.026999999999999</v>
      </c>
      <c r="AB33" s="11">
        <v>14.180999999999999</v>
      </c>
      <c r="AC33" s="11">
        <v>11.96</v>
      </c>
      <c r="AD33" s="11">
        <v>8.3670000000000009</v>
      </c>
      <c r="AE33" s="11">
        <v>10.954000000000001</v>
      </c>
      <c r="AF33" s="11">
        <v>10.416</v>
      </c>
      <c r="AG33" s="11">
        <v>10.521000000000001</v>
      </c>
      <c r="AH33" s="11">
        <v>10.484</v>
      </c>
      <c r="AI33" s="130"/>
      <c r="AJ33" s="130"/>
      <c r="AK33" s="130"/>
      <c r="AL33" s="130"/>
      <c r="AM33" s="130"/>
      <c r="AN33" s="130"/>
      <c r="AO33" s="130"/>
      <c r="AP33" s="130"/>
      <c r="AQ33" s="130"/>
      <c r="AR33" s="130"/>
      <c r="AS33" s="130"/>
      <c r="AT33" s="130"/>
      <c r="AU33" s="130"/>
      <c r="AV33" s="130"/>
      <c r="AW33" s="130"/>
      <c r="AX33" s="130"/>
      <c r="AY33" s="130"/>
    </row>
    <row r="34" spans="1:51" ht="14.5" x14ac:dyDescent="0.35">
      <c r="A34" s="183">
        <v>46082</v>
      </c>
      <c r="B34" s="99"/>
      <c r="C34" s="99">
        <v>18</v>
      </c>
      <c r="D34" s="100">
        <v>23</v>
      </c>
      <c r="E34" s="11">
        <v>21.879000000000001</v>
      </c>
      <c r="F34" s="11">
        <v>34.189</v>
      </c>
      <c r="G34" s="11">
        <v>19.506</v>
      </c>
      <c r="H34" s="11">
        <v>38.991999999999997</v>
      </c>
      <c r="I34" s="11">
        <v>21.934999999999999</v>
      </c>
      <c r="J34" s="11">
        <v>20.405999999999999</v>
      </c>
      <c r="K34" s="11">
        <v>17.324999999999999</v>
      </c>
      <c r="L34" s="11">
        <v>18.395</v>
      </c>
      <c r="M34" s="11">
        <v>13.385</v>
      </c>
      <c r="N34" s="11">
        <v>14.65</v>
      </c>
      <c r="O34" s="11">
        <v>31.699000000000002</v>
      </c>
      <c r="P34" s="11">
        <v>27.323</v>
      </c>
      <c r="Q34" s="11">
        <v>16.785</v>
      </c>
      <c r="R34" s="11">
        <v>47.585000000000001</v>
      </c>
      <c r="S34" s="11">
        <v>14.234999999999999</v>
      </c>
      <c r="T34" s="11">
        <v>22.166</v>
      </c>
      <c r="U34" s="11">
        <v>12.057</v>
      </c>
      <c r="V34" s="11">
        <v>17.085999999999999</v>
      </c>
      <c r="W34" s="11">
        <v>20.602</v>
      </c>
      <c r="X34" s="11">
        <v>13.42</v>
      </c>
      <c r="Y34" s="11">
        <v>17.803999999999998</v>
      </c>
      <c r="Z34" s="11">
        <v>31.402999999999999</v>
      </c>
      <c r="AA34" s="11">
        <v>19.478999999999999</v>
      </c>
      <c r="AB34" s="11">
        <v>39.774999999999999</v>
      </c>
      <c r="AC34" s="11">
        <v>13.99</v>
      </c>
      <c r="AD34" s="11">
        <v>12.384</v>
      </c>
      <c r="AE34" s="11">
        <v>16.827999999999999</v>
      </c>
      <c r="AF34" s="11">
        <v>12.329000000000001</v>
      </c>
      <c r="AG34" s="11">
        <v>15.938000000000001</v>
      </c>
      <c r="AH34" s="11">
        <v>16.548999999999999</v>
      </c>
      <c r="AI34" s="130"/>
      <c r="AJ34" s="130"/>
      <c r="AK34" s="130"/>
      <c r="AL34" s="130"/>
      <c r="AM34" s="130"/>
      <c r="AN34" s="130"/>
      <c r="AO34" s="130"/>
      <c r="AP34" s="130"/>
      <c r="AQ34" s="130"/>
      <c r="AR34" s="130"/>
      <c r="AS34" s="130"/>
      <c r="AT34" s="130"/>
      <c r="AU34" s="130"/>
      <c r="AV34" s="130"/>
      <c r="AW34" s="130"/>
      <c r="AX34" s="130"/>
      <c r="AY34" s="130"/>
    </row>
    <row r="35" spans="1:51" ht="14.5" x14ac:dyDescent="0.35">
      <c r="A35" s="183">
        <v>46113</v>
      </c>
      <c r="B35" s="99"/>
      <c r="C35" s="99">
        <v>40</v>
      </c>
      <c r="D35" s="100">
        <v>51</v>
      </c>
      <c r="E35" s="11">
        <v>57.293999999999997</v>
      </c>
      <c r="F35" s="11">
        <v>39.587000000000003</v>
      </c>
      <c r="G35" s="11">
        <v>40.082999999999998</v>
      </c>
      <c r="H35" s="11">
        <v>68.088999999999999</v>
      </c>
      <c r="I35" s="11">
        <v>43.972999999999999</v>
      </c>
      <c r="J35" s="11">
        <v>44.902000000000001</v>
      </c>
      <c r="K35" s="11">
        <v>51.237000000000002</v>
      </c>
      <c r="L35" s="11">
        <v>58.457000000000001</v>
      </c>
      <c r="M35" s="11">
        <v>37.731999999999999</v>
      </c>
      <c r="N35" s="11">
        <v>35.85</v>
      </c>
      <c r="O35" s="11">
        <v>88.826999999999998</v>
      </c>
      <c r="P35" s="11">
        <v>77.64</v>
      </c>
      <c r="Q35" s="11">
        <v>52.15</v>
      </c>
      <c r="R35" s="11">
        <v>72.804000000000002</v>
      </c>
      <c r="S35" s="11">
        <v>35.664999999999999</v>
      </c>
      <c r="T35" s="11">
        <v>41.953000000000003</v>
      </c>
      <c r="U35" s="11">
        <v>29.260999999999999</v>
      </c>
      <c r="V35" s="11">
        <v>37.834000000000003</v>
      </c>
      <c r="W35" s="11">
        <v>76.856999999999999</v>
      </c>
      <c r="X35" s="11">
        <v>19.45</v>
      </c>
      <c r="Y35" s="11">
        <v>46.838999999999999</v>
      </c>
      <c r="Z35" s="11">
        <v>43.72</v>
      </c>
      <c r="AA35" s="11">
        <v>39.325000000000003</v>
      </c>
      <c r="AB35" s="11">
        <v>78.385000000000005</v>
      </c>
      <c r="AC35" s="11">
        <v>29.097000000000001</v>
      </c>
      <c r="AD35" s="11">
        <v>47.460999999999999</v>
      </c>
      <c r="AE35" s="11">
        <v>27.265000000000001</v>
      </c>
      <c r="AF35" s="11">
        <v>21.148</v>
      </c>
      <c r="AG35" s="11">
        <v>59.198</v>
      </c>
      <c r="AH35" s="11">
        <v>46.515000000000001</v>
      </c>
      <c r="AI35" s="130"/>
      <c r="AJ35" s="130"/>
      <c r="AK35" s="130"/>
      <c r="AL35" s="130"/>
      <c r="AM35" s="130"/>
      <c r="AN35" s="130"/>
      <c r="AO35" s="130"/>
      <c r="AP35" s="130"/>
      <c r="AQ35" s="130"/>
      <c r="AR35" s="130"/>
      <c r="AS35" s="130"/>
      <c r="AT35" s="130"/>
      <c r="AU35" s="130"/>
      <c r="AV35" s="130"/>
      <c r="AW35" s="130"/>
      <c r="AX35" s="130"/>
      <c r="AY35" s="130"/>
    </row>
    <row r="36" spans="1:51" ht="14.5" x14ac:dyDescent="0.35">
      <c r="A36" s="183">
        <v>46143</v>
      </c>
      <c r="B36" s="99"/>
      <c r="C36" s="99">
        <v>112</v>
      </c>
      <c r="D36" s="100">
        <v>135</v>
      </c>
      <c r="E36" s="95">
        <v>153.374</v>
      </c>
      <c r="F36" s="95">
        <v>107.277</v>
      </c>
      <c r="G36" s="95">
        <v>142.999</v>
      </c>
      <c r="H36" s="95">
        <v>198.643</v>
      </c>
      <c r="I36" s="95">
        <v>143.41800000000001</v>
      </c>
      <c r="J36" s="95">
        <v>151.50200000000001</v>
      </c>
      <c r="K36" s="95">
        <v>124.496</v>
      </c>
      <c r="L36" s="95">
        <v>228.68700000000001</v>
      </c>
      <c r="M36" s="95">
        <v>51.11</v>
      </c>
      <c r="N36" s="95">
        <v>114.675</v>
      </c>
      <c r="O36" s="95">
        <v>149.13499999999999</v>
      </c>
      <c r="P36" s="95">
        <v>232.88</v>
      </c>
      <c r="Q36" s="95">
        <v>126.20399999999999</v>
      </c>
      <c r="R36" s="95">
        <v>151.976</v>
      </c>
      <c r="S36" s="95">
        <v>181.815</v>
      </c>
      <c r="T36" s="95">
        <v>209.53800000000001</v>
      </c>
      <c r="U36" s="95">
        <v>84.251999999999995</v>
      </c>
      <c r="V36" s="95">
        <v>128.386</v>
      </c>
      <c r="W36" s="95">
        <v>114.08499999999999</v>
      </c>
      <c r="X36" s="95">
        <v>78.171000000000006</v>
      </c>
      <c r="Y36" s="95">
        <v>110.526</v>
      </c>
      <c r="Z36" s="95">
        <v>94.796999999999997</v>
      </c>
      <c r="AA36" s="95">
        <v>103.81399999999999</v>
      </c>
      <c r="AB36" s="95">
        <v>147.27799999999999</v>
      </c>
      <c r="AC36" s="95">
        <v>72.893000000000001</v>
      </c>
      <c r="AD36" s="95">
        <v>130.57400000000001</v>
      </c>
      <c r="AE36" s="95">
        <v>118.126</v>
      </c>
      <c r="AF36" s="95">
        <v>73.924000000000007</v>
      </c>
      <c r="AG36" s="95">
        <v>160.49799999999999</v>
      </c>
      <c r="AH36" s="95">
        <v>211.07400000000001</v>
      </c>
      <c r="AI36" s="130"/>
      <c r="AJ36" s="130"/>
      <c r="AK36" s="130"/>
      <c r="AL36" s="130"/>
      <c r="AM36" s="130"/>
      <c r="AN36" s="130"/>
      <c r="AO36" s="130"/>
      <c r="AP36" s="130"/>
      <c r="AQ36" s="130"/>
      <c r="AR36" s="130"/>
      <c r="AS36" s="130"/>
      <c r="AT36" s="130"/>
      <c r="AU36" s="130"/>
      <c r="AV36" s="130"/>
      <c r="AW36" s="130"/>
      <c r="AX36" s="130"/>
      <c r="AY36" s="130"/>
    </row>
    <row r="37" spans="1:51" ht="14.5" x14ac:dyDescent="0.35">
      <c r="A37" s="183">
        <v>46174</v>
      </c>
      <c r="B37" s="99"/>
      <c r="C37" s="99">
        <v>99</v>
      </c>
      <c r="D37" s="100">
        <v>144</v>
      </c>
      <c r="E37" s="95">
        <v>148.93700000000001</v>
      </c>
      <c r="F37" s="95">
        <v>263.11900000000003</v>
      </c>
      <c r="G37" s="95">
        <v>98.188999999999993</v>
      </c>
      <c r="H37" s="95">
        <v>257.41000000000003</v>
      </c>
      <c r="I37" s="95">
        <v>126.858</v>
      </c>
      <c r="J37" s="95">
        <v>217.34800000000001</v>
      </c>
      <c r="K37" s="95">
        <v>74.548000000000002</v>
      </c>
      <c r="L37" s="95">
        <v>128.08799999999999</v>
      </c>
      <c r="M37" s="95">
        <v>30.085999999999999</v>
      </c>
      <c r="N37" s="95">
        <v>86.024000000000001</v>
      </c>
      <c r="O37" s="95">
        <v>96.355000000000004</v>
      </c>
      <c r="P37" s="95">
        <v>212.93199999999999</v>
      </c>
      <c r="Q37" s="95">
        <v>83.647999999999996</v>
      </c>
      <c r="R37" s="95">
        <v>118.511</v>
      </c>
      <c r="S37" s="95">
        <v>212.76300000000001</v>
      </c>
      <c r="T37" s="95">
        <v>116.55500000000001</v>
      </c>
      <c r="U37" s="95">
        <v>145.297</v>
      </c>
      <c r="V37" s="95">
        <v>218.995</v>
      </c>
      <c r="W37" s="95">
        <v>49.173999999999999</v>
      </c>
      <c r="X37" s="95">
        <v>62.292000000000002</v>
      </c>
      <c r="Y37" s="95">
        <v>151.79300000000001</v>
      </c>
      <c r="Z37" s="95">
        <v>183.25800000000001</v>
      </c>
      <c r="AA37" s="95">
        <v>167.97900000000001</v>
      </c>
      <c r="AB37" s="95">
        <v>167.69800000000001</v>
      </c>
      <c r="AC37" s="95">
        <v>30.983000000000001</v>
      </c>
      <c r="AD37" s="95">
        <v>260.91800000000001</v>
      </c>
      <c r="AE37" s="95">
        <v>89.22</v>
      </c>
      <c r="AF37" s="95">
        <v>150.577</v>
      </c>
      <c r="AG37" s="95">
        <v>112.07</v>
      </c>
      <c r="AH37" s="95">
        <v>229.74199999999999</v>
      </c>
      <c r="AI37" s="130"/>
      <c r="AJ37" s="130"/>
      <c r="AK37" s="130"/>
      <c r="AL37" s="130"/>
      <c r="AM37" s="130"/>
      <c r="AN37" s="130"/>
      <c r="AO37" s="130"/>
      <c r="AP37" s="130"/>
      <c r="AQ37" s="130"/>
      <c r="AR37" s="130"/>
      <c r="AS37" s="130"/>
      <c r="AT37" s="130"/>
      <c r="AU37" s="130"/>
      <c r="AV37" s="130"/>
      <c r="AW37" s="130"/>
      <c r="AX37" s="130"/>
      <c r="AY37" s="130"/>
    </row>
    <row r="38" spans="1:51" ht="14.5" x14ac:dyDescent="0.35">
      <c r="A38" s="183">
        <v>46204</v>
      </c>
      <c r="B38" s="99"/>
      <c r="C38" s="99">
        <v>30</v>
      </c>
      <c r="D38" s="100">
        <v>51</v>
      </c>
      <c r="E38" s="95">
        <v>39.274999999999999</v>
      </c>
      <c r="F38" s="95">
        <v>205.53399999999999</v>
      </c>
      <c r="G38" s="95">
        <v>40.408000000000001</v>
      </c>
      <c r="H38" s="95">
        <v>92.198999999999998</v>
      </c>
      <c r="I38" s="95">
        <v>74.180999999999997</v>
      </c>
      <c r="J38" s="95">
        <v>143.072</v>
      </c>
      <c r="K38" s="95">
        <v>23.965</v>
      </c>
      <c r="L38" s="95">
        <v>53.226999999999997</v>
      </c>
      <c r="M38" s="95">
        <v>12.959</v>
      </c>
      <c r="N38" s="95">
        <v>27.449000000000002</v>
      </c>
      <c r="O38" s="95">
        <v>36.988</v>
      </c>
      <c r="P38" s="95">
        <v>84.165999999999997</v>
      </c>
      <c r="Q38" s="95">
        <v>48.79</v>
      </c>
      <c r="R38" s="95">
        <v>47.311</v>
      </c>
      <c r="S38" s="95">
        <v>81.912000000000006</v>
      </c>
      <c r="T38" s="95">
        <v>48.424999999999997</v>
      </c>
      <c r="U38" s="95">
        <v>42.6</v>
      </c>
      <c r="V38" s="95">
        <v>86.037000000000006</v>
      </c>
      <c r="W38" s="95">
        <v>20.193000000000001</v>
      </c>
      <c r="X38" s="95">
        <v>26.079000000000001</v>
      </c>
      <c r="Y38" s="95">
        <v>48.317</v>
      </c>
      <c r="Z38" s="95">
        <v>59.313000000000002</v>
      </c>
      <c r="AA38" s="95">
        <v>49.683999999999997</v>
      </c>
      <c r="AB38" s="95">
        <v>53.694000000000003</v>
      </c>
      <c r="AC38" s="95">
        <v>13.79</v>
      </c>
      <c r="AD38" s="95">
        <v>112.495</v>
      </c>
      <c r="AE38" s="95">
        <v>31.477</v>
      </c>
      <c r="AF38" s="95">
        <v>93.292000000000002</v>
      </c>
      <c r="AG38" s="95">
        <v>62.976999999999997</v>
      </c>
      <c r="AH38" s="95">
        <v>87.513999999999996</v>
      </c>
      <c r="AI38" s="130"/>
      <c r="AJ38" s="130"/>
      <c r="AK38" s="130"/>
      <c r="AL38" s="130"/>
      <c r="AM38" s="130"/>
      <c r="AN38" s="130"/>
      <c r="AO38" s="130"/>
      <c r="AP38" s="130"/>
      <c r="AQ38" s="130"/>
      <c r="AR38" s="130"/>
      <c r="AS38" s="130"/>
      <c r="AT38" s="130"/>
      <c r="AU38" s="130"/>
      <c r="AV38" s="130"/>
      <c r="AW38" s="130"/>
      <c r="AX38" s="130"/>
      <c r="AY38" s="130"/>
    </row>
    <row r="39" spans="1:51" ht="14.5" x14ac:dyDescent="0.35">
      <c r="A39" s="183">
        <v>46235</v>
      </c>
      <c r="B39" s="99"/>
      <c r="C39" s="99">
        <v>22</v>
      </c>
      <c r="D39" s="100">
        <v>29</v>
      </c>
      <c r="E39" s="95">
        <v>19.53</v>
      </c>
      <c r="F39" s="95">
        <v>70.521000000000001</v>
      </c>
      <c r="G39" s="95">
        <v>19.245000000000001</v>
      </c>
      <c r="H39" s="95">
        <v>72.587000000000003</v>
      </c>
      <c r="I39" s="95">
        <v>30.141999999999999</v>
      </c>
      <c r="J39" s="95">
        <v>90.024000000000001</v>
      </c>
      <c r="K39" s="95">
        <v>16.218</v>
      </c>
      <c r="L39" s="95">
        <v>36.448</v>
      </c>
      <c r="M39" s="95">
        <v>9.7059999999999995</v>
      </c>
      <c r="N39" s="95">
        <v>19.582000000000001</v>
      </c>
      <c r="O39" s="95">
        <v>18.727</v>
      </c>
      <c r="P39" s="95">
        <v>40.671999999999997</v>
      </c>
      <c r="Q39" s="95">
        <v>34.83</v>
      </c>
      <c r="R39" s="95">
        <v>39.911000000000001</v>
      </c>
      <c r="S39" s="95">
        <v>31.988</v>
      </c>
      <c r="T39" s="95">
        <v>21.289000000000001</v>
      </c>
      <c r="U39" s="95">
        <v>35.578000000000003</v>
      </c>
      <c r="V39" s="95">
        <v>28.41</v>
      </c>
      <c r="W39" s="95">
        <v>13.845000000000001</v>
      </c>
      <c r="X39" s="95">
        <v>27.18</v>
      </c>
      <c r="Y39" s="95">
        <v>31.166</v>
      </c>
      <c r="Z39" s="95">
        <v>25.041</v>
      </c>
      <c r="AA39" s="95">
        <v>33.771000000000001</v>
      </c>
      <c r="AB39" s="95">
        <v>31.338000000000001</v>
      </c>
      <c r="AC39" s="95">
        <v>9.3019999999999996</v>
      </c>
      <c r="AD39" s="95">
        <v>34.097999999999999</v>
      </c>
      <c r="AE39" s="95">
        <v>17.074999999999999</v>
      </c>
      <c r="AF39" s="95">
        <v>36.125</v>
      </c>
      <c r="AG39" s="95">
        <v>37.341999999999999</v>
      </c>
      <c r="AH39" s="95">
        <v>38.090000000000003</v>
      </c>
      <c r="AI39" s="130"/>
      <c r="AJ39" s="130"/>
      <c r="AK39" s="130"/>
      <c r="AL39" s="130"/>
      <c r="AM39" s="130"/>
      <c r="AN39" s="130"/>
      <c r="AO39" s="130"/>
      <c r="AP39" s="130"/>
      <c r="AQ39" s="130"/>
      <c r="AR39" s="130"/>
      <c r="AS39" s="130"/>
      <c r="AT39" s="130"/>
      <c r="AU39" s="130"/>
      <c r="AV39" s="130"/>
      <c r="AW39" s="130"/>
      <c r="AX39" s="130"/>
      <c r="AY39" s="130"/>
    </row>
    <row r="40" spans="1:51" ht="14.5" x14ac:dyDescent="0.35">
      <c r="A40" s="183">
        <v>46266</v>
      </c>
      <c r="B40" s="99"/>
      <c r="C40" s="99">
        <v>19</v>
      </c>
      <c r="D40" s="100">
        <v>26</v>
      </c>
      <c r="E40" s="95">
        <v>30.562999999999999</v>
      </c>
      <c r="F40" s="95">
        <v>36.831000000000003</v>
      </c>
      <c r="G40" s="95">
        <v>21.696000000000002</v>
      </c>
      <c r="H40" s="95">
        <v>62.758000000000003</v>
      </c>
      <c r="I40" s="95">
        <v>24.399000000000001</v>
      </c>
      <c r="J40" s="95">
        <v>45.098999999999997</v>
      </c>
      <c r="K40" s="95">
        <v>15.634</v>
      </c>
      <c r="L40" s="95">
        <v>19.082000000000001</v>
      </c>
      <c r="M40" s="95">
        <v>22.481000000000002</v>
      </c>
      <c r="N40" s="95">
        <v>34.049999999999997</v>
      </c>
      <c r="O40" s="95">
        <v>40.924999999999997</v>
      </c>
      <c r="P40" s="95">
        <v>23.532</v>
      </c>
      <c r="Q40" s="95">
        <v>32.999000000000002</v>
      </c>
      <c r="R40" s="95">
        <v>36.594000000000001</v>
      </c>
      <c r="S40" s="95">
        <v>37.116</v>
      </c>
      <c r="T40" s="95">
        <v>15.301</v>
      </c>
      <c r="U40" s="95">
        <v>19.05</v>
      </c>
      <c r="V40" s="95">
        <v>20.347999999999999</v>
      </c>
      <c r="W40" s="95">
        <v>11.302</v>
      </c>
      <c r="X40" s="95">
        <v>45.488</v>
      </c>
      <c r="Y40" s="95">
        <v>37.758000000000003</v>
      </c>
      <c r="Z40" s="95">
        <v>16.739999999999998</v>
      </c>
      <c r="AA40" s="95">
        <v>23.542999999999999</v>
      </c>
      <c r="AB40" s="95">
        <v>18.341000000000001</v>
      </c>
      <c r="AC40" s="95">
        <v>9.6</v>
      </c>
      <c r="AD40" s="95">
        <v>17.734000000000002</v>
      </c>
      <c r="AE40" s="95">
        <v>12.724</v>
      </c>
      <c r="AF40" s="95">
        <v>44.265000000000001</v>
      </c>
      <c r="AG40" s="95">
        <v>25.163</v>
      </c>
      <c r="AH40" s="95">
        <v>32.122</v>
      </c>
      <c r="AI40" s="130"/>
      <c r="AJ40" s="130"/>
      <c r="AK40" s="130"/>
      <c r="AL40" s="130"/>
      <c r="AM40" s="130"/>
      <c r="AN40" s="130"/>
      <c r="AO40" s="130"/>
      <c r="AP40" s="130"/>
      <c r="AQ40" s="130"/>
      <c r="AR40" s="130"/>
      <c r="AS40" s="130"/>
      <c r="AT40" s="130"/>
      <c r="AU40" s="130"/>
      <c r="AV40" s="130"/>
      <c r="AW40" s="130"/>
      <c r="AX40" s="130"/>
      <c r="AY40" s="130"/>
    </row>
    <row r="41" spans="1:51" ht="14.5" x14ac:dyDescent="0.35">
      <c r="A41" s="183">
        <v>46296</v>
      </c>
      <c r="B41" s="99"/>
      <c r="C41" s="99">
        <v>16</v>
      </c>
      <c r="D41" s="100">
        <v>22</v>
      </c>
      <c r="E41" s="95">
        <v>27.068999999999999</v>
      </c>
      <c r="F41" s="95">
        <v>27.16</v>
      </c>
      <c r="G41" s="95">
        <v>38.557000000000002</v>
      </c>
      <c r="H41" s="95">
        <v>51.491</v>
      </c>
      <c r="I41" s="95">
        <v>23.975999999999999</v>
      </c>
      <c r="J41" s="95">
        <v>21.532</v>
      </c>
      <c r="K41" s="95">
        <v>18.623000000000001</v>
      </c>
      <c r="L41" s="95">
        <v>15.236000000000001</v>
      </c>
      <c r="M41" s="95">
        <v>24.635000000000002</v>
      </c>
      <c r="N41" s="95">
        <v>17.795000000000002</v>
      </c>
      <c r="O41" s="95">
        <v>42.142000000000003</v>
      </c>
      <c r="P41" s="95">
        <v>40.951000000000001</v>
      </c>
      <c r="Q41" s="95">
        <v>82.376999999999995</v>
      </c>
      <c r="R41" s="95">
        <v>33.636000000000003</v>
      </c>
      <c r="S41" s="95">
        <v>22.465</v>
      </c>
      <c r="T41" s="95">
        <v>16.983000000000001</v>
      </c>
      <c r="U41" s="95">
        <v>21.92</v>
      </c>
      <c r="V41" s="95">
        <v>29.283000000000001</v>
      </c>
      <c r="W41" s="95">
        <v>10.157999999999999</v>
      </c>
      <c r="X41" s="95">
        <v>32.459000000000003</v>
      </c>
      <c r="Y41" s="95">
        <v>44.289000000000001</v>
      </c>
      <c r="Z41" s="95">
        <v>20.07</v>
      </c>
      <c r="AA41" s="95">
        <v>16.984999999999999</v>
      </c>
      <c r="AB41" s="95">
        <v>17.210999999999999</v>
      </c>
      <c r="AC41" s="95">
        <v>12.305999999999999</v>
      </c>
      <c r="AD41" s="95">
        <v>12.632</v>
      </c>
      <c r="AE41" s="95">
        <v>13.228</v>
      </c>
      <c r="AF41" s="95">
        <v>19.777999999999999</v>
      </c>
      <c r="AG41" s="95">
        <v>16.013999999999999</v>
      </c>
      <c r="AH41" s="95">
        <v>21.704999999999998</v>
      </c>
      <c r="AI41" s="130"/>
      <c r="AJ41" s="130"/>
      <c r="AK41" s="130"/>
      <c r="AL41" s="130"/>
      <c r="AM41" s="130"/>
      <c r="AN41" s="130"/>
      <c r="AO41" s="130"/>
      <c r="AP41" s="130"/>
      <c r="AQ41" s="130"/>
      <c r="AR41" s="130"/>
      <c r="AS41" s="130"/>
      <c r="AT41" s="130"/>
      <c r="AU41" s="130"/>
      <c r="AV41" s="130"/>
      <c r="AW41" s="130"/>
      <c r="AX41" s="130"/>
      <c r="AY41" s="130"/>
    </row>
    <row r="42" spans="1:51" ht="14.5" x14ac:dyDescent="0.35">
      <c r="A42" s="183">
        <v>46327</v>
      </c>
      <c r="B42" s="99"/>
      <c r="C42" s="99">
        <v>15</v>
      </c>
      <c r="D42" s="100">
        <v>17</v>
      </c>
      <c r="E42" s="95">
        <v>20.545000000000002</v>
      </c>
      <c r="F42" s="95">
        <v>18.38</v>
      </c>
      <c r="G42" s="95">
        <v>21.077000000000002</v>
      </c>
      <c r="H42" s="95">
        <v>27.550999999999998</v>
      </c>
      <c r="I42" s="95">
        <v>21.024999999999999</v>
      </c>
      <c r="J42" s="95">
        <v>15.097</v>
      </c>
      <c r="K42" s="95">
        <v>14.829000000000001</v>
      </c>
      <c r="L42" s="95">
        <v>13.347</v>
      </c>
      <c r="M42" s="95">
        <v>14.714</v>
      </c>
      <c r="N42" s="95">
        <v>12.675000000000001</v>
      </c>
      <c r="O42" s="95">
        <v>25.475999999999999</v>
      </c>
      <c r="P42" s="95">
        <v>25.791</v>
      </c>
      <c r="Q42" s="95">
        <v>32.003999999999998</v>
      </c>
      <c r="R42" s="95">
        <v>20.227</v>
      </c>
      <c r="S42" s="95">
        <v>17.544</v>
      </c>
      <c r="T42" s="95">
        <v>16.738</v>
      </c>
      <c r="U42" s="95">
        <v>18.792999999999999</v>
      </c>
      <c r="V42" s="95">
        <v>20.594999999999999</v>
      </c>
      <c r="W42" s="95">
        <v>9.6359999999999992</v>
      </c>
      <c r="X42" s="95">
        <v>19.779</v>
      </c>
      <c r="Y42" s="95">
        <v>21.625</v>
      </c>
      <c r="Z42" s="95">
        <v>15.864000000000001</v>
      </c>
      <c r="AA42" s="95">
        <v>12.948</v>
      </c>
      <c r="AB42" s="95">
        <v>13.516</v>
      </c>
      <c r="AC42" s="95">
        <v>11.092000000000001</v>
      </c>
      <c r="AD42" s="95">
        <v>12.026</v>
      </c>
      <c r="AE42" s="95">
        <v>14.034000000000001</v>
      </c>
      <c r="AF42" s="95">
        <v>14.737</v>
      </c>
      <c r="AG42" s="95">
        <v>13.366</v>
      </c>
      <c r="AH42" s="95">
        <v>16.315000000000001</v>
      </c>
      <c r="AI42" s="130"/>
      <c r="AJ42" s="130"/>
      <c r="AK42" s="130"/>
      <c r="AL42" s="130"/>
      <c r="AM42" s="130"/>
      <c r="AN42" s="130"/>
      <c r="AO42" s="130"/>
      <c r="AP42" s="130"/>
      <c r="AQ42" s="130"/>
      <c r="AR42" s="130"/>
      <c r="AS42" s="130"/>
      <c r="AT42" s="130"/>
      <c r="AU42" s="130"/>
      <c r="AV42" s="130"/>
      <c r="AW42" s="130"/>
      <c r="AX42" s="130"/>
      <c r="AY42" s="130"/>
    </row>
    <row r="43" spans="1:51" ht="14.5" x14ac:dyDescent="0.35">
      <c r="A43" s="183">
        <v>46357</v>
      </c>
      <c r="B43" s="99"/>
      <c r="C43" s="99">
        <v>14</v>
      </c>
      <c r="D43" s="100">
        <v>15</v>
      </c>
      <c r="E43" s="95">
        <v>15.147</v>
      </c>
      <c r="F43" s="95">
        <v>15.824999999999999</v>
      </c>
      <c r="G43" s="95">
        <v>15.965</v>
      </c>
      <c r="H43" s="95">
        <v>18.571000000000002</v>
      </c>
      <c r="I43" s="95">
        <v>17.283999999999999</v>
      </c>
      <c r="J43" s="95">
        <v>13.632</v>
      </c>
      <c r="K43" s="95">
        <v>12.571999999999999</v>
      </c>
      <c r="L43" s="95">
        <v>12.029</v>
      </c>
      <c r="M43" s="95">
        <v>11.872999999999999</v>
      </c>
      <c r="N43" s="95">
        <v>12.051</v>
      </c>
      <c r="O43" s="95">
        <v>17.497</v>
      </c>
      <c r="P43" s="95">
        <v>17.782</v>
      </c>
      <c r="Q43" s="95">
        <v>19.297999999999998</v>
      </c>
      <c r="R43" s="95">
        <v>16.108000000000001</v>
      </c>
      <c r="S43" s="95">
        <v>15.098000000000001</v>
      </c>
      <c r="T43" s="95">
        <v>13.41</v>
      </c>
      <c r="U43" s="95">
        <v>14.388</v>
      </c>
      <c r="V43" s="95">
        <v>15.106999999999999</v>
      </c>
      <c r="W43" s="95">
        <v>10.254</v>
      </c>
      <c r="X43" s="95">
        <v>14.839</v>
      </c>
      <c r="Y43" s="95">
        <v>16.559999999999999</v>
      </c>
      <c r="Z43" s="95">
        <v>13.263</v>
      </c>
      <c r="AA43" s="95">
        <v>12.266999999999999</v>
      </c>
      <c r="AB43" s="95">
        <v>12.73</v>
      </c>
      <c r="AC43" s="95">
        <v>9.7059999999999995</v>
      </c>
      <c r="AD43" s="95">
        <v>12.561999999999999</v>
      </c>
      <c r="AE43" s="95">
        <v>12.396000000000001</v>
      </c>
      <c r="AF43" s="95">
        <v>12.823</v>
      </c>
      <c r="AG43" s="95">
        <v>12.253</v>
      </c>
      <c r="AH43" s="95">
        <v>14.638999999999999</v>
      </c>
      <c r="AI43" s="130"/>
      <c r="AJ43" s="130"/>
      <c r="AK43" s="130"/>
      <c r="AL43" s="130"/>
      <c r="AM43" s="130"/>
      <c r="AN43" s="130"/>
      <c r="AO43" s="130"/>
      <c r="AP43" s="130"/>
      <c r="AQ43" s="130"/>
      <c r="AR43" s="130"/>
      <c r="AS43" s="130"/>
      <c r="AT43" s="130"/>
      <c r="AU43" s="130"/>
      <c r="AV43" s="130"/>
      <c r="AW43" s="130"/>
      <c r="AX43" s="130"/>
      <c r="AY43" s="130"/>
    </row>
    <row r="44" spans="1:51" ht="14.5" x14ac:dyDescent="0.35">
      <c r="A44" s="183">
        <v>46388</v>
      </c>
      <c r="B44" s="99"/>
      <c r="C44" s="99">
        <v>13</v>
      </c>
      <c r="D44" s="100">
        <v>13</v>
      </c>
      <c r="E44" s="95">
        <v>13.384</v>
      </c>
      <c r="F44" s="95">
        <v>14.645</v>
      </c>
      <c r="G44" s="95">
        <v>13.471</v>
      </c>
      <c r="H44" s="95">
        <v>15.544</v>
      </c>
      <c r="I44" s="95">
        <v>14.474</v>
      </c>
      <c r="J44" s="95">
        <v>13.436</v>
      </c>
      <c r="K44" s="95">
        <v>11.734999999999999</v>
      </c>
      <c r="L44" s="95">
        <v>11.807</v>
      </c>
      <c r="M44" s="95">
        <v>10.794</v>
      </c>
      <c r="N44" s="95">
        <v>11.038</v>
      </c>
      <c r="O44" s="95">
        <v>16.199000000000002</v>
      </c>
      <c r="P44" s="95">
        <v>15.638</v>
      </c>
      <c r="Q44" s="95">
        <v>14.949</v>
      </c>
      <c r="R44" s="95">
        <v>13.489000000000001</v>
      </c>
      <c r="S44" s="95">
        <v>13.634</v>
      </c>
      <c r="T44" s="95">
        <v>12.180999999999999</v>
      </c>
      <c r="U44" s="95">
        <v>12.593</v>
      </c>
      <c r="V44" s="95">
        <v>13.817</v>
      </c>
      <c r="W44" s="95">
        <v>10.45</v>
      </c>
      <c r="X44" s="95">
        <v>12.722</v>
      </c>
      <c r="Y44" s="95">
        <v>14.175000000000001</v>
      </c>
      <c r="Z44" s="95">
        <v>11.685</v>
      </c>
      <c r="AA44" s="95">
        <v>12.129</v>
      </c>
      <c r="AB44" s="95">
        <v>12.252000000000001</v>
      </c>
      <c r="AC44" s="95">
        <v>9.3770000000000007</v>
      </c>
      <c r="AD44" s="95">
        <v>12.198</v>
      </c>
      <c r="AE44" s="95">
        <v>11.122999999999999</v>
      </c>
      <c r="AF44" s="95">
        <v>11.686</v>
      </c>
      <c r="AG44" s="95">
        <v>11.586</v>
      </c>
      <c r="AH44" s="95">
        <v>13.808999999999999</v>
      </c>
      <c r="AI44" s="130"/>
      <c r="AJ44" s="130"/>
      <c r="AK44" s="130"/>
      <c r="AL44" s="130"/>
      <c r="AM44" s="130"/>
      <c r="AN44" s="130"/>
      <c r="AO44" s="130"/>
      <c r="AP44" s="130"/>
      <c r="AQ44" s="130"/>
      <c r="AR44" s="130"/>
      <c r="AS44" s="130"/>
      <c r="AT44" s="130"/>
      <c r="AU44" s="130"/>
      <c r="AV44" s="130"/>
      <c r="AW44" s="130"/>
      <c r="AX44" s="130"/>
      <c r="AY44" s="130"/>
    </row>
    <row r="45" spans="1:51" ht="14.5" x14ac:dyDescent="0.35">
      <c r="A45" s="183">
        <v>46419</v>
      </c>
      <c r="B45" s="99"/>
      <c r="C45" s="99">
        <v>12</v>
      </c>
      <c r="D45" s="100">
        <v>12</v>
      </c>
      <c r="E45" s="95">
        <v>14.388999999999999</v>
      </c>
      <c r="F45" s="95">
        <v>16.033000000000001</v>
      </c>
      <c r="G45" s="95">
        <v>11.381</v>
      </c>
      <c r="H45" s="95">
        <v>12.882</v>
      </c>
      <c r="I45" s="95">
        <v>13.515000000000001</v>
      </c>
      <c r="J45" s="95">
        <v>12.736000000000001</v>
      </c>
      <c r="K45" s="95">
        <v>10.161</v>
      </c>
      <c r="L45" s="95">
        <v>10.395</v>
      </c>
      <c r="M45" s="95">
        <v>9.9350000000000005</v>
      </c>
      <c r="N45" s="95">
        <v>10.227</v>
      </c>
      <c r="O45" s="95">
        <v>14.282999999999999</v>
      </c>
      <c r="P45" s="95">
        <v>12.815</v>
      </c>
      <c r="Q45" s="95">
        <v>14.25</v>
      </c>
      <c r="R45" s="95">
        <v>10.874000000000001</v>
      </c>
      <c r="S45" s="95">
        <v>12.667999999999999</v>
      </c>
      <c r="T45" s="95">
        <v>10.323</v>
      </c>
      <c r="U45" s="95">
        <v>10.699</v>
      </c>
      <c r="V45" s="95">
        <v>10.896000000000001</v>
      </c>
      <c r="W45" s="95">
        <v>10.045</v>
      </c>
      <c r="X45" s="95">
        <v>12.47</v>
      </c>
      <c r="Y45" s="95">
        <v>15.845000000000001</v>
      </c>
      <c r="Z45" s="95">
        <v>12.802</v>
      </c>
      <c r="AA45" s="95">
        <v>13.927</v>
      </c>
      <c r="AB45" s="95">
        <v>11.864000000000001</v>
      </c>
      <c r="AC45" s="95">
        <v>8.2949999999999999</v>
      </c>
      <c r="AD45" s="95">
        <v>10.919</v>
      </c>
      <c r="AE45" s="95">
        <v>10.247</v>
      </c>
      <c r="AF45" s="95">
        <v>10.5</v>
      </c>
      <c r="AG45" s="95">
        <v>10.347</v>
      </c>
      <c r="AH45" s="95">
        <v>11.776</v>
      </c>
      <c r="AI45" s="130"/>
      <c r="AJ45" s="130"/>
      <c r="AK45" s="130"/>
      <c r="AL45" s="130"/>
      <c r="AM45" s="130"/>
      <c r="AN45" s="130"/>
      <c r="AO45" s="130"/>
      <c r="AP45" s="130"/>
      <c r="AQ45" s="130"/>
      <c r="AR45" s="130"/>
      <c r="AS45" s="130"/>
      <c r="AT45" s="130"/>
      <c r="AU45" s="130"/>
      <c r="AV45" s="130"/>
      <c r="AW45" s="130"/>
      <c r="AX45" s="130"/>
      <c r="AY45" s="130"/>
    </row>
    <row r="46" spans="1:51" ht="14.5" x14ac:dyDescent="0.35">
      <c r="A46" s="183">
        <v>46447</v>
      </c>
      <c r="B46" s="99"/>
      <c r="C46" s="99">
        <v>18</v>
      </c>
      <c r="D46" s="100">
        <v>23</v>
      </c>
      <c r="E46" s="95">
        <v>34.213999999999999</v>
      </c>
      <c r="F46" s="95">
        <v>19.547999999999998</v>
      </c>
      <c r="G46" s="95">
        <v>38.761000000000003</v>
      </c>
      <c r="H46" s="95">
        <v>21.983000000000001</v>
      </c>
      <c r="I46" s="95">
        <v>20.079999999999998</v>
      </c>
      <c r="J46" s="95">
        <v>17.46</v>
      </c>
      <c r="K46" s="95">
        <v>18.242000000000001</v>
      </c>
      <c r="L46" s="95">
        <v>13.375999999999999</v>
      </c>
      <c r="M46" s="95">
        <v>14.282999999999999</v>
      </c>
      <c r="N46" s="95">
        <v>31.454999999999998</v>
      </c>
      <c r="O46" s="95">
        <v>26.960999999999999</v>
      </c>
      <c r="P46" s="95">
        <v>16.701000000000001</v>
      </c>
      <c r="Q46" s="95">
        <v>47.36</v>
      </c>
      <c r="R46" s="95">
        <v>14.292</v>
      </c>
      <c r="S46" s="95">
        <v>21.96</v>
      </c>
      <c r="T46" s="95">
        <v>12.005000000000001</v>
      </c>
      <c r="U46" s="95">
        <v>16.959</v>
      </c>
      <c r="V46" s="95">
        <v>20.370999999999999</v>
      </c>
      <c r="W46" s="95">
        <v>13.207000000000001</v>
      </c>
      <c r="X46" s="95">
        <v>17.571999999999999</v>
      </c>
      <c r="Y46" s="95">
        <v>29.611999999999998</v>
      </c>
      <c r="Z46" s="95">
        <v>19.172000000000001</v>
      </c>
      <c r="AA46" s="95">
        <v>39.237000000000002</v>
      </c>
      <c r="AB46" s="95">
        <v>13.879</v>
      </c>
      <c r="AC46" s="95">
        <v>12.087999999999999</v>
      </c>
      <c r="AD46" s="95">
        <v>16.760999999999999</v>
      </c>
      <c r="AE46" s="95">
        <v>12.090999999999999</v>
      </c>
      <c r="AF46" s="95">
        <v>15.891999999999999</v>
      </c>
      <c r="AG46" s="95">
        <v>15.926</v>
      </c>
      <c r="AH46" s="95">
        <v>21.765999999999998</v>
      </c>
      <c r="AI46" s="130"/>
      <c r="AJ46" s="130"/>
      <c r="AK46" s="130"/>
      <c r="AL46" s="130"/>
      <c r="AM46" s="130"/>
      <c r="AN46" s="130"/>
      <c r="AO46" s="130"/>
      <c r="AP46" s="130"/>
      <c r="AQ46" s="130"/>
      <c r="AR46" s="130"/>
      <c r="AS46" s="130"/>
      <c r="AT46" s="130"/>
      <c r="AU46" s="130"/>
      <c r="AV46" s="130"/>
      <c r="AW46" s="130"/>
      <c r="AX46" s="130"/>
      <c r="AY46" s="130"/>
    </row>
    <row r="47" spans="1:51" ht="14.5" x14ac:dyDescent="0.35">
      <c r="A47" s="183">
        <v>46478</v>
      </c>
      <c r="B47" s="99"/>
      <c r="C47" s="99">
        <v>40</v>
      </c>
      <c r="D47" s="100">
        <v>51</v>
      </c>
      <c r="E47" s="95">
        <v>38.357999999999997</v>
      </c>
      <c r="F47" s="95">
        <v>40.119</v>
      </c>
      <c r="G47" s="95">
        <v>67.873999999999995</v>
      </c>
      <c r="H47" s="95">
        <v>44.031999999999996</v>
      </c>
      <c r="I47" s="95">
        <v>42.316000000000003</v>
      </c>
      <c r="J47" s="95">
        <v>51.372999999999998</v>
      </c>
      <c r="K47" s="95">
        <v>58.338999999999999</v>
      </c>
      <c r="L47" s="95">
        <v>37.780999999999999</v>
      </c>
      <c r="M47" s="95">
        <v>34.320999999999998</v>
      </c>
      <c r="N47" s="95">
        <v>88.679000000000002</v>
      </c>
      <c r="O47" s="95">
        <v>76.899000000000001</v>
      </c>
      <c r="P47" s="95">
        <v>52.040999999999997</v>
      </c>
      <c r="Q47" s="95">
        <v>69.494</v>
      </c>
      <c r="R47" s="95">
        <v>35.781999999999996</v>
      </c>
      <c r="S47" s="95">
        <v>41.780999999999999</v>
      </c>
      <c r="T47" s="95">
        <v>29.161000000000001</v>
      </c>
      <c r="U47" s="95">
        <v>37.307000000000002</v>
      </c>
      <c r="V47" s="95">
        <v>76.664000000000001</v>
      </c>
      <c r="W47" s="95">
        <v>19.265999999999998</v>
      </c>
      <c r="X47" s="95">
        <v>46.701000000000001</v>
      </c>
      <c r="Y47" s="95">
        <v>44.219000000000001</v>
      </c>
      <c r="Z47" s="95">
        <v>39.1</v>
      </c>
      <c r="AA47" s="95">
        <v>78.105999999999995</v>
      </c>
      <c r="AB47" s="95">
        <v>29.01</v>
      </c>
      <c r="AC47" s="95">
        <v>43.612000000000002</v>
      </c>
      <c r="AD47" s="95">
        <v>27.213000000000001</v>
      </c>
      <c r="AE47" s="95">
        <v>20.786000000000001</v>
      </c>
      <c r="AF47" s="95">
        <v>59.195999999999998</v>
      </c>
      <c r="AG47" s="95">
        <v>43.796999999999997</v>
      </c>
      <c r="AH47" s="95">
        <v>57.198999999999998</v>
      </c>
      <c r="AI47" s="130"/>
      <c r="AJ47" s="130"/>
      <c r="AK47" s="130"/>
      <c r="AL47" s="130"/>
      <c r="AM47" s="130"/>
      <c r="AN47" s="130"/>
      <c r="AO47" s="130"/>
      <c r="AP47" s="130"/>
      <c r="AQ47" s="130"/>
      <c r="AR47" s="130"/>
      <c r="AS47" s="130"/>
      <c r="AT47" s="130"/>
      <c r="AU47" s="130"/>
      <c r="AV47" s="130"/>
      <c r="AW47" s="130"/>
      <c r="AX47" s="130"/>
      <c r="AY47" s="130"/>
    </row>
    <row r="48" spans="1:51" ht="14.5" x14ac:dyDescent="0.35">
      <c r="A48" s="183">
        <v>46508</v>
      </c>
      <c r="B48" s="99"/>
      <c r="C48" s="99">
        <v>112</v>
      </c>
      <c r="D48" s="100">
        <v>135</v>
      </c>
      <c r="E48" s="95">
        <v>105.015</v>
      </c>
      <c r="F48" s="95">
        <v>143.02500000000001</v>
      </c>
      <c r="G48" s="95">
        <v>198.57</v>
      </c>
      <c r="H48" s="95">
        <v>143.48400000000001</v>
      </c>
      <c r="I48" s="95">
        <v>148.49299999999999</v>
      </c>
      <c r="J48" s="95">
        <v>124.57299999999999</v>
      </c>
      <c r="K48" s="95">
        <v>228.63200000000001</v>
      </c>
      <c r="L48" s="95">
        <v>51.115000000000002</v>
      </c>
      <c r="M48" s="95">
        <v>109.51900000000001</v>
      </c>
      <c r="N48" s="95">
        <v>149.08600000000001</v>
      </c>
      <c r="O48" s="95">
        <v>232.53100000000001</v>
      </c>
      <c r="P48" s="95">
        <v>126.154</v>
      </c>
      <c r="Q48" s="95">
        <v>152.22800000000001</v>
      </c>
      <c r="R48" s="95">
        <v>181.90600000000001</v>
      </c>
      <c r="S48" s="95">
        <v>209.46199999999999</v>
      </c>
      <c r="T48" s="95">
        <v>84.212000000000003</v>
      </c>
      <c r="U48" s="95">
        <v>123.06100000000001</v>
      </c>
      <c r="V48" s="95">
        <v>113.973</v>
      </c>
      <c r="W48" s="95">
        <v>78.045000000000002</v>
      </c>
      <c r="X48" s="95">
        <v>110.40300000000001</v>
      </c>
      <c r="Y48" s="95">
        <v>91.126000000000005</v>
      </c>
      <c r="Z48" s="95">
        <v>103.60899999999999</v>
      </c>
      <c r="AA48" s="95">
        <v>147.154</v>
      </c>
      <c r="AB48" s="95">
        <v>72.816000000000003</v>
      </c>
      <c r="AC48" s="95">
        <v>130.453</v>
      </c>
      <c r="AD48" s="95">
        <v>118.09099999999999</v>
      </c>
      <c r="AE48" s="95">
        <v>73.716999999999999</v>
      </c>
      <c r="AF48" s="95">
        <v>160.511</v>
      </c>
      <c r="AG48" s="95">
        <v>203.83099999999999</v>
      </c>
      <c r="AH48" s="95">
        <v>153.29499999999999</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83">
        <v>46539</v>
      </c>
      <c r="B49" s="99"/>
      <c r="C49" s="99">
        <v>99</v>
      </c>
      <c r="D49" s="100">
        <v>144</v>
      </c>
      <c r="E49" s="95">
        <v>257.42200000000003</v>
      </c>
      <c r="F49" s="95">
        <v>98.204999999999998</v>
      </c>
      <c r="G49" s="95">
        <v>257.37799999999999</v>
      </c>
      <c r="H49" s="95">
        <v>126.874</v>
      </c>
      <c r="I49" s="95">
        <v>215.952</v>
      </c>
      <c r="J49" s="95">
        <v>74.596000000000004</v>
      </c>
      <c r="K49" s="95">
        <v>128.04400000000001</v>
      </c>
      <c r="L49" s="95">
        <v>30.085000000000001</v>
      </c>
      <c r="M49" s="95">
        <v>90.956999999999994</v>
      </c>
      <c r="N49" s="95">
        <v>96.295000000000002</v>
      </c>
      <c r="O49" s="95">
        <v>212.84100000000001</v>
      </c>
      <c r="P49" s="95">
        <v>83.61</v>
      </c>
      <c r="Q49" s="95">
        <v>119.949</v>
      </c>
      <c r="R49" s="95">
        <v>212.79</v>
      </c>
      <c r="S49" s="95">
        <v>116.49299999999999</v>
      </c>
      <c r="T49" s="95">
        <v>145.26499999999999</v>
      </c>
      <c r="U49" s="95">
        <v>220.82300000000001</v>
      </c>
      <c r="V49" s="95">
        <v>49.088000000000001</v>
      </c>
      <c r="W49" s="95">
        <v>62.186999999999998</v>
      </c>
      <c r="X49" s="95">
        <v>151.69800000000001</v>
      </c>
      <c r="Y49" s="95">
        <v>183.98099999999999</v>
      </c>
      <c r="Z49" s="95">
        <v>167.86199999999999</v>
      </c>
      <c r="AA49" s="95">
        <v>167.62299999999999</v>
      </c>
      <c r="AB49" s="95">
        <v>30.914999999999999</v>
      </c>
      <c r="AC49" s="95">
        <v>256.767</v>
      </c>
      <c r="AD49" s="95">
        <v>89.194000000000003</v>
      </c>
      <c r="AE49" s="95">
        <v>150.43199999999999</v>
      </c>
      <c r="AF49" s="95">
        <v>112.059</v>
      </c>
      <c r="AG49" s="95">
        <v>232.31299999999999</v>
      </c>
      <c r="AH49" s="95">
        <v>148.90299999999999</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83">
        <v>46569</v>
      </c>
      <c r="B50" s="99"/>
      <c r="C50" s="99">
        <v>30</v>
      </c>
      <c r="D50" s="100">
        <v>51</v>
      </c>
      <c r="E50" s="95">
        <v>211.32499999999999</v>
      </c>
      <c r="F50" s="95">
        <v>40.421999999999997</v>
      </c>
      <c r="G50" s="95">
        <v>92.174999999999997</v>
      </c>
      <c r="H50" s="95">
        <v>74.191000000000003</v>
      </c>
      <c r="I50" s="95">
        <v>147.75899999999999</v>
      </c>
      <c r="J50" s="95">
        <v>24.009</v>
      </c>
      <c r="K50" s="95">
        <v>53.185000000000002</v>
      </c>
      <c r="L50" s="95">
        <v>12.955</v>
      </c>
      <c r="M50" s="95">
        <v>27.625</v>
      </c>
      <c r="N50" s="95">
        <v>36.932000000000002</v>
      </c>
      <c r="O50" s="95">
        <v>84.114999999999995</v>
      </c>
      <c r="P50" s="95">
        <v>48.752000000000002</v>
      </c>
      <c r="Q50" s="95">
        <v>48.027999999999999</v>
      </c>
      <c r="R50" s="95">
        <v>81.929000000000002</v>
      </c>
      <c r="S50" s="95">
        <v>48.369</v>
      </c>
      <c r="T50" s="95">
        <v>42.569000000000003</v>
      </c>
      <c r="U50" s="95">
        <v>89.070999999999998</v>
      </c>
      <c r="V50" s="95">
        <v>20.111999999999998</v>
      </c>
      <c r="W50" s="95">
        <v>25.975000000000001</v>
      </c>
      <c r="X50" s="95">
        <v>48.222000000000001</v>
      </c>
      <c r="Y50" s="95">
        <v>60.942</v>
      </c>
      <c r="Z50" s="95">
        <v>49.576999999999998</v>
      </c>
      <c r="AA50" s="95">
        <v>53.625999999999998</v>
      </c>
      <c r="AB50" s="95">
        <v>13.722</v>
      </c>
      <c r="AC50" s="95">
        <v>118.292</v>
      </c>
      <c r="AD50" s="95">
        <v>31.452000000000002</v>
      </c>
      <c r="AE50" s="95">
        <v>93.180999999999997</v>
      </c>
      <c r="AF50" s="95">
        <v>62.962000000000003</v>
      </c>
      <c r="AG50" s="95">
        <v>92.477000000000004</v>
      </c>
      <c r="AH50" s="95">
        <v>39.244999999999997</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83">
        <v>46600</v>
      </c>
      <c r="B51" s="99"/>
      <c r="C51" s="99">
        <v>22</v>
      </c>
      <c r="D51" s="100">
        <v>29</v>
      </c>
      <c r="E51" s="95">
        <v>72.295000000000002</v>
      </c>
      <c r="F51" s="95">
        <v>19.257999999999999</v>
      </c>
      <c r="G51" s="95">
        <v>72.558000000000007</v>
      </c>
      <c r="H51" s="95">
        <v>30.151</v>
      </c>
      <c r="I51" s="95">
        <v>90.570999999999998</v>
      </c>
      <c r="J51" s="95">
        <v>16.259</v>
      </c>
      <c r="K51" s="95">
        <v>36.408000000000001</v>
      </c>
      <c r="L51" s="95">
        <v>9.702</v>
      </c>
      <c r="M51" s="95">
        <v>19.484000000000002</v>
      </c>
      <c r="N51" s="95">
        <v>18.673999999999999</v>
      </c>
      <c r="O51" s="95">
        <v>40.625</v>
      </c>
      <c r="P51" s="95">
        <v>34.795999999999999</v>
      </c>
      <c r="Q51" s="95">
        <v>40.533999999999999</v>
      </c>
      <c r="R51" s="95">
        <v>32.000999999999998</v>
      </c>
      <c r="S51" s="95">
        <v>21.24</v>
      </c>
      <c r="T51" s="95">
        <v>35.548999999999999</v>
      </c>
      <c r="U51" s="95">
        <v>29.238</v>
      </c>
      <c r="V51" s="95">
        <v>13.769</v>
      </c>
      <c r="W51" s="95">
        <v>27.08</v>
      </c>
      <c r="X51" s="95">
        <v>31.073</v>
      </c>
      <c r="Y51" s="95">
        <v>25.363</v>
      </c>
      <c r="Z51" s="95">
        <v>33.659999999999997</v>
      </c>
      <c r="AA51" s="95">
        <v>31.274999999999999</v>
      </c>
      <c r="AB51" s="95">
        <v>9.2390000000000008</v>
      </c>
      <c r="AC51" s="95">
        <v>35.006999999999998</v>
      </c>
      <c r="AD51" s="95">
        <v>17.050999999999998</v>
      </c>
      <c r="AE51" s="95">
        <v>36.021000000000001</v>
      </c>
      <c r="AF51" s="95">
        <v>37.328000000000003</v>
      </c>
      <c r="AG51" s="95">
        <v>36.484999999999999</v>
      </c>
      <c r="AH51" s="95">
        <v>19.501999999999999</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83">
        <v>46631</v>
      </c>
      <c r="B52" s="99"/>
      <c r="C52" s="99">
        <v>19</v>
      </c>
      <c r="D52" s="100">
        <v>26</v>
      </c>
      <c r="E52" s="95">
        <v>37.470999999999997</v>
      </c>
      <c r="F52" s="95">
        <v>21.709</v>
      </c>
      <c r="G52" s="95">
        <v>62.731999999999999</v>
      </c>
      <c r="H52" s="95">
        <v>24.407</v>
      </c>
      <c r="I52" s="95">
        <v>46.372</v>
      </c>
      <c r="J52" s="95">
        <v>15.672000000000001</v>
      </c>
      <c r="K52" s="95">
        <v>19.045999999999999</v>
      </c>
      <c r="L52" s="95">
        <v>22.481000000000002</v>
      </c>
      <c r="M52" s="95">
        <v>34.284999999999997</v>
      </c>
      <c r="N52" s="95">
        <v>40.856000000000002</v>
      </c>
      <c r="O52" s="95">
        <v>23.494</v>
      </c>
      <c r="P52" s="95">
        <v>32.966999999999999</v>
      </c>
      <c r="Q52" s="95">
        <v>36.42</v>
      </c>
      <c r="R52" s="95">
        <v>37.131999999999998</v>
      </c>
      <c r="S52" s="95">
        <v>15.257</v>
      </c>
      <c r="T52" s="95">
        <v>19.024000000000001</v>
      </c>
      <c r="U52" s="95">
        <v>20.59</v>
      </c>
      <c r="V52" s="95">
        <v>11.233000000000001</v>
      </c>
      <c r="W52" s="95">
        <v>45.37</v>
      </c>
      <c r="X52" s="95">
        <v>37.661000000000001</v>
      </c>
      <c r="Y52" s="95">
        <v>16.84</v>
      </c>
      <c r="Z52" s="95">
        <v>23.45</v>
      </c>
      <c r="AA52" s="95">
        <v>18.283000000000001</v>
      </c>
      <c r="AB52" s="95">
        <v>9.5440000000000005</v>
      </c>
      <c r="AC52" s="95">
        <v>18.109000000000002</v>
      </c>
      <c r="AD52" s="95">
        <v>12.702</v>
      </c>
      <c r="AE52" s="95">
        <v>44.155000000000001</v>
      </c>
      <c r="AF52" s="95">
        <v>25.15</v>
      </c>
      <c r="AG52" s="95">
        <v>34.472999999999999</v>
      </c>
      <c r="AH52" s="95">
        <v>30.535</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83">
        <v>46661</v>
      </c>
      <c r="B53" s="99"/>
      <c r="C53" s="99">
        <v>16</v>
      </c>
      <c r="D53" s="100">
        <v>22</v>
      </c>
      <c r="E53" s="95">
        <v>27.844999999999999</v>
      </c>
      <c r="F53" s="95">
        <v>38.573</v>
      </c>
      <c r="G53" s="95">
        <v>51.470999999999997</v>
      </c>
      <c r="H53" s="95">
        <v>24.018000000000001</v>
      </c>
      <c r="I53" s="95">
        <v>21.907</v>
      </c>
      <c r="J53" s="95">
        <v>18.667000000000002</v>
      </c>
      <c r="K53" s="95">
        <v>15.201000000000001</v>
      </c>
      <c r="L53" s="95">
        <v>24.635000000000002</v>
      </c>
      <c r="M53" s="95">
        <v>18.079000000000001</v>
      </c>
      <c r="N53" s="95">
        <v>42.081000000000003</v>
      </c>
      <c r="O53" s="95">
        <v>40.908999999999999</v>
      </c>
      <c r="P53" s="95">
        <v>82.337000000000003</v>
      </c>
      <c r="Q53" s="95">
        <v>34.192</v>
      </c>
      <c r="R53" s="95">
        <v>22.477</v>
      </c>
      <c r="S53" s="95">
        <v>16.940000000000001</v>
      </c>
      <c r="T53" s="95">
        <v>21.893999999999998</v>
      </c>
      <c r="U53" s="95">
        <v>28.96</v>
      </c>
      <c r="V53" s="95">
        <v>10.090999999999999</v>
      </c>
      <c r="W53" s="95">
        <v>32.356000000000002</v>
      </c>
      <c r="X53" s="95">
        <v>44.197000000000003</v>
      </c>
      <c r="Y53" s="95">
        <v>19.928000000000001</v>
      </c>
      <c r="Z53" s="95">
        <v>16.896000000000001</v>
      </c>
      <c r="AA53" s="95">
        <v>17.155000000000001</v>
      </c>
      <c r="AB53" s="95">
        <v>12.246</v>
      </c>
      <c r="AC53" s="95">
        <v>12.702999999999999</v>
      </c>
      <c r="AD53" s="95">
        <v>13.208</v>
      </c>
      <c r="AE53" s="95">
        <v>19.689</v>
      </c>
      <c r="AF53" s="95">
        <v>16.001999999999999</v>
      </c>
      <c r="AG53" s="95">
        <v>21.829000000000001</v>
      </c>
      <c r="AH53" s="95">
        <v>27.041</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83">
        <v>46692</v>
      </c>
      <c r="B54" s="99"/>
      <c r="C54" s="99">
        <v>15</v>
      </c>
      <c r="D54" s="100">
        <v>17</v>
      </c>
      <c r="E54" s="95">
        <v>18.637</v>
      </c>
      <c r="F54" s="95">
        <v>21.094000000000001</v>
      </c>
      <c r="G54" s="95">
        <v>27.533000000000001</v>
      </c>
      <c r="H54" s="95">
        <v>21.035</v>
      </c>
      <c r="I54" s="95">
        <v>15.21</v>
      </c>
      <c r="J54" s="95">
        <v>14.867000000000001</v>
      </c>
      <c r="K54" s="95">
        <v>13.315</v>
      </c>
      <c r="L54" s="95">
        <v>14.712</v>
      </c>
      <c r="M54" s="95">
        <v>12.685</v>
      </c>
      <c r="N54" s="95">
        <v>25.425000000000001</v>
      </c>
      <c r="O54" s="95">
        <v>25.756</v>
      </c>
      <c r="P54" s="95">
        <v>31.975999999999999</v>
      </c>
      <c r="Q54" s="95">
        <v>20.725999999999999</v>
      </c>
      <c r="R54" s="95">
        <v>17.555</v>
      </c>
      <c r="S54" s="95">
        <v>16.698</v>
      </c>
      <c r="T54" s="95">
        <v>18.768999999999998</v>
      </c>
      <c r="U54" s="95">
        <v>20.992000000000001</v>
      </c>
      <c r="V54" s="95">
        <v>9.5739999999999998</v>
      </c>
      <c r="W54" s="95">
        <v>19.693000000000001</v>
      </c>
      <c r="X54" s="95">
        <v>21.550999999999998</v>
      </c>
      <c r="Y54" s="95">
        <v>15.994999999999999</v>
      </c>
      <c r="Z54" s="95">
        <v>12.866</v>
      </c>
      <c r="AA54" s="95">
        <v>13.465</v>
      </c>
      <c r="AB54" s="95">
        <v>11.041</v>
      </c>
      <c r="AC54" s="95">
        <v>12</v>
      </c>
      <c r="AD54" s="95">
        <v>14.016</v>
      </c>
      <c r="AE54" s="95">
        <v>14.651</v>
      </c>
      <c r="AF54" s="95">
        <v>13.353</v>
      </c>
      <c r="AG54" s="95">
        <v>16.463999999999999</v>
      </c>
      <c r="AH54" s="95">
        <v>20.52</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83">
        <v>46722</v>
      </c>
      <c r="B55" s="99"/>
      <c r="C55" s="99">
        <v>14</v>
      </c>
      <c r="D55" s="100">
        <v>15</v>
      </c>
      <c r="E55" s="95">
        <v>15.946</v>
      </c>
      <c r="F55" s="95">
        <v>15.978</v>
      </c>
      <c r="G55" s="95">
        <v>18.553999999999998</v>
      </c>
      <c r="H55" s="95">
        <v>17.292000000000002</v>
      </c>
      <c r="I55" s="95">
        <v>13.667</v>
      </c>
      <c r="J55" s="95">
        <v>12.608000000000001</v>
      </c>
      <c r="K55" s="95">
        <v>11.997999999999999</v>
      </c>
      <c r="L55" s="95">
        <v>11.87</v>
      </c>
      <c r="M55" s="95">
        <v>12.016</v>
      </c>
      <c r="N55" s="95">
        <v>17.442</v>
      </c>
      <c r="O55" s="95">
        <v>17.748999999999999</v>
      </c>
      <c r="P55" s="95">
        <v>19.268999999999998</v>
      </c>
      <c r="Q55" s="95">
        <v>16.253</v>
      </c>
      <c r="R55" s="95">
        <v>15.109</v>
      </c>
      <c r="S55" s="95">
        <v>13.372</v>
      </c>
      <c r="T55" s="95">
        <v>14.361000000000001</v>
      </c>
      <c r="U55" s="95">
        <v>15.269</v>
      </c>
      <c r="V55" s="95">
        <v>10.194000000000001</v>
      </c>
      <c r="W55" s="95">
        <v>14.750999999999999</v>
      </c>
      <c r="X55" s="95">
        <v>16.486000000000001</v>
      </c>
      <c r="Y55" s="95">
        <v>13.268000000000001</v>
      </c>
      <c r="Z55" s="95">
        <v>12.183999999999999</v>
      </c>
      <c r="AA55" s="95">
        <v>12.680999999999999</v>
      </c>
      <c r="AB55" s="95">
        <v>9.657</v>
      </c>
      <c r="AC55" s="95">
        <v>12.563000000000001</v>
      </c>
      <c r="AD55" s="95">
        <v>12.378</v>
      </c>
      <c r="AE55" s="95">
        <v>12.743</v>
      </c>
      <c r="AF55" s="95">
        <v>12.241</v>
      </c>
      <c r="AG55" s="95">
        <v>14.689</v>
      </c>
      <c r="AH55" s="95">
        <v>15.121</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83">
        <v>46753</v>
      </c>
      <c r="B56" s="99"/>
      <c r="C56" s="99">
        <v>13</v>
      </c>
      <c r="D56" s="100">
        <v>13</v>
      </c>
      <c r="E56" s="95">
        <v>14.688000000000001</v>
      </c>
      <c r="F56" s="95">
        <v>13.481999999999999</v>
      </c>
      <c r="G56" s="95">
        <v>15.526999999999999</v>
      </c>
      <c r="H56" s="95">
        <v>14.481999999999999</v>
      </c>
      <c r="I56" s="95">
        <v>13.422000000000001</v>
      </c>
      <c r="J56" s="95">
        <v>11.766999999999999</v>
      </c>
      <c r="K56" s="95">
        <v>11.776</v>
      </c>
      <c r="L56" s="95">
        <v>10.791</v>
      </c>
      <c r="M56" s="95">
        <v>11</v>
      </c>
      <c r="N56" s="95">
        <v>16.134</v>
      </c>
      <c r="O56" s="95">
        <v>15.602</v>
      </c>
      <c r="P56" s="95">
        <v>14.923</v>
      </c>
      <c r="Q56" s="95">
        <v>13.561</v>
      </c>
      <c r="R56" s="95">
        <v>13.644</v>
      </c>
      <c r="S56" s="95">
        <v>12.144</v>
      </c>
      <c r="T56" s="95">
        <v>12.57</v>
      </c>
      <c r="U56" s="95">
        <v>13.904999999999999</v>
      </c>
      <c r="V56" s="95">
        <v>10.39</v>
      </c>
      <c r="W56" s="95">
        <v>12.641999999999999</v>
      </c>
      <c r="X56" s="95">
        <v>14.102</v>
      </c>
      <c r="Y56" s="95">
        <v>11.651</v>
      </c>
      <c r="Z56" s="95">
        <v>12.045999999999999</v>
      </c>
      <c r="AA56" s="95">
        <v>12.205</v>
      </c>
      <c r="AB56" s="95">
        <v>9.3309999999999995</v>
      </c>
      <c r="AC56" s="95">
        <v>12.198</v>
      </c>
      <c r="AD56" s="95">
        <v>11.106999999999999</v>
      </c>
      <c r="AE56" s="95">
        <v>11.613</v>
      </c>
      <c r="AF56" s="95">
        <v>11.576000000000001</v>
      </c>
      <c r="AG56" s="95">
        <v>13.795</v>
      </c>
      <c r="AH56" s="95">
        <v>13.362</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83">
        <v>46784</v>
      </c>
      <c r="B57" s="99"/>
      <c r="C57" s="99">
        <v>12</v>
      </c>
      <c r="D57" s="100">
        <v>12</v>
      </c>
      <c r="E57" s="95">
        <v>16.559999999999999</v>
      </c>
      <c r="F57" s="95">
        <v>11.779</v>
      </c>
      <c r="G57" s="95">
        <v>13.304</v>
      </c>
      <c r="H57" s="95">
        <v>14.042</v>
      </c>
      <c r="I57" s="95">
        <v>13.167999999999999</v>
      </c>
      <c r="J57" s="95">
        <v>10.569000000000001</v>
      </c>
      <c r="K57" s="95">
        <v>10.75</v>
      </c>
      <c r="L57" s="95">
        <v>10.26</v>
      </c>
      <c r="M57" s="95">
        <v>10.494</v>
      </c>
      <c r="N57" s="95">
        <v>14.702999999999999</v>
      </c>
      <c r="O57" s="95">
        <v>13.313000000000001</v>
      </c>
      <c r="P57" s="95">
        <v>14.688000000000001</v>
      </c>
      <c r="Q57" s="95">
        <v>11.276</v>
      </c>
      <c r="R57" s="95">
        <v>13.186</v>
      </c>
      <c r="S57" s="95">
        <v>10.648</v>
      </c>
      <c r="T57" s="95">
        <v>11.051</v>
      </c>
      <c r="U57" s="95">
        <v>11.307</v>
      </c>
      <c r="V57" s="95">
        <v>10.314</v>
      </c>
      <c r="W57" s="95">
        <v>13.313000000000001</v>
      </c>
      <c r="X57" s="95">
        <v>16.248999999999999</v>
      </c>
      <c r="Y57" s="95">
        <v>13.134</v>
      </c>
      <c r="Z57" s="95">
        <v>14.297000000000001</v>
      </c>
      <c r="AA57" s="95">
        <v>12.211</v>
      </c>
      <c r="AB57" s="95">
        <v>8.5429999999999993</v>
      </c>
      <c r="AC57" s="95">
        <v>11.288</v>
      </c>
      <c r="AD57" s="95">
        <v>10.615</v>
      </c>
      <c r="AE57" s="95">
        <v>10.798999999999999</v>
      </c>
      <c r="AF57" s="95">
        <v>10.694000000000001</v>
      </c>
      <c r="AG57" s="95">
        <v>12.196999999999999</v>
      </c>
      <c r="AH57" s="95">
        <v>15.010999999999999</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83">
        <v>46813</v>
      </c>
      <c r="B58" s="99"/>
      <c r="C58" s="99">
        <v>18</v>
      </c>
      <c r="D58" s="100">
        <v>23</v>
      </c>
      <c r="E58" s="95">
        <v>19.567</v>
      </c>
      <c r="F58" s="95">
        <v>39.853999999999999</v>
      </c>
      <c r="G58" s="95">
        <v>22.079000000000001</v>
      </c>
      <c r="H58" s="95">
        <v>20.423999999999999</v>
      </c>
      <c r="I58" s="95">
        <v>17.466000000000001</v>
      </c>
      <c r="J58" s="95">
        <v>18.47</v>
      </c>
      <c r="K58" s="95">
        <v>13.781000000000001</v>
      </c>
      <c r="L58" s="95">
        <v>14.414999999999999</v>
      </c>
      <c r="M58" s="95">
        <v>31.603000000000002</v>
      </c>
      <c r="N58" s="95">
        <v>27.122</v>
      </c>
      <c r="O58" s="95">
        <v>16.707000000000001</v>
      </c>
      <c r="P58" s="95">
        <v>47.93</v>
      </c>
      <c r="Q58" s="95">
        <v>14.316000000000001</v>
      </c>
      <c r="R58" s="95">
        <v>21.922000000000001</v>
      </c>
      <c r="S58" s="95">
        <v>12.175000000000001</v>
      </c>
      <c r="T58" s="95">
        <v>17.178000000000001</v>
      </c>
      <c r="U58" s="95">
        <v>20.465</v>
      </c>
      <c r="V58" s="95">
        <v>13.412000000000001</v>
      </c>
      <c r="W58" s="95">
        <v>17.164000000000001</v>
      </c>
      <c r="X58" s="95">
        <v>31.318000000000001</v>
      </c>
      <c r="Y58" s="95">
        <v>19.199000000000002</v>
      </c>
      <c r="Z58" s="95">
        <v>40.115000000000002</v>
      </c>
      <c r="AA58" s="95">
        <v>13.927</v>
      </c>
      <c r="AB58" s="95">
        <v>12.164999999999999</v>
      </c>
      <c r="AC58" s="95">
        <v>16.725000000000001</v>
      </c>
      <c r="AD58" s="95">
        <v>12.115</v>
      </c>
      <c r="AE58" s="95">
        <v>16.059999999999999</v>
      </c>
      <c r="AF58" s="95">
        <v>16.257999999999999</v>
      </c>
      <c r="AG58" s="95">
        <v>21.763999999999999</v>
      </c>
      <c r="AH58" s="95">
        <v>34.317</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83">
        <v>46844</v>
      </c>
      <c r="B59" s="99"/>
      <c r="C59" s="99">
        <v>40</v>
      </c>
      <c r="D59" s="100">
        <v>51</v>
      </c>
      <c r="E59" s="95">
        <v>40.436</v>
      </c>
      <c r="F59" s="95">
        <v>68.984999999999999</v>
      </c>
      <c r="G59" s="95">
        <v>45.741999999999997</v>
      </c>
      <c r="H59" s="95">
        <v>44.978999999999999</v>
      </c>
      <c r="I59" s="95">
        <v>51.831000000000003</v>
      </c>
      <c r="J59" s="95">
        <v>62.881999999999998</v>
      </c>
      <c r="K59" s="95">
        <v>38.192</v>
      </c>
      <c r="L59" s="95">
        <v>35.731999999999999</v>
      </c>
      <c r="M59" s="95">
        <v>88.927000000000007</v>
      </c>
      <c r="N59" s="95">
        <v>78.86</v>
      </c>
      <c r="O59" s="95">
        <v>53.497</v>
      </c>
      <c r="P59" s="95">
        <v>72.885999999999996</v>
      </c>
      <c r="Q59" s="95">
        <v>35.962000000000003</v>
      </c>
      <c r="R59" s="95">
        <v>44.448999999999998</v>
      </c>
      <c r="S59" s="95">
        <v>29.728000000000002</v>
      </c>
      <c r="T59" s="95">
        <v>38.225999999999999</v>
      </c>
      <c r="U59" s="95">
        <v>76.947999999999993</v>
      </c>
      <c r="V59" s="95">
        <v>20.253</v>
      </c>
      <c r="W59" s="95">
        <v>47.220999999999997</v>
      </c>
      <c r="X59" s="95">
        <v>43.62</v>
      </c>
      <c r="Y59" s="95">
        <v>39.267000000000003</v>
      </c>
      <c r="Z59" s="95">
        <v>77.637</v>
      </c>
      <c r="AA59" s="95">
        <v>30.399000000000001</v>
      </c>
      <c r="AB59" s="95">
        <v>47.216999999999999</v>
      </c>
      <c r="AC59" s="95">
        <v>27.186</v>
      </c>
      <c r="AD59" s="95">
        <v>20.734000000000002</v>
      </c>
      <c r="AE59" s="95">
        <v>63.747</v>
      </c>
      <c r="AF59" s="95">
        <v>46.033999999999999</v>
      </c>
      <c r="AG59" s="95">
        <v>57.475000000000001</v>
      </c>
      <c r="AH59" s="95">
        <v>39.537999999999997</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83">
        <v>46874</v>
      </c>
      <c r="B60" s="99"/>
      <c r="C60" s="99">
        <v>112</v>
      </c>
      <c r="D60" s="100">
        <v>135</v>
      </c>
      <c r="E60" s="95">
        <v>143.39400000000001</v>
      </c>
      <c r="F60" s="95">
        <v>204.22399999999999</v>
      </c>
      <c r="G60" s="95">
        <v>147.316</v>
      </c>
      <c r="H60" s="95">
        <v>151.78899999999999</v>
      </c>
      <c r="I60" s="95">
        <v>124.92100000000001</v>
      </c>
      <c r="J60" s="95">
        <v>229.768</v>
      </c>
      <c r="K60" s="95">
        <v>51.889000000000003</v>
      </c>
      <c r="L60" s="95">
        <v>114.669</v>
      </c>
      <c r="M60" s="95">
        <v>149.233</v>
      </c>
      <c r="N60" s="95">
        <v>239.05099999999999</v>
      </c>
      <c r="O60" s="95">
        <v>127.086</v>
      </c>
      <c r="P60" s="95">
        <v>152.08699999999999</v>
      </c>
      <c r="Q60" s="95">
        <v>182.434</v>
      </c>
      <c r="R60" s="95">
        <v>211.12299999999999</v>
      </c>
      <c r="S60" s="95">
        <v>88.88</v>
      </c>
      <c r="T60" s="95">
        <v>128.876</v>
      </c>
      <c r="U60" s="95">
        <v>114.15900000000001</v>
      </c>
      <c r="V60" s="95">
        <v>78.906999999999996</v>
      </c>
      <c r="W60" s="95">
        <v>116.40600000000001</v>
      </c>
      <c r="X60" s="95">
        <v>94.509</v>
      </c>
      <c r="Y60" s="95">
        <v>103.538</v>
      </c>
      <c r="Z60" s="95">
        <v>151.28100000000001</v>
      </c>
      <c r="AA60" s="95">
        <v>72.572999999999993</v>
      </c>
      <c r="AB60" s="95">
        <v>130.529</v>
      </c>
      <c r="AC60" s="95">
        <v>118.259</v>
      </c>
      <c r="AD60" s="95">
        <v>77.099000000000004</v>
      </c>
      <c r="AE60" s="95">
        <v>160.405</v>
      </c>
      <c r="AF60" s="95">
        <v>210.965</v>
      </c>
      <c r="AG60" s="95">
        <v>153.697</v>
      </c>
      <c r="AH60" s="95">
        <v>107.761</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83">
        <v>46905</v>
      </c>
      <c r="B61" s="99"/>
      <c r="C61" s="99">
        <v>99</v>
      </c>
      <c r="D61" s="100">
        <v>144</v>
      </c>
      <c r="E61" s="95">
        <v>98.311000000000007</v>
      </c>
      <c r="F61" s="95">
        <v>255.57400000000001</v>
      </c>
      <c r="G61" s="95">
        <v>125.755</v>
      </c>
      <c r="H61" s="95">
        <v>217.619</v>
      </c>
      <c r="I61" s="95">
        <v>74.638000000000005</v>
      </c>
      <c r="J61" s="95">
        <v>125.48399999999999</v>
      </c>
      <c r="K61" s="95">
        <v>29.169</v>
      </c>
      <c r="L61" s="95">
        <v>86.090999999999994</v>
      </c>
      <c r="M61" s="95">
        <v>96.311000000000007</v>
      </c>
      <c r="N61" s="95">
        <v>209.655</v>
      </c>
      <c r="O61" s="95">
        <v>83.204999999999998</v>
      </c>
      <c r="P61" s="95">
        <v>118.77800000000001</v>
      </c>
      <c r="Q61" s="95">
        <v>213.065</v>
      </c>
      <c r="R61" s="95">
        <v>116.66200000000001</v>
      </c>
      <c r="S61" s="95">
        <v>142.53100000000001</v>
      </c>
      <c r="T61" s="95">
        <v>219.26</v>
      </c>
      <c r="U61" s="95">
        <v>49.231000000000002</v>
      </c>
      <c r="V61" s="95">
        <v>61.526000000000003</v>
      </c>
      <c r="W61" s="95">
        <v>147.50200000000001</v>
      </c>
      <c r="X61" s="95">
        <v>183.11799999999999</v>
      </c>
      <c r="Y61" s="95">
        <v>167.935</v>
      </c>
      <c r="Z61" s="95">
        <v>165.62100000000001</v>
      </c>
      <c r="AA61" s="95">
        <v>30.396999999999998</v>
      </c>
      <c r="AB61" s="95">
        <v>261.13299999999998</v>
      </c>
      <c r="AC61" s="95">
        <v>89.311000000000007</v>
      </c>
      <c r="AD61" s="95">
        <v>151.68299999999999</v>
      </c>
      <c r="AE61" s="95">
        <v>110.343</v>
      </c>
      <c r="AF61" s="95">
        <v>229.893</v>
      </c>
      <c r="AG61" s="95">
        <v>149.13900000000001</v>
      </c>
      <c r="AH61" s="95">
        <v>263.23599999999999</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83">
        <v>46935</v>
      </c>
      <c r="B62" s="99"/>
      <c r="C62" s="99">
        <v>30</v>
      </c>
      <c r="D62" s="100">
        <v>51</v>
      </c>
      <c r="E62" s="95">
        <v>40.433</v>
      </c>
      <c r="F62" s="95">
        <v>94.010999999999996</v>
      </c>
      <c r="G62" s="95">
        <v>71.597999999999999</v>
      </c>
      <c r="H62" s="95">
        <v>143.19399999999999</v>
      </c>
      <c r="I62" s="95">
        <v>24.007999999999999</v>
      </c>
      <c r="J62" s="95">
        <v>51.904000000000003</v>
      </c>
      <c r="K62" s="95">
        <v>12.763</v>
      </c>
      <c r="L62" s="95">
        <v>27.408000000000001</v>
      </c>
      <c r="M62" s="95">
        <v>36.921999999999997</v>
      </c>
      <c r="N62" s="95">
        <v>80.938000000000002</v>
      </c>
      <c r="O62" s="95">
        <v>49.036999999999999</v>
      </c>
      <c r="P62" s="95">
        <v>47.398000000000003</v>
      </c>
      <c r="Q62" s="95">
        <v>82</v>
      </c>
      <c r="R62" s="95">
        <v>46.212000000000003</v>
      </c>
      <c r="S62" s="95">
        <v>41.814</v>
      </c>
      <c r="T62" s="95">
        <v>86.13</v>
      </c>
      <c r="U62" s="95">
        <v>20.155999999999999</v>
      </c>
      <c r="V62" s="95">
        <v>25.948</v>
      </c>
      <c r="W62" s="95">
        <v>47.371000000000002</v>
      </c>
      <c r="X62" s="95">
        <v>59.173000000000002</v>
      </c>
      <c r="Y62" s="95">
        <v>49.566000000000003</v>
      </c>
      <c r="Z62" s="95">
        <v>53.039000000000001</v>
      </c>
      <c r="AA62" s="95">
        <v>13.488</v>
      </c>
      <c r="AB62" s="95">
        <v>112.601</v>
      </c>
      <c r="AC62" s="95">
        <v>31.47</v>
      </c>
      <c r="AD62" s="95">
        <v>90.853999999999999</v>
      </c>
      <c r="AE62" s="95">
        <v>62.545000000000002</v>
      </c>
      <c r="AF62" s="95">
        <v>87.53</v>
      </c>
      <c r="AG62" s="95">
        <v>39.281999999999996</v>
      </c>
      <c r="AH62" s="95">
        <v>205.602</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83">
        <v>46966</v>
      </c>
      <c r="B63" s="99"/>
      <c r="C63" s="99">
        <v>22</v>
      </c>
      <c r="D63" s="100">
        <v>29</v>
      </c>
      <c r="E63" s="95">
        <v>19.323</v>
      </c>
      <c r="F63" s="95">
        <v>67.412999999999997</v>
      </c>
      <c r="G63" s="95">
        <v>29.719000000000001</v>
      </c>
      <c r="H63" s="95">
        <v>90.106999999999999</v>
      </c>
      <c r="I63" s="95">
        <v>16.318000000000001</v>
      </c>
      <c r="J63" s="95">
        <v>36.191000000000003</v>
      </c>
      <c r="K63" s="95">
        <v>9.7159999999999993</v>
      </c>
      <c r="L63" s="95">
        <v>19.568000000000001</v>
      </c>
      <c r="M63" s="95">
        <v>18.72</v>
      </c>
      <c r="N63" s="95">
        <v>40.08</v>
      </c>
      <c r="O63" s="95">
        <v>33.999000000000002</v>
      </c>
      <c r="P63" s="95">
        <v>39.978000000000002</v>
      </c>
      <c r="Q63" s="95">
        <v>32.082999999999998</v>
      </c>
      <c r="R63" s="95">
        <v>20.9</v>
      </c>
      <c r="S63" s="95">
        <v>34.878999999999998</v>
      </c>
      <c r="T63" s="95">
        <v>28.501999999999999</v>
      </c>
      <c r="U63" s="95">
        <v>13.866</v>
      </c>
      <c r="V63" s="95">
        <v>26.785</v>
      </c>
      <c r="W63" s="95">
        <v>30.472999999999999</v>
      </c>
      <c r="X63" s="95">
        <v>24.968</v>
      </c>
      <c r="Y63" s="95">
        <v>33.685000000000002</v>
      </c>
      <c r="Z63" s="95">
        <v>30.298999999999999</v>
      </c>
      <c r="AA63" s="95">
        <v>9.2210000000000001</v>
      </c>
      <c r="AB63" s="95">
        <v>34.145000000000003</v>
      </c>
      <c r="AC63" s="95">
        <v>17.113</v>
      </c>
      <c r="AD63" s="95">
        <v>35.085999999999999</v>
      </c>
      <c r="AE63" s="95">
        <v>37.072000000000003</v>
      </c>
      <c r="AF63" s="95">
        <v>38.125999999999998</v>
      </c>
      <c r="AG63" s="95">
        <v>19.579000000000001</v>
      </c>
      <c r="AH63" s="95">
        <v>70.605999999999995</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83">
        <v>46997</v>
      </c>
      <c r="B64" s="99"/>
      <c r="C64" s="99">
        <v>19</v>
      </c>
      <c r="D64" s="100">
        <v>26</v>
      </c>
      <c r="E64" s="95">
        <v>21.709</v>
      </c>
      <c r="F64" s="95">
        <v>62.731999999999999</v>
      </c>
      <c r="G64" s="95">
        <v>24.407</v>
      </c>
      <c r="H64" s="95">
        <v>46.372</v>
      </c>
      <c r="I64" s="95">
        <v>15.672000000000001</v>
      </c>
      <c r="J64" s="95">
        <v>19.045999999999999</v>
      </c>
      <c r="K64" s="95">
        <v>22.481000000000002</v>
      </c>
      <c r="L64" s="95">
        <v>34.284999999999997</v>
      </c>
      <c r="M64" s="95">
        <v>40.856000000000002</v>
      </c>
      <c r="N64" s="95">
        <v>23.494</v>
      </c>
      <c r="O64" s="95">
        <v>32.966999999999999</v>
      </c>
      <c r="P64" s="95">
        <v>36.42</v>
      </c>
      <c r="Q64" s="95">
        <v>37.131999999999998</v>
      </c>
      <c r="R64" s="95">
        <v>15.257</v>
      </c>
      <c r="S64" s="95">
        <v>19.024000000000001</v>
      </c>
      <c r="T64" s="95">
        <v>20.59</v>
      </c>
      <c r="U64" s="95">
        <v>11.233000000000001</v>
      </c>
      <c r="V64" s="95">
        <v>45.37</v>
      </c>
      <c r="W64" s="95">
        <v>37.661000000000001</v>
      </c>
      <c r="X64" s="95">
        <v>16.84</v>
      </c>
      <c r="Y64" s="95">
        <v>23.45</v>
      </c>
      <c r="Z64" s="95">
        <v>18.283000000000001</v>
      </c>
      <c r="AA64" s="95">
        <v>9.5440000000000005</v>
      </c>
      <c r="AB64" s="95">
        <v>18.109000000000002</v>
      </c>
      <c r="AC64" s="95">
        <v>12.702</v>
      </c>
      <c r="AD64" s="95">
        <v>44.155000000000001</v>
      </c>
      <c r="AE64" s="95">
        <v>25.15</v>
      </c>
      <c r="AF64" s="95">
        <v>34.472999999999999</v>
      </c>
      <c r="AG64" s="95">
        <v>30.535</v>
      </c>
      <c r="AH64" s="95">
        <v>30.535</v>
      </c>
      <c r="AI64" s="130"/>
      <c r="AJ64" s="130"/>
      <c r="AK64" s="130"/>
      <c r="AL64" s="130"/>
      <c r="AM64" s="130"/>
      <c r="AN64" s="130"/>
      <c r="AO64" s="130"/>
      <c r="AP64" s="130"/>
      <c r="AQ64" s="130"/>
      <c r="AR64" s="130"/>
      <c r="AS64" s="130"/>
      <c r="AT64" s="130"/>
      <c r="AU64" s="130"/>
      <c r="AV64" s="130"/>
      <c r="AW64" s="130"/>
      <c r="AX64" s="130"/>
      <c r="AY64" s="130"/>
      <c r="ALQ64" s="95" t="e">
        <v>#N/A</v>
      </c>
    </row>
    <row r="65" spans="1:1005" ht="14.5" x14ac:dyDescent="0.35">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4.5" x14ac:dyDescent="0.3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4.5" x14ac:dyDescent="0.3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4.5" x14ac:dyDescent="0.3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4.5" x14ac:dyDescent="0.3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4.5" x14ac:dyDescent="0.3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4.5" x14ac:dyDescent="0.3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4.5" x14ac:dyDescent="0.3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4.5" x14ac:dyDescent="0.3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4.5" x14ac:dyDescent="0.3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4.5" x14ac:dyDescent="0.3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4.5" x14ac:dyDescent="0.3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4.5" x14ac:dyDescent="0.3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4.5" x14ac:dyDescent="0.3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4.5" x14ac:dyDescent="0.3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4.5" x14ac:dyDescent="0.3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83"/>
      <c r="B81" s="99"/>
      <c r="C81" s="99"/>
      <c r="D81" s="100"/>
    </row>
    <row r="82" spans="1:4" ht="12.75" customHeight="1" x14ac:dyDescent="0.35">
      <c r="A82" s="183"/>
      <c r="B82" s="99"/>
      <c r="C82" s="99"/>
      <c r="D82" s="100"/>
    </row>
    <row r="83" spans="1:4" ht="12.75" customHeight="1" x14ac:dyDescent="0.35">
      <c r="A83" s="183"/>
      <c r="B83" s="99"/>
      <c r="C83" s="99"/>
      <c r="D83" s="100"/>
    </row>
    <row r="84" spans="1:4" ht="12.75" customHeight="1" x14ac:dyDescent="0.3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A37" zoomScaleNormal="100" workbookViewId="0">
      <selection activeCell="D4" sqref="D4"/>
    </sheetView>
  </sheetViews>
  <sheetFormatPr defaultColWidth="18.7265625" defaultRowHeight="12.75" customHeight="1" x14ac:dyDescent="0.35"/>
  <cols>
    <col min="1" max="1" width="9.1796875" style="172" customWidth="1"/>
    <col min="2" max="54" width="9.1796875" style="117" customWidth="1"/>
    <col min="55" max="16384" width="18.7265625" style="117"/>
  </cols>
  <sheetData>
    <row r="1" spans="1:51" s="172" customFormat="1" ht="14.5" x14ac:dyDescent="0.35">
      <c r="A1" s="119"/>
      <c r="B1" s="340" t="s">
        <v>182</v>
      </c>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s="172" customFormat="1" ht="14.5" x14ac:dyDescent="0.3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4.5" x14ac:dyDescent="0.3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4.5" x14ac:dyDescent="0.35">
      <c r="A4" s="148">
        <v>45170</v>
      </c>
      <c r="B4" s="298"/>
      <c r="C4" s="299">
        <v>8</v>
      </c>
      <c r="D4" s="283">
        <v>8</v>
      </c>
      <c r="E4" s="116">
        <v>6.2220000000000004</v>
      </c>
      <c r="F4" s="116">
        <v>6.3730000000000002</v>
      </c>
      <c r="G4" s="116">
        <v>7.8120000000000003</v>
      </c>
      <c r="H4" s="116">
        <v>7.0469999999999997</v>
      </c>
      <c r="I4" s="116">
        <v>7.3040000000000003</v>
      </c>
      <c r="J4" s="116">
        <v>8.6259999999999994</v>
      </c>
      <c r="K4" s="116">
        <v>8.2240000000000002</v>
      </c>
      <c r="L4" s="116">
        <v>6.0419999999999998</v>
      </c>
      <c r="M4" s="116">
        <v>6.4050000000000002</v>
      </c>
      <c r="N4" s="116">
        <v>7.0659999999999998</v>
      </c>
      <c r="O4" s="116">
        <v>6.8230000000000004</v>
      </c>
      <c r="P4" s="116">
        <v>7.4640000000000004</v>
      </c>
      <c r="Q4" s="116">
        <v>10.413</v>
      </c>
      <c r="R4" s="116">
        <v>11.763999999999999</v>
      </c>
      <c r="S4" s="116">
        <v>7.3520000000000003</v>
      </c>
      <c r="T4" s="116">
        <v>9.7189999999999994</v>
      </c>
      <c r="U4" s="116">
        <v>12.57</v>
      </c>
      <c r="V4" s="116">
        <v>8.0540000000000003</v>
      </c>
      <c r="W4" s="116">
        <v>8.1430000000000007</v>
      </c>
      <c r="X4" s="116">
        <v>6.8879999999999999</v>
      </c>
      <c r="Y4" s="116">
        <v>7.9720000000000004</v>
      </c>
      <c r="Z4" s="116">
        <v>6.5419999999999998</v>
      </c>
      <c r="AA4" s="116">
        <v>10.778</v>
      </c>
      <c r="AB4" s="116">
        <v>10.718</v>
      </c>
      <c r="AC4" s="116">
        <v>8.1370000000000005</v>
      </c>
      <c r="AD4" s="116">
        <v>8.1989999999999998</v>
      </c>
      <c r="AE4" s="116">
        <v>8.0280000000000005</v>
      </c>
      <c r="AF4" s="116">
        <v>8.8000000000000007</v>
      </c>
      <c r="AG4" s="116">
        <v>7.0049999999999999</v>
      </c>
      <c r="AH4" s="116">
        <v>8.4659999999999993</v>
      </c>
      <c r="AI4" s="130"/>
      <c r="AJ4" s="130"/>
      <c r="AK4" s="130"/>
      <c r="AL4" s="130"/>
      <c r="AM4" s="130"/>
      <c r="AN4" s="130"/>
      <c r="AO4" s="130"/>
      <c r="AP4" s="130"/>
      <c r="AQ4" s="130"/>
      <c r="AR4" s="130"/>
      <c r="AS4" s="130"/>
      <c r="AT4" s="130"/>
      <c r="AU4" s="130"/>
      <c r="AV4" s="130"/>
      <c r="AW4" s="130"/>
      <c r="AX4" s="130"/>
      <c r="AY4" s="130"/>
    </row>
    <row r="5" spans="1:51" ht="14.5" x14ac:dyDescent="0.35">
      <c r="A5" s="148">
        <v>45200</v>
      </c>
      <c r="B5" s="300"/>
      <c r="C5" s="297">
        <v>45</v>
      </c>
      <c r="D5" s="284">
        <v>45</v>
      </c>
      <c r="E5" s="116">
        <v>36.686</v>
      </c>
      <c r="F5" s="116">
        <v>35.615000000000002</v>
      </c>
      <c r="G5" s="116">
        <v>48.091999999999999</v>
      </c>
      <c r="H5" s="116">
        <v>43.526000000000003</v>
      </c>
      <c r="I5" s="116">
        <v>45.828000000000003</v>
      </c>
      <c r="J5" s="116">
        <v>52.726999999999997</v>
      </c>
      <c r="K5" s="116">
        <v>54.426000000000002</v>
      </c>
      <c r="L5" s="116">
        <v>42.052999999999997</v>
      </c>
      <c r="M5" s="116">
        <v>32.911000000000001</v>
      </c>
      <c r="N5" s="116">
        <v>41.621000000000002</v>
      </c>
      <c r="O5" s="116">
        <v>36.322000000000003</v>
      </c>
      <c r="P5" s="116">
        <v>41.524999999999999</v>
      </c>
      <c r="Q5" s="116">
        <v>36.279000000000003</v>
      </c>
      <c r="R5" s="116">
        <v>48.756</v>
      </c>
      <c r="S5" s="116">
        <v>51.67</v>
      </c>
      <c r="T5" s="116">
        <v>87.370999999999995</v>
      </c>
      <c r="U5" s="116">
        <v>64.567999999999998</v>
      </c>
      <c r="V5" s="116">
        <v>41.582999999999998</v>
      </c>
      <c r="W5" s="116">
        <v>43.219000000000001</v>
      </c>
      <c r="X5" s="116">
        <v>41.165999999999997</v>
      </c>
      <c r="Y5" s="116">
        <v>44.719000000000001</v>
      </c>
      <c r="Z5" s="116">
        <v>32.363999999999997</v>
      </c>
      <c r="AA5" s="116">
        <v>56.345999999999997</v>
      </c>
      <c r="AB5" s="116">
        <v>57.564</v>
      </c>
      <c r="AC5" s="116">
        <v>45.280999999999999</v>
      </c>
      <c r="AD5" s="116">
        <v>45.869</v>
      </c>
      <c r="AE5" s="116">
        <v>49.048999999999999</v>
      </c>
      <c r="AF5" s="116">
        <v>47.395000000000003</v>
      </c>
      <c r="AG5" s="116">
        <v>47.835000000000001</v>
      </c>
      <c r="AH5" s="116">
        <v>36.640999999999998</v>
      </c>
      <c r="AI5" s="130"/>
      <c r="AJ5" s="130"/>
      <c r="AK5" s="130"/>
      <c r="AL5" s="130"/>
      <c r="AM5" s="130"/>
      <c r="AN5" s="130"/>
      <c r="AO5" s="130"/>
      <c r="AP5" s="130"/>
      <c r="AQ5" s="130"/>
      <c r="AR5" s="130"/>
      <c r="AS5" s="130"/>
      <c r="AT5" s="130"/>
      <c r="AU5" s="130"/>
      <c r="AV5" s="130"/>
      <c r="AW5" s="130"/>
      <c r="AX5" s="130"/>
      <c r="AY5" s="130"/>
    </row>
    <row r="6" spans="1:51" ht="14.5" x14ac:dyDescent="0.35">
      <c r="A6" s="148">
        <v>45231</v>
      </c>
      <c r="B6" s="300"/>
      <c r="C6" s="297">
        <v>55</v>
      </c>
      <c r="D6" s="284">
        <v>55</v>
      </c>
      <c r="E6" s="116">
        <v>55.459000000000003</v>
      </c>
      <c r="F6" s="116">
        <v>59.021999999999998</v>
      </c>
      <c r="G6" s="116">
        <v>56.295000000000002</v>
      </c>
      <c r="H6" s="116">
        <v>57.445</v>
      </c>
      <c r="I6" s="116">
        <v>55.960999999999999</v>
      </c>
      <c r="J6" s="116">
        <v>67.811000000000007</v>
      </c>
      <c r="K6" s="116">
        <v>59.41</v>
      </c>
      <c r="L6" s="116">
        <v>55.12</v>
      </c>
      <c r="M6" s="116">
        <v>48.521999999999998</v>
      </c>
      <c r="N6" s="116">
        <v>50.061</v>
      </c>
      <c r="O6" s="116">
        <v>49.518000000000001</v>
      </c>
      <c r="P6" s="116">
        <v>55.569000000000003</v>
      </c>
      <c r="Q6" s="116">
        <v>49.781999999999996</v>
      </c>
      <c r="R6" s="116">
        <v>64.8</v>
      </c>
      <c r="S6" s="116">
        <v>60.066000000000003</v>
      </c>
      <c r="T6" s="116">
        <v>75.388999999999996</v>
      </c>
      <c r="U6" s="116">
        <v>64.77</v>
      </c>
      <c r="V6" s="116">
        <v>48.555999999999997</v>
      </c>
      <c r="W6" s="116">
        <v>52.106999999999999</v>
      </c>
      <c r="X6" s="116">
        <v>55.573999999999998</v>
      </c>
      <c r="Y6" s="116">
        <v>53.834000000000003</v>
      </c>
      <c r="Z6" s="116">
        <v>46.984999999999999</v>
      </c>
      <c r="AA6" s="116">
        <v>60.37</v>
      </c>
      <c r="AB6" s="116">
        <v>54.143999999999998</v>
      </c>
      <c r="AC6" s="116">
        <v>52.747</v>
      </c>
      <c r="AD6" s="116">
        <v>48.481000000000002</v>
      </c>
      <c r="AE6" s="116">
        <v>50.152999999999999</v>
      </c>
      <c r="AF6" s="116">
        <v>53.744</v>
      </c>
      <c r="AG6" s="116">
        <v>49.963999999999999</v>
      </c>
      <c r="AH6" s="116">
        <v>54.88</v>
      </c>
      <c r="AI6" s="130"/>
      <c r="AJ6" s="130"/>
      <c r="AK6" s="130"/>
      <c r="AL6" s="130"/>
      <c r="AM6" s="130"/>
      <c r="AN6" s="130"/>
      <c r="AO6" s="130"/>
      <c r="AP6" s="130"/>
      <c r="AQ6" s="130"/>
      <c r="AR6" s="130"/>
      <c r="AS6" s="130"/>
      <c r="AT6" s="130"/>
      <c r="AU6" s="130"/>
      <c r="AV6" s="130"/>
      <c r="AW6" s="130"/>
      <c r="AX6" s="130"/>
      <c r="AY6" s="130"/>
    </row>
    <row r="7" spans="1:51" ht="14.5" x14ac:dyDescent="0.35">
      <c r="A7" s="148">
        <v>45261</v>
      </c>
      <c r="B7" s="300"/>
      <c r="C7" s="297">
        <v>27</v>
      </c>
      <c r="D7" s="284">
        <v>45</v>
      </c>
      <c r="E7" s="116">
        <v>46.808999999999997</v>
      </c>
      <c r="F7" s="116">
        <v>43.963000000000001</v>
      </c>
      <c r="G7" s="116">
        <v>42.439</v>
      </c>
      <c r="H7" s="116">
        <v>46.222999999999999</v>
      </c>
      <c r="I7" s="116">
        <v>45.268999999999998</v>
      </c>
      <c r="J7" s="116">
        <v>54.167000000000002</v>
      </c>
      <c r="K7" s="116">
        <v>45.493000000000002</v>
      </c>
      <c r="L7" s="116">
        <v>48.869</v>
      </c>
      <c r="M7" s="116">
        <v>40.273000000000003</v>
      </c>
      <c r="N7" s="116">
        <v>42.1</v>
      </c>
      <c r="O7" s="116">
        <v>42.478999999999999</v>
      </c>
      <c r="P7" s="116">
        <v>44.731000000000002</v>
      </c>
      <c r="Q7" s="116">
        <v>45.414999999999999</v>
      </c>
      <c r="R7" s="116">
        <v>48.856000000000002</v>
      </c>
      <c r="S7" s="116">
        <v>45.686999999999998</v>
      </c>
      <c r="T7" s="116">
        <v>52.103999999999999</v>
      </c>
      <c r="U7" s="116">
        <v>55.067</v>
      </c>
      <c r="V7" s="116">
        <v>41.883000000000003</v>
      </c>
      <c r="W7" s="116">
        <v>42.353000000000002</v>
      </c>
      <c r="X7" s="116">
        <v>60.965000000000003</v>
      </c>
      <c r="Y7" s="116">
        <v>43.598999999999997</v>
      </c>
      <c r="Z7" s="116">
        <v>42.17</v>
      </c>
      <c r="AA7" s="116">
        <v>46.384</v>
      </c>
      <c r="AB7" s="116">
        <v>44.723999999999997</v>
      </c>
      <c r="AC7" s="116">
        <v>44.427</v>
      </c>
      <c r="AD7" s="116">
        <v>47.911999999999999</v>
      </c>
      <c r="AE7" s="116">
        <v>41.308999999999997</v>
      </c>
      <c r="AF7" s="116">
        <v>42.286000000000001</v>
      </c>
      <c r="AG7" s="116">
        <v>44.433999999999997</v>
      </c>
      <c r="AH7" s="116">
        <v>45.954000000000001</v>
      </c>
      <c r="AI7" s="130"/>
      <c r="AJ7" s="130"/>
      <c r="AK7" s="130"/>
      <c r="AL7" s="130"/>
      <c r="AM7" s="130"/>
      <c r="AN7" s="130"/>
      <c r="AO7" s="130"/>
      <c r="AP7" s="130"/>
      <c r="AQ7" s="130"/>
      <c r="AR7" s="130"/>
      <c r="AS7" s="130"/>
      <c r="AT7" s="130"/>
      <c r="AU7" s="130"/>
      <c r="AV7" s="130"/>
      <c r="AW7" s="130"/>
      <c r="AX7" s="130"/>
      <c r="AY7" s="130"/>
    </row>
    <row r="8" spans="1:51" ht="14.5" x14ac:dyDescent="0.35">
      <c r="A8" s="148">
        <v>45292</v>
      </c>
      <c r="B8" s="300"/>
      <c r="C8" s="297">
        <v>24</v>
      </c>
      <c r="D8" s="284">
        <v>40</v>
      </c>
      <c r="E8" s="116">
        <v>39.588999999999999</v>
      </c>
      <c r="F8" s="116">
        <v>45.006</v>
      </c>
      <c r="G8" s="116">
        <v>37.290999999999997</v>
      </c>
      <c r="H8" s="116">
        <v>42.564</v>
      </c>
      <c r="I8" s="116">
        <v>38.533999999999999</v>
      </c>
      <c r="J8" s="116">
        <v>46.491</v>
      </c>
      <c r="K8" s="116">
        <v>42.414000000000001</v>
      </c>
      <c r="L8" s="116">
        <v>43.171999999999997</v>
      </c>
      <c r="M8" s="116">
        <v>40.369</v>
      </c>
      <c r="N8" s="116">
        <v>37.220999999999997</v>
      </c>
      <c r="O8" s="116">
        <v>37.307000000000002</v>
      </c>
      <c r="P8" s="116">
        <v>39.170999999999999</v>
      </c>
      <c r="Q8" s="116">
        <v>40.738999999999997</v>
      </c>
      <c r="R8" s="116">
        <v>68.209999999999994</v>
      </c>
      <c r="S8" s="116">
        <v>42.886000000000003</v>
      </c>
      <c r="T8" s="116">
        <v>45.393999999999998</v>
      </c>
      <c r="U8" s="116">
        <v>44.584000000000003</v>
      </c>
      <c r="V8" s="116">
        <v>38.880000000000003</v>
      </c>
      <c r="W8" s="116">
        <v>37.520000000000003</v>
      </c>
      <c r="X8" s="116">
        <v>52.316000000000003</v>
      </c>
      <c r="Y8" s="116">
        <v>39.923000000000002</v>
      </c>
      <c r="Z8" s="116">
        <v>38.118000000000002</v>
      </c>
      <c r="AA8" s="116">
        <v>40.076999999999998</v>
      </c>
      <c r="AB8" s="116">
        <v>41.180999999999997</v>
      </c>
      <c r="AC8" s="116">
        <v>39.893000000000001</v>
      </c>
      <c r="AD8" s="116">
        <v>50.005000000000003</v>
      </c>
      <c r="AE8" s="116">
        <v>36.052</v>
      </c>
      <c r="AF8" s="116">
        <v>39.597000000000001</v>
      </c>
      <c r="AG8" s="116">
        <v>38.930999999999997</v>
      </c>
      <c r="AH8" s="116">
        <v>38.414999999999999</v>
      </c>
      <c r="AI8" s="130"/>
      <c r="AJ8" s="130"/>
      <c r="AK8" s="130"/>
      <c r="AL8" s="130"/>
      <c r="AM8" s="130"/>
      <c r="AN8" s="130"/>
      <c r="AO8" s="130"/>
      <c r="AP8" s="130"/>
      <c r="AQ8" s="130"/>
      <c r="AR8" s="130"/>
      <c r="AS8" s="130"/>
      <c r="AT8" s="130"/>
      <c r="AU8" s="130"/>
      <c r="AV8" s="130"/>
      <c r="AW8" s="130"/>
      <c r="AX8" s="130"/>
      <c r="AY8" s="130"/>
    </row>
    <row r="9" spans="1:51" ht="14.5" x14ac:dyDescent="0.35">
      <c r="A9" s="148">
        <v>45323</v>
      </c>
      <c r="B9" s="300"/>
      <c r="C9" s="297">
        <v>23</v>
      </c>
      <c r="D9" s="284">
        <v>38</v>
      </c>
      <c r="E9" s="116">
        <v>36.033000000000001</v>
      </c>
      <c r="F9" s="116">
        <v>41.526000000000003</v>
      </c>
      <c r="G9" s="116">
        <v>33.838000000000001</v>
      </c>
      <c r="H9" s="116">
        <v>44.488</v>
      </c>
      <c r="I9" s="116">
        <v>53.970999999999997</v>
      </c>
      <c r="J9" s="116">
        <v>39.265999999999998</v>
      </c>
      <c r="K9" s="116">
        <v>35.718000000000004</v>
      </c>
      <c r="L9" s="116">
        <v>40.427999999999997</v>
      </c>
      <c r="M9" s="116">
        <v>41.613999999999997</v>
      </c>
      <c r="N9" s="116">
        <v>34.176000000000002</v>
      </c>
      <c r="O9" s="116">
        <v>31.033000000000001</v>
      </c>
      <c r="P9" s="116">
        <v>36.822000000000003</v>
      </c>
      <c r="Q9" s="116">
        <v>34.997999999999998</v>
      </c>
      <c r="R9" s="116">
        <v>49.1</v>
      </c>
      <c r="S9" s="116">
        <v>34.328000000000003</v>
      </c>
      <c r="T9" s="116">
        <v>45.374000000000002</v>
      </c>
      <c r="U9" s="116">
        <v>37.578000000000003</v>
      </c>
      <c r="V9" s="116">
        <v>39.454999999999998</v>
      </c>
      <c r="W9" s="116">
        <v>32.305</v>
      </c>
      <c r="X9" s="116">
        <v>39.725999999999999</v>
      </c>
      <c r="Y9" s="116">
        <v>35.853000000000002</v>
      </c>
      <c r="Z9" s="116">
        <v>38.421999999999997</v>
      </c>
      <c r="AA9" s="116">
        <v>44.332999999999998</v>
      </c>
      <c r="AB9" s="116">
        <v>44.401000000000003</v>
      </c>
      <c r="AC9" s="116">
        <v>39.871000000000002</v>
      </c>
      <c r="AD9" s="116">
        <v>52.023000000000003</v>
      </c>
      <c r="AE9" s="116">
        <v>33.793999999999997</v>
      </c>
      <c r="AF9" s="116">
        <v>35.859000000000002</v>
      </c>
      <c r="AG9" s="116">
        <v>33.508000000000003</v>
      </c>
      <c r="AH9" s="116">
        <v>36.286999999999999</v>
      </c>
      <c r="AI9" s="130"/>
      <c r="AJ9" s="130"/>
      <c r="AK9" s="130"/>
      <c r="AL9" s="130"/>
      <c r="AM9" s="130"/>
      <c r="AN9" s="130"/>
      <c r="AO9" s="130"/>
      <c r="AP9" s="130"/>
      <c r="AQ9" s="130"/>
      <c r="AR9" s="130"/>
      <c r="AS9" s="130"/>
      <c r="AT9" s="130"/>
      <c r="AU9" s="130"/>
      <c r="AV9" s="130"/>
      <c r="AW9" s="130"/>
      <c r="AX9" s="130"/>
      <c r="AY9" s="130"/>
    </row>
    <row r="10" spans="1:51" ht="14.5" x14ac:dyDescent="0.35">
      <c r="A10" s="148">
        <v>45352</v>
      </c>
      <c r="B10" s="300"/>
      <c r="C10" s="297">
        <v>33</v>
      </c>
      <c r="D10" s="284">
        <v>56</v>
      </c>
      <c r="E10" s="116">
        <v>59.030999999999999</v>
      </c>
      <c r="F10" s="116">
        <v>65.299000000000007</v>
      </c>
      <c r="G10" s="116">
        <v>58.093000000000004</v>
      </c>
      <c r="H10" s="116">
        <v>88.049000000000007</v>
      </c>
      <c r="I10" s="116">
        <v>60.691000000000003</v>
      </c>
      <c r="J10" s="116">
        <v>71.701999999999998</v>
      </c>
      <c r="K10" s="116">
        <v>59.720999999999997</v>
      </c>
      <c r="L10" s="116">
        <v>60.399000000000001</v>
      </c>
      <c r="M10" s="116">
        <v>45.188000000000002</v>
      </c>
      <c r="N10" s="116">
        <v>48.518999999999998</v>
      </c>
      <c r="O10" s="116">
        <v>38.408000000000001</v>
      </c>
      <c r="P10" s="116">
        <v>51.171999999999997</v>
      </c>
      <c r="Q10" s="116">
        <v>74.239000000000004</v>
      </c>
      <c r="R10" s="116">
        <v>58.14</v>
      </c>
      <c r="S10" s="116">
        <v>41.244999999999997</v>
      </c>
      <c r="T10" s="116">
        <v>112.488</v>
      </c>
      <c r="U10" s="116">
        <v>43.331000000000003</v>
      </c>
      <c r="V10" s="116">
        <v>59.031999999999996</v>
      </c>
      <c r="W10" s="116">
        <v>36.850999999999999</v>
      </c>
      <c r="X10" s="116">
        <v>57.344999999999999</v>
      </c>
      <c r="Y10" s="116">
        <v>54.655000000000001</v>
      </c>
      <c r="Z10" s="116">
        <v>40.822000000000003</v>
      </c>
      <c r="AA10" s="116">
        <v>49.975999999999999</v>
      </c>
      <c r="AB10" s="116">
        <v>58.362000000000002</v>
      </c>
      <c r="AC10" s="116">
        <v>45.994999999999997</v>
      </c>
      <c r="AD10" s="116">
        <v>76.141000000000005</v>
      </c>
      <c r="AE10" s="116">
        <v>33.131</v>
      </c>
      <c r="AF10" s="116">
        <v>49.851999999999997</v>
      </c>
      <c r="AG10" s="116">
        <v>40.802</v>
      </c>
      <c r="AH10" s="116">
        <v>45.8</v>
      </c>
      <c r="AI10" s="130"/>
      <c r="AJ10" s="130"/>
      <c r="AK10" s="130"/>
      <c r="AL10" s="130"/>
      <c r="AM10" s="130"/>
      <c r="AN10" s="130"/>
      <c r="AO10" s="130"/>
      <c r="AP10" s="130"/>
      <c r="AQ10" s="130"/>
      <c r="AR10" s="130"/>
      <c r="AS10" s="130"/>
      <c r="AT10" s="130"/>
      <c r="AU10" s="130"/>
      <c r="AV10" s="130"/>
      <c r="AW10" s="130"/>
      <c r="AX10" s="130"/>
      <c r="AY10" s="130"/>
    </row>
    <row r="11" spans="1:51" ht="14.5" x14ac:dyDescent="0.35">
      <c r="A11" s="148">
        <v>45383</v>
      </c>
      <c r="B11" s="300"/>
      <c r="C11" s="297">
        <v>54</v>
      </c>
      <c r="D11" s="284">
        <v>91</v>
      </c>
      <c r="E11" s="116">
        <v>138.67500000000001</v>
      </c>
      <c r="F11" s="116">
        <v>136.73500000000001</v>
      </c>
      <c r="G11" s="116">
        <v>97.73</v>
      </c>
      <c r="H11" s="116">
        <v>107.116</v>
      </c>
      <c r="I11" s="116">
        <v>97.766000000000005</v>
      </c>
      <c r="J11" s="116">
        <v>139.542</v>
      </c>
      <c r="K11" s="116">
        <v>86.861000000000004</v>
      </c>
      <c r="L11" s="116">
        <v>89.352000000000004</v>
      </c>
      <c r="M11" s="116">
        <v>70.855999999999995</v>
      </c>
      <c r="N11" s="116">
        <v>73.727000000000004</v>
      </c>
      <c r="O11" s="116">
        <v>53.052999999999997</v>
      </c>
      <c r="P11" s="116">
        <v>92.647999999999996</v>
      </c>
      <c r="Q11" s="116">
        <v>149.05099999999999</v>
      </c>
      <c r="R11" s="116">
        <v>194.6</v>
      </c>
      <c r="S11" s="116">
        <v>143.43</v>
      </c>
      <c r="T11" s="116">
        <v>160.245</v>
      </c>
      <c r="U11" s="116">
        <v>57.893999999999998</v>
      </c>
      <c r="V11" s="116">
        <v>86.843999999999994</v>
      </c>
      <c r="W11" s="116">
        <v>70.102000000000004</v>
      </c>
      <c r="X11" s="116">
        <v>156.124</v>
      </c>
      <c r="Y11" s="116">
        <v>95.766999999999996</v>
      </c>
      <c r="Z11" s="116">
        <v>50.155000000000001</v>
      </c>
      <c r="AA11" s="116">
        <v>84.909000000000006</v>
      </c>
      <c r="AB11" s="116">
        <v>53.192999999999998</v>
      </c>
      <c r="AC11" s="116">
        <v>87.028999999999996</v>
      </c>
      <c r="AD11" s="116">
        <v>118.79300000000001</v>
      </c>
      <c r="AE11" s="116">
        <v>38.283000000000001</v>
      </c>
      <c r="AF11" s="116">
        <v>136.99600000000001</v>
      </c>
      <c r="AG11" s="116">
        <v>48.478999999999999</v>
      </c>
      <c r="AH11" s="116">
        <v>58.569000000000003</v>
      </c>
      <c r="AI11" s="130"/>
      <c r="AJ11" s="130"/>
      <c r="AK11" s="130"/>
      <c r="AL11" s="130"/>
      <c r="AM11" s="130"/>
      <c r="AN11" s="130"/>
      <c r="AO11" s="130"/>
      <c r="AP11" s="130"/>
      <c r="AQ11" s="130"/>
      <c r="AR11" s="130"/>
      <c r="AS11" s="130"/>
      <c r="AT11" s="130"/>
      <c r="AU11" s="130"/>
      <c r="AV11" s="130"/>
      <c r="AW11" s="130"/>
      <c r="AX11" s="130"/>
      <c r="AY11" s="130"/>
    </row>
    <row r="12" spans="1:51" ht="14.5" x14ac:dyDescent="0.35">
      <c r="A12" s="148">
        <v>45413</v>
      </c>
      <c r="B12" s="300"/>
      <c r="C12" s="297">
        <v>110</v>
      </c>
      <c r="D12" s="284">
        <v>185</v>
      </c>
      <c r="E12" s="116">
        <v>202.83199999999999</v>
      </c>
      <c r="F12" s="116">
        <v>510.35700000000003</v>
      </c>
      <c r="G12" s="116">
        <v>188.78800000000001</v>
      </c>
      <c r="H12" s="116">
        <v>360.31099999999998</v>
      </c>
      <c r="I12" s="116">
        <v>172.31899999999999</v>
      </c>
      <c r="J12" s="116">
        <v>361.63900000000001</v>
      </c>
      <c r="K12" s="116">
        <v>258.517</v>
      </c>
      <c r="L12" s="116">
        <v>183.797</v>
      </c>
      <c r="M12" s="116">
        <v>118.441</v>
      </c>
      <c r="N12" s="116">
        <v>186.203</v>
      </c>
      <c r="O12" s="116">
        <v>48.545999999999999</v>
      </c>
      <c r="P12" s="116">
        <v>211.71100000000001</v>
      </c>
      <c r="Q12" s="116">
        <v>180.36099999999999</v>
      </c>
      <c r="R12" s="116">
        <v>390.43400000000003</v>
      </c>
      <c r="S12" s="116">
        <v>181.084</v>
      </c>
      <c r="T12" s="116">
        <v>163.49199999999999</v>
      </c>
      <c r="U12" s="116">
        <v>323.97399999999999</v>
      </c>
      <c r="V12" s="116">
        <v>270.03399999999999</v>
      </c>
      <c r="W12" s="116">
        <v>178.55600000000001</v>
      </c>
      <c r="X12" s="116">
        <v>277.91000000000003</v>
      </c>
      <c r="Y12" s="116">
        <v>86.233000000000004</v>
      </c>
      <c r="Z12" s="116">
        <v>135.96600000000001</v>
      </c>
      <c r="AA12" s="116">
        <v>217.59700000000001</v>
      </c>
      <c r="AB12" s="116">
        <v>125.982</v>
      </c>
      <c r="AC12" s="116">
        <v>208.12100000000001</v>
      </c>
      <c r="AD12" s="116">
        <v>180.63200000000001</v>
      </c>
      <c r="AE12" s="116">
        <v>70.561000000000007</v>
      </c>
      <c r="AF12" s="116">
        <v>380.28699999999998</v>
      </c>
      <c r="AG12" s="116">
        <v>106.804</v>
      </c>
      <c r="AH12" s="116">
        <v>131.541</v>
      </c>
      <c r="AI12" s="130"/>
      <c r="AJ12" s="130"/>
      <c r="AK12" s="130"/>
      <c r="AL12" s="130"/>
      <c r="AM12" s="130"/>
      <c r="AN12" s="130"/>
      <c r="AO12" s="130"/>
      <c r="AP12" s="130"/>
      <c r="AQ12" s="130"/>
      <c r="AR12" s="130"/>
      <c r="AS12" s="130"/>
      <c r="AT12" s="130"/>
      <c r="AU12" s="130"/>
      <c r="AV12" s="130"/>
      <c r="AW12" s="130"/>
      <c r="AX12" s="130"/>
      <c r="AY12" s="130"/>
    </row>
    <row r="13" spans="1:51" ht="14.5" x14ac:dyDescent="0.35">
      <c r="A13" s="148">
        <v>45444</v>
      </c>
      <c r="B13" s="300"/>
      <c r="C13" s="297">
        <v>70</v>
      </c>
      <c r="D13" s="284">
        <v>117</v>
      </c>
      <c r="E13" s="116">
        <v>84.846000000000004</v>
      </c>
      <c r="F13" s="116">
        <v>322.88400000000001</v>
      </c>
      <c r="G13" s="116">
        <v>84.372</v>
      </c>
      <c r="H13" s="116">
        <v>409.00200000000001</v>
      </c>
      <c r="I13" s="116">
        <v>80.423000000000002</v>
      </c>
      <c r="J13" s="116">
        <v>269.59500000000003</v>
      </c>
      <c r="K13" s="116">
        <v>150.61799999999999</v>
      </c>
      <c r="L13" s="116">
        <v>152.37</v>
      </c>
      <c r="M13" s="116">
        <v>30.469000000000001</v>
      </c>
      <c r="N13" s="116">
        <v>61.677</v>
      </c>
      <c r="O13" s="116">
        <v>3.0009999999999999</v>
      </c>
      <c r="P13" s="116">
        <v>102.355</v>
      </c>
      <c r="Q13" s="116">
        <v>48.149000000000001</v>
      </c>
      <c r="R13" s="116">
        <v>219.07400000000001</v>
      </c>
      <c r="S13" s="116">
        <v>66.91</v>
      </c>
      <c r="T13" s="116">
        <v>50.210999999999999</v>
      </c>
      <c r="U13" s="116">
        <v>314.58100000000002</v>
      </c>
      <c r="V13" s="116">
        <v>132.672</v>
      </c>
      <c r="W13" s="116">
        <v>166.41900000000001</v>
      </c>
      <c r="X13" s="116">
        <v>305.89999999999998</v>
      </c>
      <c r="Y13" s="116">
        <v>6.0830000000000002</v>
      </c>
      <c r="Z13" s="116">
        <v>74.305999999999997</v>
      </c>
      <c r="AA13" s="116">
        <v>147.202</v>
      </c>
      <c r="AB13" s="116">
        <v>107.381</v>
      </c>
      <c r="AC13" s="116">
        <v>126.851</v>
      </c>
      <c r="AD13" s="116">
        <v>148.70699999999999</v>
      </c>
      <c r="AE13" s="116">
        <v>-1.4670000000000001</v>
      </c>
      <c r="AF13" s="116">
        <v>308.44900000000001</v>
      </c>
      <c r="AG13" s="116">
        <v>52.746000000000002</v>
      </c>
      <c r="AH13" s="116">
        <v>126.619</v>
      </c>
      <c r="AI13" s="130"/>
      <c r="AJ13" s="130"/>
      <c r="AK13" s="130"/>
      <c r="AL13" s="130"/>
      <c r="AM13" s="130"/>
      <c r="AN13" s="130"/>
      <c r="AO13" s="130"/>
      <c r="AP13" s="130"/>
      <c r="AQ13" s="130"/>
      <c r="AR13" s="130"/>
      <c r="AS13" s="130"/>
      <c r="AT13" s="130"/>
      <c r="AU13" s="130"/>
      <c r="AV13" s="130"/>
      <c r="AW13" s="130"/>
      <c r="AX13" s="130"/>
      <c r="AY13" s="130"/>
    </row>
    <row r="14" spans="1:51" ht="14.5" x14ac:dyDescent="0.35">
      <c r="A14" s="148">
        <v>45474</v>
      </c>
      <c r="B14" s="300"/>
      <c r="C14" s="297">
        <v>-2</v>
      </c>
      <c r="D14" s="284">
        <v>-3</v>
      </c>
      <c r="E14" s="116">
        <v>-1.488</v>
      </c>
      <c r="F14" s="116">
        <v>81.134</v>
      </c>
      <c r="G14" s="116">
        <v>-10.234999999999999</v>
      </c>
      <c r="H14" s="116">
        <v>195.97300000000001</v>
      </c>
      <c r="I14" s="116">
        <v>-8.1679999999999993</v>
      </c>
      <c r="J14" s="116">
        <v>34.015999999999998</v>
      </c>
      <c r="K14" s="116">
        <v>30.422999999999998</v>
      </c>
      <c r="L14" s="116">
        <v>42.58</v>
      </c>
      <c r="M14" s="116">
        <v>-20.907</v>
      </c>
      <c r="N14" s="116">
        <v>-13.667</v>
      </c>
      <c r="O14" s="116">
        <v>-19.262</v>
      </c>
      <c r="P14" s="116">
        <v>-6.1260000000000003</v>
      </c>
      <c r="Q14" s="116">
        <v>-12.083</v>
      </c>
      <c r="R14" s="116">
        <v>28.667999999999999</v>
      </c>
      <c r="S14" s="116">
        <v>-9.8119999999999994</v>
      </c>
      <c r="T14" s="116">
        <v>-12.467000000000001</v>
      </c>
      <c r="U14" s="116">
        <v>66.021000000000001</v>
      </c>
      <c r="V14" s="116">
        <v>24.65</v>
      </c>
      <c r="W14" s="116">
        <v>4.6719999999999997</v>
      </c>
      <c r="X14" s="116">
        <v>85.040999999999997</v>
      </c>
      <c r="Y14" s="116">
        <v>-13.087999999999999</v>
      </c>
      <c r="Z14" s="116">
        <v>-1.869</v>
      </c>
      <c r="AA14" s="116">
        <v>18.405000000000001</v>
      </c>
      <c r="AB14" s="116">
        <v>8.4619999999999997</v>
      </c>
      <c r="AC14" s="116">
        <v>12.851000000000001</v>
      </c>
      <c r="AD14" s="116">
        <v>7.4180000000000001</v>
      </c>
      <c r="AE14" s="116">
        <v>-18.614999999999998</v>
      </c>
      <c r="AF14" s="116">
        <v>79.456000000000003</v>
      </c>
      <c r="AG14" s="116">
        <v>-16.350999999999999</v>
      </c>
      <c r="AH14" s="116">
        <v>17.556000000000001</v>
      </c>
      <c r="AI14" s="130"/>
      <c r="AJ14" s="130"/>
      <c r="AK14" s="130"/>
      <c r="AL14" s="130"/>
      <c r="AM14" s="130"/>
      <c r="AN14" s="130"/>
      <c r="AO14" s="130"/>
      <c r="AP14" s="130"/>
      <c r="AQ14" s="130"/>
      <c r="AR14" s="130"/>
      <c r="AS14" s="130"/>
      <c r="AT14" s="130"/>
      <c r="AU14" s="130"/>
      <c r="AV14" s="130"/>
      <c r="AW14" s="130"/>
      <c r="AX14" s="130"/>
      <c r="AY14" s="130"/>
    </row>
    <row r="15" spans="1:51" ht="14.5" x14ac:dyDescent="0.35">
      <c r="A15" s="148">
        <v>45505</v>
      </c>
      <c r="B15" s="300"/>
      <c r="C15" s="297">
        <v>-13</v>
      </c>
      <c r="D15" s="284">
        <v>-22</v>
      </c>
      <c r="E15" s="116">
        <v>2.371</v>
      </c>
      <c r="F15" s="116">
        <v>17.712</v>
      </c>
      <c r="G15" s="116">
        <v>-4.5259999999999998</v>
      </c>
      <c r="H15" s="116">
        <v>35.89</v>
      </c>
      <c r="I15" s="116">
        <v>-6.8259999999999996</v>
      </c>
      <c r="J15" s="116">
        <v>14.746</v>
      </c>
      <c r="K15" s="116">
        <v>-0.39700000000000002</v>
      </c>
      <c r="L15" s="116">
        <v>27.195</v>
      </c>
      <c r="M15" s="116">
        <v>-7.6079999999999997</v>
      </c>
      <c r="N15" s="116">
        <v>-3.2869999999999999</v>
      </c>
      <c r="O15" s="116">
        <v>-4.9000000000000004</v>
      </c>
      <c r="P15" s="116">
        <v>-4.7560000000000002</v>
      </c>
      <c r="Q15" s="116">
        <v>-1.6579999999999999</v>
      </c>
      <c r="R15" s="116">
        <v>6.7779999999999996</v>
      </c>
      <c r="S15" s="116">
        <v>-2.4769999999999999</v>
      </c>
      <c r="T15" s="116">
        <v>-3.0910000000000002</v>
      </c>
      <c r="U15" s="116">
        <v>20.725000000000001</v>
      </c>
      <c r="V15" s="116">
        <v>2.8820000000000001</v>
      </c>
      <c r="W15" s="116">
        <v>14.303000000000001</v>
      </c>
      <c r="X15" s="116">
        <v>7.9130000000000003</v>
      </c>
      <c r="Y15" s="116">
        <v>-4.3460000000000001</v>
      </c>
      <c r="Z15" s="116">
        <v>8.4570000000000007</v>
      </c>
      <c r="AA15" s="116">
        <v>21.097000000000001</v>
      </c>
      <c r="AB15" s="116">
        <v>5.9610000000000003</v>
      </c>
      <c r="AC15" s="116">
        <v>10.996</v>
      </c>
      <c r="AD15" s="116">
        <v>10.3</v>
      </c>
      <c r="AE15" s="116">
        <v>3.9279999999999999</v>
      </c>
      <c r="AF15" s="116">
        <v>19.931000000000001</v>
      </c>
      <c r="AG15" s="116">
        <v>-2.6850000000000001</v>
      </c>
      <c r="AH15" s="116">
        <v>-4.5609999999999999</v>
      </c>
      <c r="AI15" s="130"/>
      <c r="AJ15" s="130"/>
      <c r="AK15" s="130"/>
      <c r="AL15" s="130"/>
      <c r="AM15" s="130"/>
      <c r="AN15" s="130"/>
      <c r="AO15" s="130"/>
      <c r="AP15" s="130"/>
      <c r="AQ15" s="130"/>
      <c r="AR15" s="130"/>
      <c r="AS15" s="130"/>
      <c r="AT15" s="130"/>
      <c r="AU15" s="130"/>
      <c r="AV15" s="130"/>
      <c r="AW15" s="130"/>
      <c r="AX15" s="130"/>
      <c r="AY15" s="130"/>
    </row>
    <row r="16" spans="1:51" ht="14.5" x14ac:dyDescent="0.35">
      <c r="A16" s="148">
        <v>45536</v>
      </c>
      <c r="B16" s="300"/>
      <c r="C16" s="297">
        <v>5</v>
      </c>
      <c r="D16" s="284">
        <v>8</v>
      </c>
      <c r="E16" s="116">
        <v>6.9720000000000004</v>
      </c>
      <c r="F16" s="116">
        <v>9.9979999999999993</v>
      </c>
      <c r="G16" s="116">
        <v>5.423</v>
      </c>
      <c r="H16" s="116">
        <v>11.47</v>
      </c>
      <c r="I16" s="116">
        <v>6.5339999999999998</v>
      </c>
      <c r="J16" s="116">
        <v>12.765000000000001</v>
      </c>
      <c r="K16" s="116">
        <v>5.5629999999999997</v>
      </c>
      <c r="L16" s="116">
        <v>8.6229999999999993</v>
      </c>
      <c r="M16" s="116">
        <v>5.31</v>
      </c>
      <c r="N16" s="116">
        <v>5.7720000000000002</v>
      </c>
      <c r="O16" s="116">
        <v>4.0049999999999999</v>
      </c>
      <c r="P16" s="116">
        <v>9.0719999999999992</v>
      </c>
      <c r="Q16" s="116">
        <v>10.429</v>
      </c>
      <c r="R16" s="116">
        <v>8.3629999999999995</v>
      </c>
      <c r="S16" s="116">
        <v>9.1669999999999998</v>
      </c>
      <c r="T16" s="116">
        <v>13.573</v>
      </c>
      <c r="U16" s="116">
        <v>9.7390000000000008</v>
      </c>
      <c r="V16" s="116">
        <v>7.58</v>
      </c>
      <c r="W16" s="116">
        <v>6.75</v>
      </c>
      <c r="X16" s="116">
        <v>9.093</v>
      </c>
      <c r="Y16" s="116">
        <v>4.875</v>
      </c>
      <c r="Z16" s="116">
        <v>11.271000000000001</v>
      </c>
      <c r="AA16" s="116">
        <v>13.675000000000001</v>
      </c>
      <c r="AB16" s="116">
        <v>7.593</v>
      </c>
      <c r="AC16" s="116">
        <v>8.2590000000000003</v>
      </c>
      <c r="AD16" s="116">
        <v>8.0370000000000008</v>
      </c>
      <c r="AE16" s="116">
        <v>6.2320000000000002</v>
      </c>
      <c r="AF16" s="116">
        <v>7.9630000000000001</v>
      </c>
      <c r="AG16" s="116">
        <v>6.5179999999999998</v>
      </c>
      <c r="AH16" s="116">
        <v>4.8579999999999997</v>
      </c>
      <c r="AI16" s="130"/>
      <c r="AJ16" s="130"/>
      <c r="AK16" s="130"/>
      <c r="AL16" s="130"/>
      <c r="AM16" s="130"/>
      <c r="AN16" s="130"/>
      <c r="AO16" s="130"/>
      <c r="AP16" s="130"/>
      <c r="AQ16" s="130"/>
      <c r="AR16" s="130"/>
      <c r="AS16" s="130"/>
      <c r="AT16" s="130"/>
      <c r="AU16" s="130"/>
      <c r="AV16" s="130"/>
      <c r="AW16" s="130"/>
      <c r="AX16" s="130"/>
      <c r="AY16" s="130"/>
    </row>
    <row r="17" spans="1:51" ht="14.5" x14ac:dyDescent="0.35">
      <c r="A17" s="148">
        <v>45566</v>
      </c>
      <c r="B17" s="300"/>
      <c r="C17" s="297">
        <v>37</v>
      </c>
      <c r="D17" s="284">
        <v>53</v>
      </c>
      <c r="E17" s="116">
        <v>53.911000000000001</v>
      </c>
      <c r="F17" s="116">
        <v>79.673000000000002</v>
      </c>
      <c r="G17" s="116">
        <v>57.475000000000001</v>
      </c>
      <c r="H17" s="116">
        <v>79.366</v>
      </c>
      <c r="I17" s="116">
        <v>72.373999999999995</v>
      </c>
      <c r="J17" s="116">
        <v>98.165999999999997</v>
      </c>
      <c r="K17" s="116">
        <v>62.363</v>
      </c>
      <c r="L17" s="116">
        <v>50.805</v>
      </c>
      <c r="M17" s="116">
        <v>56.326000000000001</v>
      </c>
      <c r="N17" s="116">
        <v>49.801000000000002</v>
      </c>
      <c r="O17" s="116">
        <v>46.073</v>
      </c>
      <c r="P17" s="116">
        <v>49.156999999999996</v>
      </c>
      <c r="Q17" s="116">
        <v>67.622</v>
      </c>
      <c r="R17" s="116">
        <v>80.457999999999998</v>
      </c>
      <c r="S17" s="116">
        <v>128.52699999999999</v>
      </c>
      <c r="T17" s="116">
        <v>96.551000000000002</v>
      </c>
      <c r="U17" s="116">
        <v>66.337999999999994</v>
      </c>
      <c r="V17" s="116">
        <v>61.484000000000002</v>
      </c>
      <c r="W17" s="116">
        <v>59.932000000000002</v>
      </c>
      <c r="X17" s="116">
        <v>69.611000000000004</v>
      </c>
      <c r="Y17" s="116">
        <v>40.546999999999997</v>
      </c>
      <c r="Z17" s="116">
        <v>79.974999999999994</v>
      </c>
      <c r="AA17" s="116">
        <v>89.462000000000003</v>
      </c>
      <c r="AB17" s="116">
        <v>63.36</v>
      </c>
      <c r="AC17" s="116">
        <v>67.754000000000005</v>
      </c>
      <c r="AD17" s="116">
        <v>72.5</v>
      </c>
      <c r="AE17" s="116">
        <v>54.664000000000001</v>
      </c>
      <c r="AF17" s="116">
        <v>76.337999999999994</v>
      </c>
      <c r="AG17" s="116">
        <v>44.539000000000001</v>
      </c>
      <c r="AH17" s="116">
        <v>50.545999999999999</v>
      </c>
      <c r="AI17" s="130"/>
      <c r="AJ17" s="130"/>
      <c r="AK17" s="130"/>
      <c r="AL17" s="130"/>
      <c r="AM17" s="130"/>
      <c r="AN17" s="130"/>
      <c r="AO17" s="130"/>
      <c r="AP17" s="130"/>
      <c r="AQ17" s="130"/>
      <c r="AR17" s="130"/>
      <c r="AS17" s="130"/>
      <c r="AT17" s="130"/>
      <c r="AU17" s="130"/>
      <c r="AV17" s="130"/>
      <c r="AW17" s="130"/>
      <c r="AX17" s="130"/>
      <c r="AY17" s="130"/>
    </row>
    <row r="18" spans="1:51" ht="14.5" x14ac:dyDescent="0.35">
      <c r="A18" s="148">
        <v>45597</v>
      </c>
      <c r="B18" s="300"/>
      <c r="C18" s="297">
        <v>57</v>
      </c>
      <c r="D18" s="284">
        <v>67</v>
      </c>
      <c r="E18" s="116">
        <v>62.564</v>
      </c>
      <c r="F18" s="116">
        <v>64.563000000000002</v>
      </c>
      <c r="G18" s="116">
        <v>55.429000000000002</v>
      </c>
      <c r="H18" s="116">
        <v>65.606999999999999</v>
      </c>
      <c r="I18" s="116">
        <v>66.350999999999999</v>
      </c>
      <c r="J18" s="116">
        <v>70.180000000000007</v>
      </c>
      <c r="K18" s="116">
        <v>56.515000000000001</v>
      </c>
      <c r="L18" s="116">
        <v>49.796999999999997</v>
      </c>
      <c r="M18" s="116">
        <v>47.36</v>
      </c>
      <c r="N18" s="116">
        <v>48.015999999999998</v>
      </c>
      <c r="O18" s="116">
        <v>47.887</v>
      </c>
      <c r="P18" s="116">
        <v>48.802999999999997</v>
      </c>
      <c r="Q18" s="116">
        <v>64.894999999999996</v>
      </c>
      <c r="R18" s="116">
        <v>66.447999999999993</v>
      </c>
      <c r="S18" s="116">
        <v>75.647999999999996</v>
      </c>
      <c r="T18" s="116">
        <v>65.143000000000001</v>
      </c>
      <c r="U18" s="116">
        <v>54.691000000000003</v>
      </c>
      <c r="V18" s="116">
        <v>52.62</v>
      </c>
      <c r="W18" s="116">
        <v>56.405999999999999</v>
      </c>
      <c r="X18" s="116">
        <v>57.59</v>
      </c>
      <c r="Y18" s="116">
        <v>42.841000000000001</v>
      </c>
      <c r="Z18" s="116">
        <v>58.648000000000003</v>
      </c>
      <c r="AA18" s="116">
        <v>56.28</v>
      </c>
      <c r="AB18" s="116">
        <v>50.396999999999998</v>
      </c>
      <c r="AC18" s="116">
        <v>49.445999999999998</v>
      </c>
      <c r="AD18" s="116">
        <v>50.664000000000001</v>
      </c>
      <c r="AE18" s="116">
        <v>45.13</v>
      </c>
      <c r="AF18" s="116">
        <v>53.817999999999998</v>
      </c>
      <c r="AG18" s="116">
        <v>49.399000000000001</v>
      </c>
      <c r="AH18" s="116">
        <v>55.018000000000001</v>
      </c>
      <c r="AI18" s="130"/>
      <c r="AJ18" s="130"/>
      <c r="AK18" s="130"/>
      <c r="AL18" s="130"/>
      <c r="AM18" s="130"/>
      <c r="AN18" s="130"/>
      <c r="AO18" s="130"/>
      <c r="AP18" s="130"/>
      <c r="AQ18" s="130"/>
      <c r="AR18" s="130"/>
      <c r="AS18" s="130"/>
      <c r="AT18" s="130"/>
      <c r="AU18" s="130"/>
      <c r="AV18" s="130"/>
      <c r="AW18" s="130"/>
      <c r="AX18" s="130"/>
      <c r="AY18" s="130"/>
    </row>
    <row r="19" spans="1:51" ht="14.5" x14ac:dyDescent="0.35">
      <c r="A19" s="148">
        <v>45627</v>
      </c>
      <c r="B19" s="300"/>
      <c r="C19" s="297">
        <v>47</v>
      </c>
      <c r="D19" s="284">
        <v>45</v>
      </c>
      <c r="E19" s="116">
        <v>46.247999999999998</v>
      </c>
      <c r="F19" s="116">
        <v>49.356000000000002</v>
      </c>
      <c r="G19" s="116">
        <v>44.789000000000001</v>
      </c>
      <c r="H19" s="116">
        <v>53.151000000000003</v>
      </c>
      <c r="I19" s="116">
        <v>53.521000000000001</v>
      </c>
      <c r="J19" s="116">
        <v>52.795000000000002</v>
      </c>
      <c r="K19" s="116">
        <v>50.317</v>
      </c>
      <c r="L19" s="116">
        <v>41.040999999999997</v>
      </c>
      <c r="M19" s="116">
        <v>38.651000000000003</v>
      </c>
      <c r="N19" s="116">
        <v>40.744</v>
      </c>
      <c r="O19" s="116">
        <v>37.646999999999998</v>
      </c>
      <c r="P19" s="116">
        <v>44.212000000000003</v>
      </c>
      <c r="Q19" s="116">
        <v>49.024000000000001</v>
      </c>
      <c r="R19" s="116">
        <v>50.366999999999997</v>
      </c>
      <c r="S19" s="116">
        <v>52.064999999999998</v>
      </c>
      <c r="T19" s="116">
        <v>56.332999999999998</v>
      </c>
      <c r="U19" s="116">
        <v>47.136000000000003</v>
      </c>
      <c r="V19" s="116">
        <v>42.451000000000001</v>
      </c>
      <c r="W19" s="116">
        <v>63.045999999999999</v>
      </c>
      <c r="X19" s="116">
        <v>47.093000000000004</v>
      </c>
      <c r="Y19" s="116">
        <v>37.798000000000002</v>
      </c>
      <c r="Z19" s="116">
        <v>44.454999999999998</v>
      </c>
      <c r="AA19" s="116">
        <v>46.411000000000001</v>
      </c>
      <c r="AB19" s="116">
        <v>42.301000000000002</v>
      </c>
      <c r="AC19" s="116">
        <v>48.569000000000003</v>
      </c>
      <c r="AD19" s="116">
        <v>42.369</v>
      </c>
      <c r="AE19" s="116">
        <v>34.950000000000003</v>
      </c>
      <c r="AF19" s="116">
        <v>49.121000000000002</v>
      </c>
      <c r="AG19" s="116">
        <v>40.845999999999997</v>
      </c>
      <c r="AH19" s="116">
        <v>45.899000000000001</v>
      </c>
      <c r="AI19" s="130"/>
      <c r="AJ19" s="130"/>
      <c r="AK19" s="130"/>
      <c r="AL19" s="130"/>
      <c r="AM19" s="130"/>
      <c r="AN19" s="130"/>
      <c r="AO19" s="130"/>
      <c r="AP19" s="130"/>
      <c r="AQ19" s="130"/>
      <c r="AR19" s="130"/>
      <c r="AS19" s="130"/>
      <c r="AT19" s="130"/>
      <c r="AU19" s="130"/>
      <c r="AV19" s="130"/>
      <c r="AW19" s="130"/>
      <c r="AX19" s="130"/>
      <c r="AY19" s="130"/>
    </row>
    <row r="20" spans="1:51" ht="14.5" x14ac:dyDescent="0.35">
      <c r="A20" s="148">
        <v>45658</v>
      </c>
      <c r="B20" s="300"/>
      <c r="C20" s="297">
        <v>40</v>
      </c>
      <c r="D20" s="284">
        <v>38</v>
      </c>
      <c r="E20" s="116">
        <v>44.146000000000001</v>
      </c>
      <c r="F20" s="116">
        <v>40.581000000000003</v>
      </c>
      <c r="G20" s="116">
        <v>38.201999999999998</v>
      </c>
      <c r="H20" s="116">
        <v>41.884</v>
      </c>
      <c r="I20" s="116">
        <v>42.427</v>
      </c>
      <c r="J20" s="116">
        <v>45.737000000000002</v>
      </c>
      <c r="K20" s="116">
        <v>41.198999999999998</v>
      </c>
      <c r="L20" s="116">
        <v>38.380000000000003</v>
      </c>
      <c r="M20" s="116">
        <v>30.876000000000001</v>
      </c>
      <c r="N20" s="116">
        <v>32.646000000000001</v>
      </c>
      <c r="O20" s="116">
        <v>29.655000000000001</v>
      </c>
      <c r="P20" s="116">
        <v>36.372999999999998</v>
      </c>
      <c r="Q20" s="116">
        <v>63.704999999999998</v>
      </c>
      <c r="R20" s="116">
        <v>43.85</v>
      </c>
      <c r="S20" s="116">
        <v>42.021000000000001</v>
      </c>
      <c r="T20" s="116">
        <v>42.165999999999997</v>
      </c>
      <c r="U20" s="116">
        <v>40.58</v>
      </c>
      <c r="V20" s="116">
        <v>34.640999999999998</v>
      </c>
      <c r="W20" s="116">
        <v>49.078000000000003</v>
      </c>
      <c r="X20" s="116">
        <v>40.176000000000002</v>
      </c>
      <c r="Y20" s="116">
        <v>30.984000000000002</v>
      </c>
      <c r="Z20" s="116">
        <v>35.015000000000001</v>
      </c>
      <c r="AA20" s="116">
        <v>39.521000000000001</v>
      </c>
      <c r="AB20" s="116">
        <v>34.847999999999999</v>
      </c>
      <c r="AC20" s="116">
        <v>47.524000000000001</v>
      </c>
      <c r="AD20" s="116">
        <v>33.883000000000003</v>
      </c>
      <c r="AE20" s="116">
        <v>29.908999999999999</v>
      </c>
      <c r="AF20" s="116">
        <v>40.067</v>
      </c>
      <c r="AG20" s="116">
        <v>30.754999999999999</v>
      </c>
      <c r="AH20" s="116">
        <v>35.732999999999997</v>
      </c>
      <c r="AI20" s="130"/>
      <c r="AJ20" s="130"/>
      <c r="AK20" s="130"/>
      <c r="AL20" s="130"/>
      <c r="AM20" s="130"/>
      <c r="AN20" s="130"/>
      <c r="AO20" s="130"/>
      <c r="AP20" s="130"/>
      <c r="AQ20" s="130"/>
      <c r="AR20" s="130"/>
      <c r="AS20" s="130"/>
      <c r="AT20" s="130"/>
      <c r="AU20" s="130"/>
      <c r="AV20" s="130"/>
      <c r="AW20" s="130"/>
      <c r="AX20" s="130"/>
      <c r="AY20" s="130"/>
    </row>
    <row r="21" spans="1:51" ht="14.5" x14ac:dyDescent="0.35">
      <c r="A21" s="148">
        <v>45689</v>
      </c>
      <c r="B21" s="300"/>
      <c r="C21" s="297">
        <v>35</v>
      </c>
      <c r="D21" s="284">
        <v>33</v>
      </c>
      <c r="E21" s="116">
        <v>38.466000000000001</v>
      </c>
      <c r="F21" s="116">
        <v>34.847000000000001</v>
      </c>
      <c r="G21" s="116">
        <v>37.540999999999997</v>
      </c>
      <c r="H21" s="116">
        <v>55.984000000000002</v>
      </c>
      <c r="I21" s="116">
        <v>33.76</v>
      </c>
      <c r="J21" s="116">
        <v>36.429000000000002</v>
      </c>
      <c r="K21" s="116">
        <v>36.192999999999998</v>
      </c>
      <c r="L21" s="116">
        <v>37.118000000000002</v>
      </c>
      <c r="M21" s="116">
        <v>26.617000000000001</v>
      </c>
      <c r="N21" s="116">
        <v>25.23</v>
      </c>
      <c r="O21" s="116">
        <v>26.213999999999999</v>
      </c>
      <c r="P21" s="116">
        <v>29.363</v>
      </c>
      <c r="Q21" s="116">
        <v>42.768999999999998</v>
      </c>
      <c r="R21" s="116">
        <v>33.119999999999997</v>
      </c>
      <c r="S21" s="116">
        <v>39.527999999999999</v>
      </c>
      <c r="T21" s="116">
        <v>34.829000000000001</v>
      </c>
      <c r="U21" s="116">
        <v>38.459000000000003</v>
      </c>
      <c r="V21" s="116">
        <v>27.917000000000002</v>
      </c>
      <c r="W21" s="116">
        <v>35.256999999999998</v>
      </c>
      <c r="X21" s="116">
        <v>33.975000000000001</v>
      </c>
      <c r="Y21" s="116">
        <v>30.440999999999999</v>
      </c>
      <c r="Z21" s="116">
        <v>37.302999999999997</v>
      </c>
      <c r="AA21" s="116">
        <v>41.24</v>
      </c>
      <c r="AB21" s="116">
        <v>33.603000000000002</v>
      </c>
      <c r="AC21" s="116">
        <v>46.654000000000003</v>
      </c>
      <c r="AD21" s="116">
        <v>30.061</v>
      </c>
      <c r="AE21" s="116">
        <v>25.63</v>
      </c>
      <c r="AF21" s="116">
        <v>32.537999999999997</v>
      </c>
      <c r="AG21" s="116">
        <v>27.277000000000001</v>
      </c>
      <c r="AH21" s="116">
        <v>30.738</v>
      </c>
      <c r="AI21" s="130"/>
      <c r="AJ21" s="130"/>
      <c r="AK21" s="130"/>
      <c r="AL21" s="130"/>
      <c r="AM21" s="130"/>
      <c r="AN21" s="130"/>
      <c r="AO21" s="130"/>
      <c r="AP21" s="130"/>
      <c r="AQ21" s="130"/>
      <c r="AR21" s="130"/>
      <c r="AS21" s="130"/>
      <c r="AT21" s="130"/>
      <c r="AU21" s="130"/>
      <c r="AV21" s="130"/>
      <c r="AW21" s="130"/>
      <c r="AX21" s="130"/>
      <c r="AY21" s="130"/>
    </row>
    <row r="22" spans="1:51" ht="14.5" x14ac:dyDescent="0.35">
      <c r="A22" s="148">
        <v>45717</v>
      </c>
      <c r="B22" s="300"/>
      <c r="C22" s="297">
        <v>42</v>
      </c>
      <c r="D22" s="284">
        <v>44</v>
      </c>
      <c r="E22" s="116">
        <v>62.488999999999997</v>
      </c>
      <c r="F22" s="116">
        <v>63.933999999999997</v>
      </c>
      <c r="G22" s="116">
        <v>80.465999999999994</v>
      </c>
      <c r="H22" s="116">
        <v>66.686000000000007</v>
      </c>
      <c r="I22" s="116">
        <v>62.615000000000002</v>
      </c>
      <c r="J22" s="116">
        <v>65.744</v>
      </c>
      <c r="K22" s="116">
        <v>59.350999999999999</v>
      </c>
      <c r="L22" s="116">
        <v>43.4</v>
      </c>
      <c r="M22" s="116">
        <v>41.39</v>
      </c>
      <c r="N22" s="116">
        <v>34.542000000000002</v>
      </c>
      <c r="O22" s="116">
        <v>39.673000000000002</v>
      </c>
      <c r="P22" s="116">
        <v>67.718000000000004</v>
      </c>
      <c r="Q22" s="116">
        <v>52.902999999999999</v>
      </c>
      <c r="R22" s="116">
        <v>42.844000000000001</v>
      </c>
      <c r="S22" s="116">
        <v>107.497</v>
      </c>
      <c r="T22" s="116">
        <v>42.991</v>
      </c>
      <c r="U22" s="116">
        <v>61.811</v>
      </c>
      <c r="V22" s="116">
        <v>34.582999999999998</v>
      </c>
      <c r="W22" s="116">
        <v>55.558</v>
      </c>
      <c r="X22" s="116">
        <v>56.051000000000002</v>
      </c>
      <c r="Y22" s="116">
        <v>33.542999999999999</v>
      </c>
      <c r="Z22" s="116">
        <v>44.347999999999999</v>
      </c>
      <c r="AA22" s="116">
        <v>59.067</v>
      </c>
      <c r="AB22" s="116">
        <v>40.582000000000001</v>
      </c>
      <c r="AC22" s="116">
        <v>70.48</v>
      </c>
      <c r="AD22" s="116">
        <v>30.902000000000001</v>
      </c>
      <c r="AE22" s="116">
        <v>39.423999999999999</v>
      </c>
      <c r="AF22" s="116">
        <v>42.515000000000001</v>
      </c>
      <c r="AG22" s="116">
        <v>37.363999999999997</v>
      </c>
      <c r="AH22" s="116">
        <v>53.991</v>
      </c>
      <c r="AI22" s="130"/>
      <c r="AJ22" s="130"/>
      <c r="AK22" s="130"/>
      <c r="AL22" s="130"/>
      <c r="AM22" s="130"/>
      <c r="AN22" s="130"/>
      <c r="AO22" s="130"/>
      <c r="AP22" s="130"/>
      <c r="AQ22" s="130"/>
      <c r="AR22" s="130"/>
      <c r="AS22" s="130"/>
      <c r="AT22" s="130"/>
      <c r="AU22" s="130"/>
      <c r="AV22" s="130"/>
      <c r="AW22" s="130"/>
      <c r="AX22" s="130"/>
      <c r="AY22" s="130"/>
    </row>
    <row r="23" spans="1:51" ht="14.5" x14ac:dyDescent="0.35">
      <c r="A23" s="148">
        <v>45748</v>
      </c>
      <c r="B23" s="300"/>
      <c r="C23" s="297">
        <v>57</v>
      </c>
      <c r="D23" s="284">
        <v>85</v>
      </c>
      <c r="E23" s="116">
        <v>145.28100000000001</v>
      </c>
      <c r="F23" s="116">
        <v>120.595</v>
      </c>
      <c r="G23" s="116">
        <v>105.07899999999999</v>
      </c>
      <c r="H23" s="116">
        <v>127.18</v>
      </c>
      <c r="I23" s="116">
        <v>136.864</v>
      </c>
      <c r="J23" s="116">
        <v>110.149</v>
      </c>
      <c r="K23" s="116">
        <v>98.748999999999995</v>
      </c>
      <c r="L23" s="116">
        <v>81.070999999999998</v>
      </c>
      <c r="M23" s="116">
        <v>65.994</v>
      </c>
      <c r="N23" s="116">
        <v>51.938000000000002</v>
      </c>
      <c r="O23" s="116">
        <v>75.486000000000004</v>
      </c>
      <c r="P23" s="116">
        <v>155.34</v>
      </c>
      <c r="Q23" s="116">
        <v>191.84200000000001</v>
      </c>
      <c r="R23" s="116">
        <v>166.09299999999999</v>
      </c>
      <c r="S23" s="116">
        <v>178.09100000000001</v>
      </c>
      <c r="T23" s="116">
        <v>58.558</v>
      </c>
      <c r="U23" s="116">
        <v>100.54900000000001</v>
      </c>
      <c r="V23" s="116">
        <v>70.497</v>
      </c>
      <c r="W23" s="116">
        <v>177.352</v>
      </c>
      <c r="X23" s="116">
        <v>111.033</v>
      </c>
      <c r="Y23" s="116">
        <v>42.609000000000002</v>
      </c>
      <c r="Z23" s="116">
        <v>88.825999999999993</v>
      </c>
      <c r="AA23" s="116">
        <v>62.140999999999998</v>
      </c>
      <c r="AB23" s="116">
        <v>86.992000000000004</v>
      </c>
      <c r="AC23" s="116">
        <v>131.59</v>
      </c>
      <c r="AD23" s="116">
        <v>40.045999999999999</v>
      </c>
      <c r="AE23" s="116">
        <v>117.824</v>
      </c>
      <c r="AF23" s="116">
        <v>56.442999999999998</v>
      </c>
      <c r="AG23" s="116">
        <v>49.737000000000002</v>
      </c>
      <c r="AH23" s="116">
        <v>144.77600000000001</v>
      </c>
      <c r="AI23" s="130"/>
      <c r="AJ23" s="130"/>
      <c r="AK23" s="130"/>
      <c r="AL23" s="130"/>
      <c r="AM23" s="130"/>
      <c r="AN23" s="130"/>
      <c r="AO23" s="130"/>
      <c r="AP23" s="130"/>
      <c r="AQ23" s="130"/>
      <c r="AR23" s="130"/>
      <c r="AS23" s="130"/>
      <c r="AT23" s="130"/>
      <c r="AU23" s="130"/>
      <c r="AV23" s="130"/>
      <c r="AW23" s="130"/>
      <c r="AX23" s="130"/>
      <c r="AY23" s="130"/>
    </row>
    <row r="24" spans="1:51" ht="14.5" x14ac:dyDescent="0.35">
      <c r="A24" s="148">
        <v>45778</v>
      </c>
      <c r="B24" s="300"/>
      <c r="C24" s="297">
        <v>102</v>
      </c>
      <c r="D24" s="284">
        <v>163</v>
      </c>
      <c r="E24" s="116">
        <v>538.79100000000005</v>
      </c>
      <c r="F24" s="116">
        <v>214.476</v>
      </c>
      <c r="G24" s="116">
        <v>364.26600000000002</v>
      </c>
      <c r="H24" s="116">
        <v>199.94800000000001</v>
      </c>
      <c r="I24" s="116">
        <v>364.18900000000002</v>
      </c>
      <c r="J24" s="116">
        <v>293.23399999999998</v>
      </c>
      <c r="K24" s="116">
        <v>194.41200000000001</v>
      </c>
      <c r="L24" s="116">
        <v>136.09100000000001</v>
      </c>
      <c r="M24" s="116">
        <v>180.614</v>
      </c>
      <c r="N24" s="116">
        <v>46.561</v>
      </c>
      <c r="O24" s="116">
        <v>189.57900000000001</v>
      </c>
      <c r="P24" s="116">
        <v>184.422</v>
      </c>
      <c r="Q24" s="116">
        <v>397.81099999999998</v>
      </c>
      <c r="R24" s="116">
        <v>197.483</v>
      </c>
      <c r="S24" s="116">
        <v>173.24700000000001</v>
      </c>
      <c r="T24" s="116">
        <v>332.428</v>
      </c>
      <c r="U24" s="116">
        <v>297.43200000000002</v>
      </c>
      <c r="V24" s="116">
        <v>175.83</v>
      </c>
      <c r="W24" s="116">
        <v>303.56099999999998</v>
      </c>
      <c r="X24" s="116">
        <v>93.67</v>
      </c>
      <c r="Y24" s="116">
        <v>119.839</v>
      </c>
      <c r="Z24" s="116">
        <v>228.48</v>
      </c>
      <c r="AA24" s="116">
        <v>137.03800000000001</v>
      </c>
      <c r="AB24" s="116">
        <v>207.67500000000001</v>
      </c>
      <c r="AC24" s="116">
        <v>186.577</v>
      </c>
      <c r="AD24" s="116">
        <v>72.221000000000004</v>
      </c>
      <c r="AE24" s="116">
        <v>357.98899999999998</v>
      </c>
      <c r="AF24" s="116">
        <v>116.904</v>
      </c>
      <c r="AG24" s="116">
        <v>106.858</v>
      </c>
      <c r="AH24" s="116">
        <v>212.01499999999999</v>
      </c>
      <c r="AI24" s="130"/>
      <c r="AJ24" s="130"/>
      <c r="AK24" s="130"/>
      <c r="AL24" s="130"/>
      <c r="AM24" s="130"/>
      <c r="AN24" s="130"/>
      <c r="AO24" s="130"/>
      <c r="AP24" s="130"/>
      <c r="AQ24" s="130"/>
      <c r="AR24" s="130"/>
      <c r="AS24" s="130"/>
      <c r="AT24" s="130"/>
      <c r="AU24" s="130"/>
      <c r="AV24" s="130"/>
      <c r="AW24" s="130"/>
      <c r="AX24" s="130"/>
      <c r="AY24" s="130"/>
    </row>
    <row r="25" spans="1:51" ht="14.5" x14ac:dyDescent="0.35">
      <c r="A25" s="148">
        <v>45809</v>
      </c>
      <c r="B25" s="300"/>
      <c r="C25" s="297">
        <v>25</v>
      </c>
      <c r="D25" s="284">
        <v>96</v>
      </c>
      <c r="E25" s="116">
        <v>335.59100000000001</v>
      </c>
      <c r="F25" s="116">
        <v>87.2</v>
      </c>
      <c r="G25" s="116">
        <v>403.80700000000002</v>
      </c>
      <c r="H25" s="116">
        <v>83.245999999999995</v>
      </c>
      <c r="I25" s="116">
        <v>271.34300000000002</v>
      </c>
      <c r="J25" s="116">
        <v>153.94200000000001</v>
      </c>
      <c r="K25" s="116">
        <v>151.09299999999999</v>
      </c>
      <c r="L25" s="116">
        <v>29.925000000000001</v>
      </c>
      <c r="M25" s="116">
        <v>59.414999999999999</v>
      </c>
      <c r="N25" s="116">
        <v>-0.67200000000000004</v>
      </c>
      <c r="O25" s="116">
        <v>91.4</v>
      </c>
      <c r="P25" s="116">
        <v>44.04</v>
      </c>
      <c r="Q25" s="116">
        <v>223.63200000000001</v>
      </c>
      <c r="R25" s="116">
        <v>66.760000000000005</v>
      </c>
      <c r="S25" s="116">
        <v>47.615000000000002</v>
      </c>
      <c r="T25" s="116">
        <v>311.488</v>
      </c>
      <c r="U25" s="116">
        <v>136.74700000000001</v>
      </c>
      <c r="V25" s="116">
        <v>161.46100000000001</v>
      </c>
      <c r="W25" s="116">
        <v>308.952</v>
      </c>
      <c r="X25" s="116">
        <v>5.03</v>
      </c>
      <c r="Y25" s="116">
        <v>69.328999999999994</v>
      </c>
      <c r="Z25" s="116">
        <v>144.291</v>
      </c>
      <c r="AA25" s="116">
        <v>107.062</v>
      </c>
      <c r="AB25" s="116">
        <v>122.598</v>
      </c>
      <c r="AC25" s="116">
        <v>150.506</v>
      </c>
      <c r="AD25" s="116">
        <v>-4.0410000000000004</v>
      </c>
      <c r="AE25" s="116">
        <v>294.55099999999999</v>
      </c>
      <c r="AF25" s="116">
        <v>52.914999999999999</v>
      </c>
      <c r="AG25" s="116">
        <v>116.252</v>
      </c>
      <c r="AH25" s="116">
        <v>82.022999999999996</v>
      </c>
      <c r="AI25" s="130"/>
      <c r="AJ25" s="130"/>
      <c r="AK25" s="130"/>
      <c r="AL25" s="130"/>
      <c r="AM25" s="130"/>
      <c r="AN25" s="130"/>
      <c r="AO25" s="130"/>
      <c r="AP25" s="130"/>
      <c r="AQ25" s="130"/>
      <c r="AR25" s="130"/>
      <c r="AS25" s="130"/>
      <c r="AT25" s="130"/>
      <c r="AU25" s="130"/>
      <c r="AV25" s="130"/>
      <c r="AW25" s="130"/>
      <c r="AX25" s="130"/>
      <c r="AY25" s="130"/>
    </row>
    <row r="26" spans="1:51" ht="14.5" x14ac:dyDescent="0.35">
      <c r="A26" s="148">
        <v>45839</v>
      </c>
      <c r="B26" s="300"/>
      <c r="C26" s="297">
        <v>-60</v>
      </c>
      <c r="D26" s="284">
        <v>-23</v>
      </c>
      <c r="E26" s="116">
        <v>86.668000000000006</v>
      </c>
      <c r="F26" s="116">
        <v>-9.9169999999999998</v>
      </c>
      <c r="G26" s="116">
        <v>192.98</v>
      </c>
      <c r="H26" s="116">
        <v>-8.5860000000000003</v>
      </c>
      <c r="I26" s="116">
        <v>33.817</v>
      </c>
      <c r="J26" s="116">
        <v>30.175000000000001</v>
      </c>
      <c r="K26" s="116">
        <v>40.06</v>
      </c>
      <c r="L26" s="116">
        <v>-22.47</v>
      </c>
      <c r="M26" s="116">
        <v>-16.405999999999999</v>
      </c>
      <c r="N26" s="116">
        <v>-21.291</v>
      </c>
      <c r="O26" s="116">
        <v>-10.365</v>
      </c>
      <c r="P26" s="116">
        <v>-14.956</v>
      </c>
      <c r="Q26" s="116">
        <v>30.053000000000001</v>
      </c>
      <c r="R26" s="116">
        <v>-10.911</v>
      </c>
      <c r="S26" s="116">
        <v>-14.928000000000001</v>
      </c>
      <c r="T26" s="116">
        <v>63.526000000000003</v>
      </c>
      <c r="U26" s="116">
        <v>26.878</v>
      </c>
      <c r="V26" s="116">
        <v>1.5469999999999999</v>
      </c>
      <c r="W26" s="116">
        <v>83.31</v>
      </c>
      <c r="X26" s="116">
        <v>-13.914</v>
      </c>
      <c r="Y26" s="116">
        <v>-6.1459999999999999</v>
      </c>
      <c r="Z26" s="116">
        <v>15.673999999999999</v>
      </c>
      <c r="AA26" s="116">
        <v>6.7270000000000003</v>
      </c>
      <c r="AB26" s="116">
        <v>9.4550000000000001</v>
      </c>
      <c r="AC26" s="116">
        <v>6.867</v>
      </c>
      <c r="AD26" s="116">
        <v>-20.117999999999999</v>
      </c>
      <c r="AE26" s="116">
        <v>74.061000000000007</v>
      </c>
      <c r="AF26" s="116">
        <v>-16.920000000000002</v>
      </c>
      <c r="AG26" s="116">
        <v>13.984</v>
      </c>
      <c r="AH26" s="116">
        <v>-3.7069999999999999</v>
      </c>
      <c r="AI26" s="130"/>
      <c r="AJ26" s="130"/>
      <c r="AK26" s="130"/>
      <c r="AL26" s="130"/>
      <c r="AM26" s="130"/>
      <c r="AN26" s="130"/>
      <c r="AO26" s="130"/>
      <c r="AP26" s="130"/>
      <c r="AQ26" s="130"/>
      <c r="AR26" s="130"/>
      <c r="AS26" s="130"/>
      <c r="AT26" s="130"/>
      <c r="AU26" s="130"/>
      <c r="AV26" s="130"/>
      <c r="AW26" s="130"/>
      <c r="AX26" s="130"/>
      <c r="AY26" s="130"/>
    </row>
    <row r="27" spans="1:51" ht="14.5" x14ac:dyDescent="0.35">
      <c r="A27" s="148">
        <v>45870</v>
      </c>
      <c r="B27" s="300"/>
      <c r="C27" s="297">
        <v>-52</v>
      </c>
      <c r="D27" s="284">
        <v>-28</v>
      </c>
      <c r="E27" s="116">
        <v>17.957999999999998</v>
      </c>
      <c r="F27" s="116">
        <v>-4.4039999999999999</v>
      </c>
      <c r="G27" s="116">
        <v>33.716999999999999</v>
      </c>
      <c r="H27" s="116">
        <v>-7.1870000000000003</v>
      </c>
      <c r="I27" s="116">
        <v>15.414999999999999</v>
      </c>
      <c r="J27" s="116">
        <v>-0.67</v>
      </c>
      <c r="K27" s="116">
        <v>26.216999999999999</v>
      </c>
      <c r="L27" s="116">
        <v>-8.7330000000000005</v>
      </c>
      <c r="M27" s="116">
        <v>-6.2160000000000002</v>
      </c>
      <c r="N27" s="116">
        <v>-6.3550000000000004</v>
      </c>
      <c r="O27" s="116">
        <v>-7.492</v>
      </c>
      <c r="P27" s="116">
        <v>-4.1890000000000001</v>
      </c>
      <c r="Q27" s="116">
        <v>6.0069999999999997</v>
      </c>
      <c r="R27" s="116">
        <v>-3.262</v>
      </c>
      <c r="S27" s="116">
        <v>-4.452</v>
      </c>
      <c r="T27" s="116">
        <v>18.882999999999999</v>
      </c>
      <c r="U27" s="116">
        <v>2.6280000000000001</v>
      </c>
      <c r="V27" s="116">
        <v>11.571</v>
      </c>
      <c r="W27" s="116">
        <v>6.6219999999999999</v>
      </c>
      <c r="X27" s="116">
        <v>-5.0529999999999999</v>
      </c>
      <c r="Y27" s="116">
        <v>6.4580000000000002</v>
      </c>
      <c r="Z27" s="116">
        <v>19.068999999999999</v>
      </c>
      <c r="AA27" s="116">
        <v>5.0960000000000001</v>
      </c>
      <c r="AB27" s="116">
        <v>8.5749999999999993</v>
      </c>
      <c r="AC27" s="116">
        <v>8.7579999999999991</v>
      </c>
      <c r="AD27" s="116">
        <v>2.5179999999999998</v>
      </c>
      <c r="AE27" s="116">
        <v>17.335000000000001</v>
      </c>
      <c r="AF27" s="116">
        <v>-3.069</v>
      </c>
      <c r="AG27" s="116">
        <v>-7.9210000000000003</v>
      </c>
      <c r="AH27" s="116">
        <v>1.367</v>
      </c>
      <c r="AI27" s="130"/>
      <c r="AJ27" s="130"/>
      <c r="AK27" s="130"/>
      <c r="AL27" s="130"/>
      <c r="AM27" s="130"/>
      <c r="AN27" s="130"/>
      <c r="AO27" s="130"/>
      <c r="AP27" s="130"/>
      <c r="AQ27" s="130"/>
      <c r="AR27" s="130"/>
      <c r="AS27" s="130"/>
      <c r="AT27" s="130"/>
      <c r="AU27" s="130"/>
      <c r="AV27" s="130"/>
      <c r="AW27" s="130"/>
      <c r="AX27" s="130"/>
      <c r="AY27" s="130"/>
    </row>
    <row r="28" spans="1:51" ht="14.5" x14ac:dyDescent="0.35">
      <c r="A28" s="148">
        <v>45901</v>
      </c>
      <c r="B28" s="300"/>
      <c r="C28" s="297">
        <v>-9</v>
      </c>
      <c r="D28" s="284">
        <v>5</v>
      </c>
      <c r="E28" s="116">
        <v>42.09</v>
      </c>
      <c r="F28" s="116">
        <v>22.457999999999998</v>
      </c>
      <c r="G28" s="116">
        <v>45.631999999999998</v>
      </c>
      <c r="H28" s="116">
        <v>27.675999999999998</v>
      </c>
      <c r="I28" s="116">
        <v>51.058</v>
      </c>
      <c r="J28" s="116">
        <v>23.161999999999999</v>
      </c>
      <c r="K28" s="116">
        <v>34.018999999999998</v>
      </c>
      <c r="L28" s="116">
        <v>20.311</v>
      </c>
      <c r="M28" s="116">
        <v>20.824000000000002</v>
      </c>
      <c r="N28" s="116">
        <v>13.983000000000001</v>
      </c>
      <c r="O28" s="116">
        <v>32.244</v>
      </c>
      <c r="P28" s="116">
        <v>40.122</v>
      </c>
      <c r="Q28" s="116">
        <v>31.786999999999999</v>
      </c>
      <c r="R28" s="116">
        <v>37.448999999999998</v>
      </c>
      <c r="S28" s="116">
        <v>54.963000000000001</v>
      </c>
      <c r="T28" s="116">
        <v>39.249000000000002</v>
      </c>
      <c r="U28" s="116">
        <v>30.727</v>
      </c>
      <c r="V28" s="116">
        <v>25.614999999999998</v>
      </c>
      <c r="W28" s="116">
        <v>36.773000000000003</v>
      </c>
      <c r="X28" s="116">
        <v>19.024999999999999</v>
      </c>
      <c r="Y28" s="116">
        <v>42.328000000000003</v>
      </c>
      <c r="Z28" s="116">
        <v>56.250999999999998</v>
      </c>
      <c r="AA28" s="116">
        <v>30.567</v>
      </c>
      <c r="AB28" s="116">
        <v>31.844999999999999</v>
      </c>
      <c r="AC28" s="116">
        <v>31.437999999999999</v>
      </c>
      <c r="AD28" s="116">
        <v>23.931000000000001</v>
      </c>
      <c r="AE28" s="116">
        <v>30.341999999999999</v>
      </c>
      <c r="AF28" s="116">
        <v>26.212</v>
      </c>
      <c r="AG28" s="116">
        <v>15.528</v>
      </c>
      <c r="AH28" s="116">
        <v>26.811</v>
      </c>
      <c r="AI28" s="130"/>
      <c r="AJ28" s="130"/>
      <c r="AK28" s="130"/>
      <c r="AL28" s="130"/>
      <c r="AM28" s="130"/>
      <c r="AN28" s="130"/>
      <c r="AO28" s="130"/>
      <c r="AP28" s="130"/>
      <c r="AQ28" s="130"/>
      <c r="AR28" s="130"/>
      <c r="AS28" s="130"/>
      <c r="AT28" s="130"/>
      <c r="AU28" s="130"/>
      <c r="AV28" s="130"/>
      <c r="AW28" s="130"/>
      <c r="AX28" s="130"/>
      <c r="AY28" s="130"/>
    </row>
    <row r="29" spans="1:51" ht="14.5" x14ac:dyDescent="0.35">
      <c r="A29" s="148">
        <v>45931</v>
      </c>
      <c r="B29" s="300"/>
      <c r="C29" s="297">
        <v>37</v>
      </c>
      <c r="D29" s="284">
        <v>53</v>
      </c>
      <c r="E29" s="116">
        <v>79.793999999999997</v>
      </c>
      <c r="F29" s="116">
        <v>57.801000000000002</v>
      </c>
      <c r="G29" s="116">
        <v>77.641000000000005</v>
      </c>
      <c r="H29" s="116">
        <v>73.132000000000005</v>
      </c>
      <c r="I29" s="116">
        <v>96.665000000000006</v>
      </c>
      <c r="J29" s="116">
        <v>62.655000000000001</v>
      </c>
      <c r="K29" s="116">
        <v>48.95</v>
      </c>
      <c r="L29" s="116">
        <v>54.618000000000002</v>
      </c>
      <c r="M29" s="116">
        <v>46.887999999999998</v>
      </c>
      <c r="N29" s="116">
        <v>42.932000000000002</v>
      </c>
      <c r="O29" s="116">
        <v>44.915999999999997</v>
      </c>
      <c r="P29" s="116">
        <v>64.710999999999999</v>
      </c>
      <c r="Q29" s="116">
        <v>80.78</v>
      </c>
      <c r="R29" s="116">
        <v>128.298</v>
      </c>
      <c r="S29" s="116">
        <v>94.335999999999999</v>
      </c>
      <c r="T29" s="116">
        <v>65.052999999999997</v>
      </c>
      <c r="U29" s="116">
        <v>61.529000000000003</v>
      </c>
      <c r="V29" s="116">
        <v>57.731999999999999</v>
      </c>
      <c r="W29" s="116">
        <v>68.378</v>
      </c>
      <c r="X29" s="116">
        <v>39.47</v>
      </c>
      <c r="Y29" s="116">
        <v>77.257000000000005</v>
      </c>
      <c r="Z29" s="116">
        <v>87.537000000000006</v>
      </c>
      <c r="AA29" s="116">
        <v>61.804000000000002</v>
      </c>
      <c r="AB29" s="116">
        <v>65.626000000000005</v>
      </c>
      <c r="AC29" s="116">
        <v>71.334999999999994</v>
      </c>
      <c r="AD29" s="116">
        <v>52.122</v>
      </c>
      <c r="AE29" s="116">
        <v>74.078000000000003</v>
      </c>
      <c r="AF29" s="116">
        <v>43.884999999999998</v>
      </c>
      <c r="AG29" s="116">
        <v>47.140999999999998</v>
      </c>
      <c r="AH29" s="116">
        <v>51.892000000000003</v>
      </c>
      <c r="AI29" s="130"/>
      <c r="AJ29" s="130"/>
      <c r="AK29" s="130"/>
      <c r="AL29" s="130"/>
      <c r="AM29" s="130"/>
      <c r="AN29" s="130"/>
      <c r="AO29" s="130"/>
      <c r="AP29" s="130"/>
      <c r="AQ29" s="130"/>
      <c r="AR29" s="130"/>
      <c r="AS29" s="130"/>
      <c r="AT29" s="130"/>
      <c r="AU29" s="130"/>
      <c r="AV29" s="130"/>
      <c r="AW29" s="130"/>
      <c r="AX29" s="130"/>
      <c r="AY29" s="130"/>
    </row>
    <row r="30" spans="1:51" ht="14.5" x14ac:dyDescent="0.35">
      <c r="A30" s="148">
        <v>45962</v>
      </c>
      <c r="B30" s="300"/>
      <c r="C30" s="297">
        <v>57</v>
      </c>
      <c r="D30" s="284">
        <v>67</v>
      </c>
      <c r="E30" s="116">
        <v>65.114999999999995</v>
      </c>
      <c r="F30" s="116">
        <v>55.854999999999997</v>
      </c>
      <c r="G30" s="116">
        <v>64.254999999999995</v>
      </c>
      <c r="H30" s="116">
        <v>66.72</v>
      </c>
      <c r="I30" s="116">
        <v>70.027000000000001</v>
      </c>
      <c r="J30" s="116">
        <v>56.845999999999997</v>
      </c>
      <c r="K30" s="116">
        <v>48.247999999999998</v>
      </c>
      <c r="L30" s="116">
        <v>45.908000000000001</v>
      </c>
      <c r="M30" s="116">
        <v>45.652999999999999</v>
      </c>
      <c r="N30" s="116">
        <v>45.037999999999997</v>
      </c>
      <c r="O30" s="116">
        <v>45.158000000000001</v>
      </c>
      <c r="P30" s="116">
        <v>62.381</v>
      </c>
      <c r="Q30" s="116">
        <v>66.102999999999994</v>
      </c>
      <c r="R30" s="116">
        <v>75.191999999999993</v>
      </c>
      <c r="S30" s="116">
        <v>63.363</v>
      </c>
      <c r="T30" s="116">
        <v>53.710999999999999</v>
      </c>
      <c r="U30" s="116">
        <v>52.383000000000003</v>
      </c>
      <c r="V30" s="116">
        <v>54.502000000000002</v>
      </c>
      <c r="W30" s="116">
        <v>56.542000000000002</v>
      </c>
      <c r="X30" s="116">
        <v>41.994999999999997</v>
      </c>
      <c r="Y30" s="116">
        <v>56.59</v>
      </c>
      <c r="Z30" s="116">
        <v>54.533999999999999</v>
      </c>
      <c r="AA30" s="116">
        <v>49.018000000000001</v>
      </c>
      <c r="AB30" s="116">
        <v>47.49</v>
      </c>
      <c r="AC30" s="116">
        <v>50.378</v>
      </c>
      <c r="AD30" s="116">
        <v>43.286999999999999</v>
      </c>
      <c r="AE30" s="116">
        <v>51.9</v>
      </c>
      <c r="AF30" s="116">
        <v>48.936999999999998</v>
      </c>
      <c r="AG30" s="116">
        <v>51.335000000000001</v>
      </c>
      <c r="AH30" s="116">
        <v>60.6</v>
      </c>
      <c r="AI30" s="130"/>
      <c r="AJ30" s="130"/>
      <c r="AK30" s="130"/>
      <c r="AL30" s="130"/>
      <c r="AM30" s="130"/>
      <c r="AN30" s="130"/>
      <c r="AO30" s="130"/>
      <c r="AP30" s="130"/>
      <c r="AQ30" s="130"/>
      <c r="AR30" s="130"/>
      <c r="AS30" s="130"/>
      <c r="AT30" s="130"/>
      <c r="AU30" s="130"/>
      <c r="AV30" s="130"/>
      <c r="AW30" s="130"/>
      <c r="AX30" s="130"/>
      <c r="AY30" s="130"/>
    </row>
    <row r="31" spans="1:51" ht="14.5" x14ac:dyDescent="0.35">
      <c r="A31" s="148">
        <v>45992</v>
      </c>
      <c r="B31" s="300"/>
      <c r="C31" s="297">
        <v>47</v>
      </c>
      <c r="D31" s="284">
        <v>45</v>
      </c>
      <c r="E31" s="116">
        <v>49.426000000000002</v>
      </c>
      <c r="F31" s="116">
        <v>45.207999999999998</v>
      </c>
      <c r="G31" s="116">
        <v>51.872</v>
      </c>
      <c r="H31" s="116">
        <v>53.767000000000003</v>
      </c>
      <c r="I31" s="116">
        <v>51.872999999999998</v>
      </c>
      <c r="J31" s="116">
        <v>50.616</v>
      </c>
      <c r="K31" s="116">
        <v>39.587000000000003</v>
      </c>
      <c r="L31" s="116">
        <v>37.246000000000002</v>
      </c>
      <c r="M31" s="116">
        <v>38.134999999999998</v>
      </c>
      <c r="N31" s="116">
        <v>35.057000000000002</v>
      </c>
      <c r="O31" s="116">
        <v>40.645000000000003</v>
      </c>
      <c r="P31" s="116">
        <v>46.872999999999998</v>
      </c>
      <c r="Q31" s="116">
        <v>49.792999999999999</v>
      </c>
      <c r="R31" s="116">
        <v>51.622</v>
      </c>
      <c r="S31" s="116">
        <v>54.502000000000002</v>
      </c>
      <c r="T31" s="116">
        <v>46.219000000000001</v>
      </c>
      <c r="U31" s="116">
        <v>42.296999999999997</v>
      </c>
      <c r="V31" s="116">
        <v>60.744</v>
      </c>
      <c r="W31" s="116">
        <v>46.128</v>
      </c>
      <c r="X31" s="116">
        <v>37.005000000000003</v>
      </c>
      <c r="Y31" s="116">
        <v>42.05</v>
      </c>
      <c r="Z31" s="116">
        <v>44.731999999999999</v>
      </c>
      <c r="AA31" s="116">
        <v>40.981999999999999</v>
      </c>
      <c r="AB31" s="116">
        <v>46.442999999999998</v>
      </c>
      <c r="AC31" s="116">
        <v>41.26</v>
      </c>
      <c r="AD31" s="116">
        <v>33.265999999999998</v>
      </c>
      <c r="AE31" s="116">
        <v>47.235999999999997</v>
      </c>
      <c r="AF31" s="116">
        <v>40.411000000000001</v>
      </c>
      <c r="AG31" s="116">
        <v>42.98</v>
      </c>
      <c r="AH31" s="116">
        <v>44.573999999999998</v>
      </c>
      <c r="AI31" s="130"/>
      <c r="AJ31" s="130"/>
      <c r="AK31" s="130"/>
      <c r="AL31" s="130"/>
      <c r="AM31" s="130"/>
      <c r="AN31" s="130"/>
      <c r="AO31" s="130"/>
      <c r="AP31" s="130"/>
      <c r="AQ31" s="130"/>
      <c r="AR31" s="130"/>
      <c r="AS31" s="130"/>
      <c r="AT31" s="130"/>
      <c r="AU31" s="130"/>
      <c r="AV31" s="130"/>
      <c r="AW31" s="130"/>
      <c r="AX31" s="130"/>
      <c r="AY31" s="130"/>
    </row>
    <row r="32" spans="1:51" ht="14.5" x14ac:dyDescent="0.35">
      <c r="A32" s="148">
        <v>46023</v>
      </c>
      <c r="B32" s="300"/>
      <c r="C32" s="297">
        <v>40</v>
      </c>
      <c r="D32" s="284">
        <v>38</v>
      </c>
      <c r="E32" s="116">
        <v>40.598999999999997</v>
      </c>
      <c r="F32" s="116">
        <v>38.595999999999997</v>
      </c>
      <c r="G32" s="116">
        <v>40.710999999999999</v>
      </c>
      <c r="H32" s="116">
        <v>42.722000000000001</v>
      </c>
      <c r="I32" s="116">
        <v>44.482999999999997</v>
      </c>
      <c r="J32" s="116">
        <v>41.575000000000003</v>
      </c>
      <c r="K32" s="116">
        <v>36.936999999999998</v>
      </c>
      <c r="L32" s="116">
        <v>29.577999999999999</v>
      </c>
      <c r="M32" s="116">
        <v>30.198</v>
      </c>
      <c r="N32" s="116">
        <v>27.285</v>
      </c>
      <c r="O32" s="116">
        <v>33.133000000000003</v>
      </c>
      <c r="P32" s="116">
        <v>61.069000000000003</v>
      </c>
      <c r="Q32" s="116">
        <v>43.244</v>
      </c>
      <c r="R32" s="116">
        <v>41.648000000000003</v>
      </c>
      <c r="S32" s="116">
        <v>40.720999999999997</v>
      </c>
      <c r="T32" s="116">
        <v>39.738</v>
      </c>
      <c r="U32" s="116">
        <v>34.320999999999998</v>
      </c>
      <c r="V32" s="116">
        <v>47.243000000000002</v>
      </c>
      <c r="W32" s="116">
        <v>39.265999999999998</v>
      </c>
      <c r="X32" s="116">
        <v>30.234000000000002</v>
      </c>
      <c r="Y32" s="116">
        <v>32.658000000000001</v>
      </c>
      <c r="Z32" s="116">
        <v>37.923000000000002</v>
      </c>
      <c r="AA32" s="116">
        <v>33.658000000000001</v>
      </c>
      <c r="AB32" s="116">
        <v>45.703000000000003</v>
      </c>
      <c r="AC32" s="116">
        <v>32.720999999999997</v>
      </c>
      <c r="AD32" s="116">
        <v>28.324000000000002</v>
      </c>
      <c r="AE32" s="116">
        <v>38.345999999999997</v>
      </c>
      <c r="AF32" s="116">
        <v>30.364999999999998</v>
      </c>
      <c r="AG32" s="116">
        <v>32.866999999999997</v>
      </c>
      <c r="AH32" s="116">
        <v>42.511000000000003</v>
      </c>
      <c r="AI32" s="130"/>
      <c r="AJ32" s="130"/>
      <c r="AK32" s="130"/>
      <c r="AL32" s="130"/>
      <c r="AM32" s="130"/>
      <c r="AN32" s="130"/>
      <c r="AO32" s="130"/>
      <c r="AP32" s="130"/>
      <c r="AQ32" s="130"/>
      <c r="AR32" s="130"/>
      <c r="AS32" s="130"/>
      <c r="AT32" s="130"/>
      <c r="AU32" s="130"/>
      <c r="AV32" s="130"/>
      <c r="AW32" s="130"/>
      <c r="AX32" s="130"/>
      <c r="AY32" s="130"/>
    </row>
    <row r="33" spans="1:51" ht="14.5" x14ac:dyDescent="0.35">
      <c r="A33" s="148">
        <v>46054</v>
      </c>
      <c r="B33" s="300"/>
      <c r="C33" s="297">
        <v>35</v>
      </c>
      <c r="D33" s="284">
        <v>33</v>
      </c>
      <c r="E33" s="116">
        <v>34.572000000000003</v>
      </c>
      <c r="F33" s="116">
        <v>37.927999999999997</v>
      </c>
      <c r="G33" s="116">
        <v>54.634999999999998</v>
      </c>
      <c r="H33" s="116">
        <v>33.993000000000002</v>
      </c>
      <c r="I33" s="116">
        <v>35.372999999999998</v>
      </c>
      <c r="J33" s="116">
        <v>36.411999999999999</v>
      </c>
      <c r="K33" s="116">
        <v>35.816000000000003</v>
      </c>
      <c r="L33" s="116">
        <v>25.471</v>
      </c>
      <c r="M33" s="116">
        <v>23.155000000000001</v>
      </c>
      <c r="N33" s="116">
        <v>24.103000000000002</v>
      </c>
      <c r="O33" s="116">
        <v>26.611999999999998</v>
      </c>
      <c r="P33" s="116">
        <v>40.914000000000001</v>
      </c>
      <c r="Q33" s="116">
        <v>32.465000000000003</v>
      </c>
      <c r="R33" s="116">
        <v>39.14</v>
      </c>
      <c r="S33" s="116">
        <v>33.695999999999998</v>
      </c>
      <c r="T33" s="116">
        <v>37.634999999999998</v>
      </c>
      <c r="U33" s="116">
        <v>27.681999999999999</v>
      </c>
      <c r="V33" s="116">
        <v>33.832000000000001</v>
      </c>
      <c r="W33" s="116">
        <v>33.192</v>
      </c>
      <c r="X33" s="116">
        <v>29.82</v>
      </c>
      <c r="Y33" s="116">
        <v>34.487000000000002</v>
      </c>
      <c r="Z33" s="116">
        <v>39.747</v>
      </c>
      <c r="AA33" s="116">
        <v>32.613999999999997</v>
      </c>
      <c r="AB33" s="116">
        <v>44.768999999999998</v>
      </c>
      <c r="AC33" s="116">
        <v>28.850999999999999</v>
      </c>
      <c r="AD33" s="116">
        <v>24.263999999999999</v>
      </c>
      <c r="AE33" s="116">
        <v>31.081</v>
      </c>
      <c r="AF33" s="116">
        <v>26.93</v>
      </c>
      <c r="AG33" s="116">
        <v>28.077999999999999</v>
      </c>
      <c r="AH33" s="116">
        <v>37.067999999999998</v>
      </c>
      <c r="AI33" s="130"/>
      <c r="AJ33" s="130"/>
      <c r="AK33" s="130"/>
      <c r="AL33" s="130"/>
      <c r="AM33" s="130"/>
      <c r="AN33" s="130"/>
      <c r="AO33" s="130"/>
      <c r="AP33" s="130"/>
      <c r="AQ33" s="130"/>
      <c r="AR33" s="130"/>
      <c r="AS33" s="130"/>
      <c r="AT33" s="130"/>
      <c r="AU33" s="130"/>
      <c r="AV33" s="130"/>
      <c r="AW33" s="130"/>
      <c r="AX33" s="130"/>
      <c r="AY33" s="130"/>
    </row>
    <row r="34" spans="1:51" ht="14.5" x14ac:dyDescent="0.35">
      <c r="A34" s="148">
        <v>46082</v>
      </c>
      <c r="B34" s="300"/>
      <c r="C34" s="297">
        <v>42</v>
      </c>
      <c r="D34" s="284">
        <v>44</v>
      </c>
      <c r="E34" s="116">
        <v>63.054000000000002</v>
      </c>
      <c r="F34" s="116">
        <v>81.004000000000005</v>
      </c>
      <c r="G34" s="116">
        <v>65.382999999999996</v>
      </c>
      <c r="H34" s="116">
        <v>63.238</v>
      </c>
      <c r="I34" s="116">
        <v>62.542999999999999</v>
      </c>
      <c r="J34" s="116">
        <v>59.670999999999999</v>
      </c>
      <c r="K34" s="116">
        <v>42.011000000000003</v>
      </c>
      <c r="L34" s="116">
        <v>40.003999999999998</v>
      </c>
      <c r="M34" s="116">
        <v>31.032</v>
      </c>
      <c r="N34" s="116">
        <v>37.113999999999997</v>
      </c>
      <c r="O34" s="116">
        <v>62.978000000000002</v>
      </c>
      <c r="P34" s="116">
        <v>50.847999999999999</v>
      </c>
      <c r="Q34" s="116">
        <v>40.945999999999998</v>
      </c>
      <c r="R34" s="116">
        <v>106.91800000000001</v>
      </c>
      <c r="S34" s="116">
        <v>41.613</v>
      </c>
      <c r="T34" s="116">
        <v>60.671999999999997</v>
      </c>
      <c r="U34" s="116">
        <v>33.619999999999997</v>
      </c>
      <c r="V34" s="116">
        <v>53.716999999999999</v>
      </c>
      <c r="W34" s="116">
        <v>55.100999999999999</v>
      </c>
      <c r="X34" s="116">
        <v>32.817</v>
      </c>
      <c r="Y34" s="116">
        <v>41.54</v>
      </c>
      <c r="Z34" s="116">
        <v>57.155000000000001</v>
      </c>
      <c r="AA34" s="116">
        <v>39.293999999999997</v>
      </c>
      <c r="AB34" s="116">
        <v>67.653999999999996</v>
      </c>
      <c r="AC34" s="116">
        <v>29.16</v>
      </c>
      <c r="AD34" s="116">
        <v>37.722000000000001</v>
      </c>
      <c r="AE34" s="116">
        <v>40.753999999999998</v>
      </c>
      <c r="AF34" s="116">
        <v>36.938000000000002</v>
      </c>
      <c r="AG34" s="116">
        <v>47.685000000000002</v>
      </c>
      <c r="AH34" s="116">
        <v>60.436999999999998</v>
      </c>
      <c r="AI34" s="130"/>
      <c r="AJ34" s="130"/>
      <c r="AK34" s="130"/>
      <c r="AL34" s="130"/>
      <c r="AM34" s="130"/>
      <c r="AN34" s="130"/>
      <c r="AO34" s="130"/>
      <c r="AP34" s="130"/>
      <c r="AQ34" s="130"/>
      <c r="AR34" s="130"/>
      <c r="AS34" s="130"/>
      <c r="AT34" s="130"/>
      <c r="AU34" s="130"/>
      <c r="AV34" s="130"/>
      <c r="AW34" s="130"/>
      <c r="AX34" s="130"/>
      <c r="AY34" s="130"/>
    </row>
    <row r="35" spans="1:51" ht="14.5" x14ac:dyDescent="0.35">
      <c r="A35" s="148">
        <v>46113</v>
      </c>
      <c r="B35" s="300"/>
      <c r="C35" s="297">
        <v>57</v>
      </c>
      <c r="D35" s="284">
        <v>85</v>
      </c>
      <c r="E35" s="116">
        <v>117.931</v>
      </c>
      <c r="F35" s="116">
        <v>105.723</v>
      </c>
      <c r="G35" s="116">
        <v>125.479</v>
      </c>
      <c r="H35" s="116">
        <v>137.80099999999999</v>
      </c>
      <c r="I35" s="116">
        <v>104.675</v>
      </c>
      <c r="J35" s="116">
        <v>99.108999999999995</v>
      </c>
      <c r="K35" s="116">
        <v>79.323999999999998</v>
      </c>
      <c r="L35" s="116">
        <v>63.902999999999999</v>
      </c>
      <c r="M35" s="116">
        <v>48.566000000000003</v>
      </c>
      <c r="N35" s="116">
        <v>72.009</v>
      </c>
      <c r="O35" s="116">
        <v>148.93600000000001</v>
      </c>
      <c r="P35" s="116">
        <v>187.71600000000001</v>
      </c>
      <c r="Q35" s="116">
        <v>162.25299999999999</v>
      </c>
      <c r="R35" s="116">
        <v>177.52</v>
      </c>
      <c r="S35" s="116">
        <v>56.389000000000003</v>
      </c>
      <c r="T35" s="116">
        <v>98.962999999999994</v>
      </c>
      <c r="U35" s="116">
        <v>68.021000000000001</v>
      </c>
      <c r="V35" s="116">
        <v>174.48099999999999</v>
      </c>
      <c r="W35" s="116">
        <v>110.161</v>
      </c>
      <c r="X35" s="116">
        <v>41.853999999999999</v>
      </c>
      <c r="Y35" s="116">
        <v>83.572000000000003</v>
      </c>
      <c r="Z35" s="116">
        <v>60.540999999999997</v>
      </c>
      <c r="AA35" s="116">
        <v>85.355000000000004</v>
      </c>
      <c r="AB35" s="116">
        <v>128.67599999999999</v>
      </c>
      <c r="AC35" s="116">
        <v>37.325000000000003</v>
      </c>
      <c r="AD35" s="116">
        <v>114.815</v>
      </c>
      <c r="AE35" s="116">
        <v>54.430999999999997</v>
      </c>
      <c r="AF35" s="116">
        <v>49.295999999999999</v>
      </c>
      <c r="AG35" s="116">
        <v>136.167</v>
      </c>
      <c r="AH35" s="116">
        <v>141.78</v>
      </c>
      <c r="AI35" s="130"/>
      <c r="AJ35" s="130"/>
      <c r="AK35" s="130"/>
      <c r="AL35" s="130"/>
      <c r="AM35" s="130"/>
      <c r="AN35" s="130"/>
      <c r="AO35" s="130"/>
      <c r="AP35" s="130"/>
      <c r="AQ35" s="130"/>
      <c r="AR35" s="130"/>
      <c r="AS35" s="130"/>
      <c r="AT35" s="130"/>
      <c r="AU35" s="130"/>
      <c r="AV35" s="130"/>
      <c r="AW35" s="130"/>
      <c r="AX35" s="130"/>
      <c r="AY35" s="130"/>
    </row>
    <row r="36" spans="1:51" ht="14.5" x14ac:dyDescent="0.35">
      <c r="A36" s="148">
        <v>46143</v>
      </c>
      <c r="B36" s="279"/>
      <c r="C36" s="269">
        <v>102</v>
      </c>
      <c r="D36" s="296">
        <v>163</v>
      </c>
      <c r="E36" s="117">
        <v>211.67</v>
      </c>
      <c r="F36" s="117">
        <v>365.327</v>
      </c>
      <c r="G36" s="117">
        <v>198.86</v>
      </c>
      <c r="H36" s="117">
        <v>365.58499999999998</v>
      </c>
      <c r="I36" s="117">
        <v>286.69</v>
      </c>
      <c r="J36" s="117">
        <v>194.98099999999999</v>
      </c>
      <c r="K36" s="117">
        <v>134.84899999999999</v>
      </c>
      <c r="L36" s="117">
        <v>179.114</v>
      </c>
      <c r="M36" s="117">
        <v>44.238</v>
      </c>
      <c r="N36" s="117">
        <v>186.285</v>
      </c>
      <c r="O36" s="117">
        <v>179.833</v>
      </c>
      <c r="P36" s="117">
        <v>393.67899999999997</v>
      </c>
      <c r="Q36" s="117">
        <v>197.15600000000001</v>
      </c>
      <c r="R36" s="117">
        <v>172.90700000000001</v>
      </c>
      <c r="S36" s="117">
        <v>328.50599999999997</v>
      </c>
      <c r="T36" s="117">
        <v>295.517</v>
      </c>
      <c r="U36" s="117">
        <v>169.75399999999999</v>
      </c>
      <c r="V36" s="117">
        <v>300.74200000000002</v>
      </c>
      <c r="W36" s="117">
        <v>92.997</v>
      </c>
      <c r="X36" s="117">
        <v>119.22799999999999</v>
      </c>
      <c r="Y36" s="117">
        <v>214.21600000000001</v>
      </c>
      <c r="Z36" s="117">
        <v>135.35599999999999</v>
      </c>
      <c r="AA36" s="117">
        <v>205.78899999999999</v>
      </c>
      <c r="AB36" s="117">
        <v>184.28800000000001</v>
      </c>
      <c r="AC36" s="117">
        <v>71.897000000000006</v>
      </c>
      <c r="AD36" s="117">
        <v>353.29599999999999</v>
      </c>
      <c r="AE36" s="117">
        <v>115.43</v>
      </c>
      <c r="AF36" s="117">
        <v>106.467</v>
      </c>
      <c r="AG36" s="117">
        <v>204.33799999999999</v>
      </c>
      <c r="AH36" s="117">
        <v>534.28499999999997</v>
      </c>
      <c r="AI36" s="130"/>
      <c r="AJ36" s="130"/>
      <c r="AK36" s="130"/>
      <c r="AL36" s="130"/>
      <c r="AM36" s="130"/>
      <c r="AN36" s="130"/>
      <c r="AO36" s="130"/>
      <c r="AP36" s="130"/>
      <c r="AQ36" s="130"/>
      <c r="AR36" s="130"/>
      <c r="AS36" s="130"/>
      <c r="AT36" s="130"/>
      <c r="AU36" s="130"/>
      <c r="AV36" s="130"/>
      <c r="AW36" s="130"/>
      <c r="AX36" s="130"/>
      <c r="AY36" s="130"/>
    </row>
    <row r="37" spans="1:51" ht="14.5" x14ac:dyDescent="0.35">
      <c r="A37" s="148">
        <v>46174</v>
      </c>
      <c r="B37" s="279"/>
      <c r="C37" s="269">
        <v>25</v>
      </c>
      <c r="D37" s="296">
        <v>96</v>
      </c>
      <c r="E37" s="117">
        <v>91.554000000000002</v>
      </c>
      <c r="F37" s="117">
        <v>404.29500000000002</v>
      </c>
      <c r="G37" s="117">
        <v>82.534999999999997</v>
      </c>
      <c r="H37" s="117">
        <v>271.87900000000002</v>
      </c>
      <c r="I37" s="117">
        <v>158.27500000000001</v>
      </c>
      <c r="J37" s="117">
        <v>151.423</v>
      </c>
      <c r="K37" s="117">
        <v>29.166</v>
      </c>
      <c r="L37" s="117">
        <v>58.713999999999999</v>
      </c>
      <c r="M37" s="117">
        <v>-0.41799999999999998</v>
      </c>
      <c r="N37" s="117">
        <v>89.826999999999998</v>
      </c>
      <c r="O37" s="117">
        <v>42.234000000000002</v>
      </c>
      <c r="P37" s="117">
        <v>222.452</v>
      </c>
      <c r="Q37" s="117">
        <v>69.174000000000007</v>
      </c>
      <c r="R37" s="117">
        <v>47.384</v>
      </c>
      <c r="S37" s="117">
        <v>309.947</v>
      </c>
      <c r="T37" s="117">
        <v>136.18600000000001</v>
      </c>
      <c r="U37" s="117">
        <v>166.517</v>
      </c>
      <c r="V37" s="117">
        <v>307.91899999999998</v>
      </c>
      <c r="W37" s="117">
        <v>4.5640000000000001</v>
      </c>
      <c r="X37" s="117">
        <v>68.933999999999997</v>
      </c>
      <c r="Y37" s="117">
        <v>150.416</v>
      </c>
      <c r="Z37" s="117">
        <v>106.13800000000001</v>
      </c>
      <c r="AA37" s="117">
        <v>121.879</v>
      </c>
      <c r="AB37" s="117">
        <v>149.39699999999999</v>
      </c>
      <c r="AC37" s="117">
        <v>-3.65</v>
      </c>
      <c r="AD37" s="117">
        <v>293.05</v>
      </c>
      <c r="AE37" s="117">
        <v>51.923999999999999</v>
      </c>
      <c r="AF37" s="117">
        <v>116.027</v>
      </c>
      <c r="AG37" s="117">
        <v>84.576999999999998</v>
      </c>
      <c r="AH37" s="117">
        <v>334.55599999999998</v>
      </c>
      <c r="AI37" s="130"/>
      <c r="AJ37" s="130"/>
      <c r="AK37" s="130"/>
      <c r="AL37" s="130"/>
      <c r="AM37" s="130"/>
      <c r="AN37" s="130"/>
      <c r="AO37" s="130"/>
      <c r="AP37" s="130"/>
      <c r="AQ37" s="130"/>
      <c r="AR37" s="130"/>
      <c r="AS37" s="130"/>
      <c r="AT37" s="130"/>
      <c r="AU37" s="130"/>
      <c r="AV37" s="130"/>
      <c r="AW37" s="130"/>
      <c r="AX37" s="130"/>
      <c r="AY37" s="130"/>
    </row>
    <row r="38" spans="1:51" ht="14.5" x14ac:dyDescent="0.35">
      <c r="A38" s="148">
        <v>46204</v>
      </c>
      <c r="B38" s="279"/>
      <c r="C38" s="269">
        <v>-60</v>
      </c>
      <c r="D38" s="296">
        <v>-23</v>
      </c>
      <c r="E38" s="117">
        <v>-8.9860000000000007</v>
      </c>
      <c r="F38" s="117">
        <v>193.98500000000001</v>
      </c>
      <c r="G38" s="117">
        <v>-9.0869999999999997</v>
      </c>
      <c r="H38" s="117">
        <v>34.018999999999998</v>
      </c>
      <c r="I38" s="117">
        <v>33.031999999999996</v>
      </c>
      <c r="J38" s="117">
        <v>40.499000000000002</v>
      </c>
      <c r="K38" s="117">
        <v>-22.937000000000001</v>
      </c>
      <c r="L38" s="117">
        <v>-16.965</v>
      </c>
      <c r="M38" s="117">
        <v>-21.934999999999999</v>
      </c>
      <c r="N38" s="117">
        <v>-11.170999999999999</v>
      </c>
      <c r="O38" s="117">
        <v>-16.071999999999999</v>
      </c>
      <c r="P38" s="117">
        <v>29.337</v>
      </c>
      <c r="Q38" s="117">
        <v>-10.926</v>
      </c>
      <c r="R38" s="117">
        <v>-15.194000000000001</v>
      </c>
      <c r="S38" s="117">
        <v>62.814999999999998</v>
      </c>
      <c r="T38" s="117">
        <v>26.536000000000001</v>
      </c>
      <c r="U38" s="117">
        <v>3.347</v>
      </c>
      <c r="V38" s="117">
        <v>82.710999999999999</v>
      </c>
      <c r="W38" s="117">
        <v>-14.162000000000001</v>
      </c>
      <c r="X38" s="117">
        <v>-6.41</v>
      </c>
      <c r="Y38" s="117">
        <v>15.464</v>
      </c>
      <c r="Z38" s="117">
        <v>6.0380000000000003</v>
      </c>
      <c r="AA38" s="117">
        <v>9</v>
      </c>
      <c r="AB38" s="117">
        <v>6.157</v>
      </c>
      <c r="AC38" s="117">
        <v>-20.385999999999999</v>
      </c>
      <c r="AD38" s="117">
        <v>73.488</v>
      </c>
      <c r="AE38" s="117">
        <v>-17.547999999999998</v>
      </c>
      <c r="AF38" s="117">
        <v>13.779</v>
      </c>
      <c r="AG38" s="117">
        <v>-3.9119999999999999</v>
      </c>
      <c r="AH38" s="117">
        <v>86.247</v>
      </c>
      <c r="AI38" s="130"/>
      <c r="AJ38" s="130"/>
      <c r="AK38" s="130"/>
      <c r="AL38" s="130"/>
      <c r="AM38" s="130"/>
      <c r="AN38" s="130"/>
      <c r="AO38" s="130"/>
      <c r="AP38" s="130"/>
      <c r="AQ38" s="130"/>
      <c r="AR38" s="130"/>
      <c r="AS38" s="130"/>
      <c r="AT38" s="130"/>
      <c r="AU38" s="130"/>
      <c r="AV38" s="130"/>
      <c r="AW38" s="130"/>
      <c r="AX38" s="130"/>
      <c r="AY38" s="130"/>
    </row>
    <row r="39" spans="1:51" ht="14.5" x14ac:dyDescent="0.35">
      <c r="A39" s="148">
        <v>46235</v>
      </c>
      <c r="B39" s="279"/>
      <c r="C39" s="269">
        <v>-52</v>
      </c>
      <c r="D39" s="296">
        <v>-28</v>
      </c>
      <c r="E39" s="117">
        <v>-4.1950000000000003</v>
      </c>
      <c r="F39" s="117">
        <v>34.076000000000001</v>
      </c>
      <c r="G39" s="117">
        <v>-7.492</v>
      </c>
      <c r="H39" s="117">
        <v>16.312000000000001</v>
      </c>
      <c r="I39" s="117">
        <v>-0.52200000000000002</v>
      </c>
      <c r="J39" s="117">
        <v>28.271999999999998</v>
      </c>
      <c r="K39" s="117">
        <v>-9.0640000000000001</v>
      </c>
      <c r="L39" s="117">
        <v>-6.3929999999999998</v>
      </c>
      <c r="M39" s="117">
        <v>-7.0640000000000001</v>
      </c>
      <c r="N39" s="117">
        <v>-7.9539999999999997</v>
      </c>
      <c r="O39" s="117">
        <v>-5.141</v>
      </c>
      <c r="P39" s="117">
        <v>5.5709999999999997</v>
      </c>
      <c r="Q39" s="117">
        <v>-3.2730000000000001</v>
      </c>
      <c r="R39" s="117">
        <v>-4.5250000000000004</v>
      </c>
      <c r="S39" s="117">
        <v>18.295000000000002</v>
      </c>
      <c r="T39" s="117">
        <v>2.3730000000000002</v>
      </c>
      <c r="U39" s="117">
        <v>11.635</v>
      </c>
      <c r="V39" s="117">
        <v>6.5110000000000001</v>
      </c>
      <c r="W39" s="117">
        <v>-5.226</v>
      </c>
      <c r="X39" s="117">
        <v>6.3520000000000003</v>
      </c>
      <c r="Y39" s="117">
        <v>18.826000000000001</v>
      </c>
      <c r="Z39" s="117">
        <v>4.7089999999999996</v>
      </c>
      <c r="AA39" s="117">
        <v>8.3650000000000002</v>
      </c>
      <c r="AB39" s="117">
        <v>8.2330000000000005</v>
      </c>
      <c r="AC39" s="117">
        <v>2.1589999999999998</v>
      </c>
      <c r="AD39" s="117">
        <v>17.379000000000001</v>
      </c>
      <c r="AE39" s="117">
        <v>-3.5489999999999999</v>
      </c>
      <c r="AF39" s="117">
        <v>-8.0380000000000003</v>
      </c>
      <c r="AG39" s="117">
        <v>0.83</v>
      </c>
      <c r="AH39" s="117">
        <v>17.722000000000001</v>
      </c>
      <c r="AI39" s="130"/>
      <c r="AJ39" s="130"/>
      <c r="AK39" s="130"/>
      <c r="AL39" s="130"/>
      <c r="AM39" s="130"/>
      <c r="AN39" s="130"/>
      <c r="AO39" s="130"/>
      <c r="AP39" s="130"/>
      <c r="AQ39" s="130"/>
      <c r="AR39" s="130"/>
      <c r="AS39" s="130"/>
      <c r="AT39" s="130"/>
      <c r="AU39" s="130"/>
      <c r="AV39" s="130"/>
      <c r="AW39" s="130"/>
      <c r="AX39" s="130"/>
      <c r="AY39" s="130"/>
    </row>
    <row r="40" spans="1:51" ht="14.5" x14ac:dyDescent="0.35">
      <c r="A40" s="148">
        <v>46266</v>
      </c>
      <c r="B40" s="279"/>
      <c r="C40" s="269">
        <v>-9</v>
      </c>
      <c r="D40" s="296">
        <v>5</v>
      </c>
      <c r="E40" s="117">
        <v>22.663</v>
      </c>
      <c r="F40" s="117">
        <v>45.941000000000003</v>
      </c>
      <c r="G40" s="117">
        <v>27.132000000000001</v>
      </c>
      <c r="H40" s="117">
        <v>52.024999999999999</v>
      </c>
      <c r="I40" s="117">
        <v>22.635999999999999</v>
      </c>
      <c r="J40" s="117">
        <v>34.798999999999999</v>
      </c>
      <c r="K40" s="117">
        <v>19.824999999999999</v>
      </c>
      <c r="L40" s="117">
        <v>20.943000000000001</v>
      </c>
      <c r="M40" s="117">
        <v>12.829000000000001</v>
      </c>
      <c r="N40" s="117">
        <v>31.314</v>
      </c>
      <c r="O40" s="117">
        <v>38.902000000000001</v>
      </c>
      <c r="P40" s="117">
        <v>31.36</v>
      </c>
      <c r="Q40" s="117">
        <v>36.018000000000001</v>
      </c>
      <c r="R40" s="117">
        <v>55.055999999999997</v>
      </c>
      <c r="S40" s="117">
        <v>38.813000000000002</v>
      </c>
      <c r="T40" s="117">
        <v>30.53</v>
      </c>
      <c r="U40" s="117">
        <v>25.587</v>
      </c>
      <c r="V40" s="117">
        <v>36.627000000000002</v>
      </c>
      <c r="W40" s="117">
        <v>18.664000000000001</v>
      </c>
      <c r="X40" s="117">
        <v>42.893000000000001</v>
      </c>
      <c r="Y40" s="117">
        <v>54.142000000000003</v>
      </c>
      <c r="Z40" s="117">
        <v>30.074000000000002</v>
      </c>
      <c r="AA40" s="117">
        <v>31.529</v>
      </c>
      <c r="AB40" s="117">
        <v>31.361999999999998</v>
      </c>
      <c r="AC40" s="117">
        <v>23.58</v>
      </c>
      <c r="AD40" s="117">
        <v>30.271999999999998</v>
      </c>
      <c r="AE40" s="117">
        <v>25.56</v>
      </c>
      <c r="AF40" s="117">
        <v>15.413</v>
      </c>
      <c r="AG40" s="117">
        <v>25.66</v>
      </c>
      <c r="AH40" s="117">
        <v>41.834000000000003</v>
      </c>
      <c r="AI40" s="130"/>
      <c r="AJ40" s="130"/>
      <c r="AK40" s="130"/>
      <c r="AL40" s="130"/>
      <c r="AM40" s="130"/>
      <c r="AN40" s="130"/>
      <c r="AO40" s="130"/>
      <c r="AP40" s="130"/>
      <c r="AQ40" s="130"/>
      <c r="AR40" s="130"/>
      <c r="AS40" s="130"/>
      <c r="AT40" s="130"/>
      <c r="AU40" s="130"/>
      <c r="AV40" s="130"/>
      <c r="AW40" s="130"/>
      <c r="AX40" s="130"/>
      <c r="AY40" s="130"/>
    </row>
    <row r="41" spans="1:51" ht="14.5" x14ac:dyDescent="0.35">
      <c r="A41" s="148">
        <v>46296</v>
      </c>
      <c r="B41" s="279"/>
      <c r="C41" s="269">
        <v>37</v>
      </c>
      <c r="D41" s="296">
        <v>53</v>
      </c>
      <c r="E41" s="117">
        <v>57.768000000000001</v>
      </c>
      <c r="F41" s="117">
        <v>77.986999999999995</v>
      </c>
      <c r="G41" s="117">
        <v>72.602000000000004</v>
      </c>
      <c r="H41" s="117">
        <v>96.831999999999994</v>
      </c>
      <c r="I41" s="117">
        <v>61.878999999999998</v>
      </c>
      <c r="J41" s="117">
        <v>49.103000000000002</v>
      </c>
      <c r="K41" s="117">
        <v>54.06</v>
      </c>
      <c r="L41" s="117">
        <v>46.478999999999999</v>
      </c>
      <c r="M41" s="117">
        <v>42.331000000000003</v>
      </c>
      <c r="N41" s="117">
        <v>44.05</v>
      </c>
      <c r="O41" s="117">
        <v>63.481000000000002</v>
      </c>
      <c r="P41" s="117">
        <v>80.307000000000002</v>
      </c>
      <c r="Q41" s="117">
        <v>128.28899999999999</v>
      </c>
      <c r="R41" s="117">
        <v>94.153999999999996</v>
      </c>
      <c r="S41" s="117">
        <v>64.653999999999996</v>
      </c>
      <c r="T41" s="117">
        <v>61.231999999999999</v>
      </c>
      <c r="U41" s="117">
        <v>57.646000000000001</v>
      </c>
      <c r="V41" s="117">
        <v>68.010000000000005</v>
      </c>
      <c r="W41" s="117">
        <v>39.125</v>
      </c>
      <c r="X41" s="117">
        <v>77.210999999999999</v>
      </c>
      <c r="Y41" s="117">
        <v>89.197999999999993</v>
      </c>
      <c r="Z41" s="117">
        <v>61.162999999999997</v>
      </c>
      <c r="AA41" s="117">
        <v>65.191000000000003</v>
      </c>
      <c r="AB41" s="117">
        <v>71.007000000000005</v>
      </c>
      <c r="AC41" s="117">
        <v>51.579000000000001</v>
      </c>
      <c r="AD41" s="117">
        <v>73.858000000000004</v>
      </c>
      <c r="AE41" s="117">
        <v>43.154000000000003</v>
      </c>
      <c r="AF41" s="117">
        <v>46.984999999999999</v>
      </c>
      <c r="AG41" s="117">
        <v>51.344999999999999</v>
      </c>
      <c r="AH41" s="117">
        <v>79.495999999999995</v>
      </c>
      <c r="AI41" s="130"/>
      <c r="AJ41" s="130"/>
      <c r="AK41" s="130"/>
      <c r="AL41" s="130"/>
      <c r="AM41" s="130"/>
      <c r="AN41" s="130"/>
      <c r="AO41" s="130"/>
      <c r="AP41" s="130"/>
      <c r="AQ41" s="130"/>
      <c r="AR41" s="130"/>
      <c r="AS41" s="130"/>
      <c r="AT41" s="130"/>
      <c r="AU41" s="130"/>
      <c r="AV41" s="130"/>
      <c r="AW41" s="130"/>
      <c r="AX41" s="130"/>
      <c r="AY41" s="130"/>
    </row>
    <row r="42" spans="1:51" ht="14.5" x14ac:dyDescent="0.35">
      <c r="A42" s="148">
        <v>46327</v>
      </c>
      <c r="B42" s="279"/>
      <c r="C42" s="269">
        <v>57</v>
      </c>
      <c r="D42" s="296">
        <v>67</v>
      </c>
      <c r="E42" s="117">
        <v>56.533999999999999</v>
      </c>
      <c r="F42" s="117">
        <v>64.399000000000001</v>
      </c>
      <c r="G42" s="117">
        <v>66.204999999999998</v>
      </c>
      <c r="H42" s="117">
        <v>69.995999999999995</v>
      </c>
      <c r="I42" s="117">
        <v>57.124000000000002</v>
      </c>
      <c r="J42" s="117">
        <v>48.302</v>
      </c>
      <c r="K42" s="117">
        <v>45.378</v>
      </c>
      <c r="L42" s="117">
        <v>45.203000000000003</v>
      </c>
      <c r="M42" s="117">
        <v>44.280999999999999</v>
      </c>
      <c r="N42" s="117">
        <v>44.344999999999999</v>
      </c>
      <c r="O42" s="117">
        <v>61.216000000000001</v>
      </c>
      <c r="P42" s="117">
        <v>65.69</v>
      </c>
      <c r="Q42" s="117">
        <v>76.186999999999998</v>
      </c>
      <c r="R42" s="117">
        <v>63.189</v>
      </c>
      <c r="S42" s="117">
        <v>53.305</v>
      </c>
      <c r="T42" s="117">
        <v>52.113</v>
      </c>
      <c r="U42" s="117">
        <v>55.225999999999999</v>
      </c>
      <c r="V42" s="117">
        <v>56.179000000000002</v>
      </c>
      <c r="W42" s="117">
        <v>41.636000000000003</v>
      </c>
      <c r="X42" s="117">
        <v>56.392000000000003</v>
      </c>
      <c r="Y42" s="117">
        <v>54.756</v>
      </c>
      <c r="Z42" s="117">
        <v>48.408000000000001</v>
      </c>
      <c r="AA42" s="117">
        <v>47.109000000000002</v>
      </c>
      <c r="AB42" s="117">
        <v>49.905000000000001</v>
      </c>
      <c r="AC42" s="117">
        <v>43.457999999999998</v>
      </c>
      <c r="AD42" s="117">
        <v>51.676000000000002</v>
      </c>
      <c r="AE42" s="117">
        <v>48.265999999999998</v>
      </c>
      <c r="AF42" s="117">
        <v>51.183999999999997</v>
      </c>
      <c r="AG42" s="117">
        <v>60.023000000000003</v>
      </c>
      <c r="AH42" s="117">
        <v>64.853999999999999</v>
      </c>
      <c r="AI42" s="130"/>
      <c r="AJ42" s="130"/>
      <c r="AK42" s="130"/>
      <c r="AL42" s="130"/>
      <c r="AM42" s="130"/>
      <c r="AN42" s="130"/>
      <c r="AO42" s="130"/>
      <c r="AP42" s="130"/>
      <c r="AQ42" s="130"/>
      <c r="AR42" s="130"/>
      <c r="AS42" s="130"/>
      <c r="AT42" s="130"/>
      <c r="AU42" s="130"/>
      <c r="AV42" s="130"/>
      <c r="AW42" s="130"/>
      <c r="AX42" s="130"/>
      <c r="AY42" s="130"/>
    </row>
    <row r="43" spans="1:51" ht="14.5" x14ac:dyDescent="0.35">
      <c r="A43" s="148">
        <v>46357</v>
      </c>
      <c r="B43" s="279"/>
      <c r="C43" s="269">
        <v>47</v>
      </c>
      <c r="D43" s="296">
        <v>45</v>
      </c>
      <c r="E43" s="117">
        <v>45.390999999999998</v>
      </c>
      <c r="F43" s="117">
        <v>52.000999999999998</v>
      </c>
      <c r="G43" s="117">
        <v>53.277000000000001</v>
      </c>
      <c r="H43" s="117">
        <v>51.83</v>
      </c>
      <c r="I43" s="117">
        <v>50.765999999999998</v>
      </c>
      <c r="J43" s="117">
        <v>39.631999999999998</v>
      </c>
      <c r="K43" s="117">
        <v>36.738999999999997</v>
      </c>
      <c r="L43" s="117">
        <v>37.683999999999997</v>
      </c>
      <c r="M43" s="117">
        <v>34.298000000000002</v>
      </c>
      <c r="N43" s="117">
        <v>39.844000000000001</v>
      </c>
      <c r="O43" s="117">
        <v>45.875</v>
      </c>
      <c r="P43" s="117">
        <v>49.401000000000003</v>
      </c>
      <c r="Q43" s="117">
        <v>51.738999999999997</v>
      </c>
      <c r="R43" s="117">
        <v>54.311</v>
      </c>
      <c r="S43" s="117">
        <v>45.817999999999998</v>
      </c>
      <c r="T43" s="117">
        <v>42.04</v>
      </c>
      <c r="U43" s="117">
        <v>59.97</v>
      </c>
      <c r="V43" s="117">
        <v>45.786999999999999</v>
      </c>
      <c r="W43" s="117">
        <v>36.667000000000002</v>
      </c>
      <c r="X43" s="117">
        <v>41.843000000000004</v>
      </c>
      <c r="Y43" s="117">
        <v>44.186999999999998</v>
      </c>
      <c r="Z43" s="117">
        <v>40.393999999999998</v>
      </c>
      <c r="AA43" s="117">
        <v>46.03</v>
      </c>
      <c r="AB43" s="117">
        <v>40.79</v>
      </c>
      <c r="AC43" s="117">
        <v>32.85</v>
      </c>
      <c r="AD43" s="117">
        <v>47.005000000000003</v>
      </c>
      <c r="AE43" s="117">
        <v>39.771000000000001</v>
      </c>
      <c r="AF43" s="117">
        <v>42.834000000000003</v>
      </c>
      <c r="AG43" s="117">
        <v>43.984999999999999</v>
      </c>
      <c r="AH43" s="117">
        <v>49.182000000000002</v>
      </c>
      <c r="AI43" s="130"/>
      <c r="AJ43" s="130"/>
      <c r="AK43" s="130"/>
      <c r="AL43" s="130"/>
      <c r="AM43" s="130"/>
      <c r="AN43" s="130"/>
      <c r="AO43" s="130"/>
      <c r="AP43" s="130"/>
      <c r="AQ43" s="130"/>
      <c r="AR43" s="130"/>
      <c r="AS43" s="130"/>
      <c r="AT43" s="130"/>
      <c r="AU43" s="130"/>
      <c r="AV43" s="130"/>
      <c r="AW43" s="130"/>
      <c r="AX43" s="130"/>
      <c r="AY43" s="130"/>
    </row>
    <row r="44" spans="1:51" ht="14.5" x14ac:dyDescent="0.35">
      <c r="A44" s="148">
        <v>46388</v>
      </c>
      <c r="B44" s="279"/>
      <c r="C44" s="269">
        <v>40</v>
      </c>
      <c r="D44" s="296">
        <v>38</v>
      </c>
      <c r="E44" s="117">
        <v>38.555</v>
      </c>
      <c r="F44" s="117">
        <v>40.831000000000003</v>
      </c>
      <c r="G44" s="117">
        <v>42.283999999999999</v>
      </c>
      <c r="H44" s="117">
        <v>44.433</v>
      </c>
      <c r="I44" s="117">
        <v>41.210999999999999</v>
      </c>
      <c r="J44" s="117">
        <v>36.978000000000002</v>
      </c>
      <c r="K44" s="117">
        <v>29.11</v>
      </c>
      <c r="L44" s="117">
        <v>29.782</v>
      </c>
      <c r="M44" s="117">
        <v>26.414000000000001</v>
      </c>
      <c r="N44" s="117">
        <v>32.405999999999999</v>
      </c>
      <c r="O44" s="117">
        <v>59.795999999999999</v>
      </c>
      <c r="P44" s="117">
        <v>42.863</v>
      </c>
      <c r="Q44" s="117">
        <v>41.65</v>
      </c>
      <c r="R44" s="117">
        <v>40.573999999999998</v>
      </c>
      <c r="S44" s="117">
        <v>39.359000000000002</v>
      </c>
      <c r="T44" s="117">
        <v>34.078000000000003</v>
      </c>
      <c r="U44" s="117">
        <v>47.793999999999997</v>
      </c>
      <c r="V44" s="117">
        <v>38.944000000000003</v>
      </c>
      <c r="W44" s="117">
        <v>29.916</v>
      </c>
      <c r="X44" s="117">
        <v>32.466000000000001</v>
      </c>
      <c r="Y44" s="117">
        <v>37.177</v>
      </c>
      <c r="Z44" s="117">
        <v>33.119999999999997</v>
      </c>
      <c r="AA44" s="117">
        <v>45.392000000000003</v>
      </c>
      <c r="AB44" s="117">
        <v>32.281999999999996</v>
      </c>
      <c r="AC44" s="117">
        <v>27.824999999999999</v>
      </c>
      <c r="AD44" s="117">
        <v>38.14</v>
      </c>
      <c r="AE44" s="117">
        <v>29.777999999999999</v>
      </c>
      <c r="AF44" s="117">
        <v>32.738</v>
      </c>
      <c r="AG44" s="117">
        <v>41.539000000000001</v>
      </c>
      <c r="AH44" s="117">
        <v>40.374000000000002</v>
      </c>
      <c r="AI44" s="130"/>
      <c r="AJ44" s="130"/>
      <c r="AK44" s="130"/>
      <c r="AL44" s="130"/>
      <c r="AM44" s="130"/>
      <c r="AN44" s="130"/>
      <c r="AO44" s="130"/>
      <c r="AP44" s="130"/>
      <c r="AQ44" s="130"/>
      <c r="AR44" s="130"/>
      <c r="AS44" s="130"/>
      <c r="AT44" s="130"/>
      <c r="AU44" s="130"/>
      <c r="AV44" s="130"/>
      <c r="AW44" s="130"/>
      <c r="AX44" s="130"/>
      <c r="AY44" s="130"/>
    </row>
    <row r="45" spans="1:51" ht="14.5" x14ac:dyDescent="0.35">
      <c r="A45" s="148">
        <v>46419</v>
      </c>
      <c r="B45" s="279"/>
      <c r="C45" s="269">
        <v>35</v>
      </c>
      <c r="D45" s="296">
        <v>33</v>
      </c>
      <c r="E45" s="117">
        <v>37.548999999999999</v>
      </c>
      <c r="F45" s="117">
        <v>54.790999999999997</v>
      </c>
      <c r="G45" s="117">
        <v>33.628</v>
      </c>
      <c r="H45" s="117">
        <v>35.359000000000002</v>
      </c>
      <c r="I45" s="117">
        <v>36.201000000000001</v>
      </c>
      <c r="J45" s="117">
        <v>35.844000000000001</v>
      </c>
      <c r="K45" s="117">
        <v>25.058</v>
      </c>
      <c r="L45" s="117">
        <v>22.808</v>
      </c>
      <c r="M45" s="117">
        <v>23.277000000000001</v>
      </c>
      <c r="N45" s="117">
        <v>26.012</v>
      </c>
      <c r="O45" s="117">
        <v>40.049999999999997</v>
      </c>
      <c r="P45" s="117">
        <v>32.152999999999999</v>
      </c>
      <c r="Q45" s="117">
        <v>38.89</v>
      </c>
      <c r="R45" s="117">
        <v>33.582999999999998</v>
      </c>
      <c r="S45" s="117">
        <v>37.274999999999999</v>
      </c>
      <c r="T45" s="117">
        <v>27.472000000000001</v>
      </c>
      <c r="U45" s="117">
        <v>33.662999999999997</v>
      </c>
      <c r="V45" s="117">
        <v>32.917000000000002</v>
      </c>
      <c r="W45" s="117">
        <v>29.54</v>
      </c>
      <c r="X45" s="117">
        <v>34.314999999999998</v>
      </c>
      <c r="Y45" s="117">
        <v>39.302999999999997</v>
      </c>
      <c r="Z45" s="117">
        <v>32.148000000000003</v>
      </c>
      <c r="AA45" s="117">
        <v>44.408000000000001</v>
      </c>
      <c r="AB45" s="117">
        <v>28.454999999999998</v>
      </c>
      <c r="AC45" s="117">
        <v>23.812000000000001</v>
      </c>
      <c r="AD45" s="117">
        <v>30.907</v>
      </c>
      <c r="AE45" s="117">
        <v>26.401</v>
      </c>
      <c r="AF45" s="117">
        <v>27.963999999999999</v>
      </c>
      <c r="AG45" s="117">
        <v>36.255000000000003</v>
      </c>
      <c r="AH45" s="117">
        <v>34.372</v>
      </c>
      <c r="AI45" s="130"/>
      <c r="AJ45" s="130"/>
      <c r="AK45" s="130"/>
      <c r="AL45" s="130"/>
      <c r="AM45" s="130"/>
      <c r="AN45" s="130"/>
      <c r="AO45" s="130"/>
      <c r="AP45" s="130"/>
      <c r="AQ45" s="130"/>
      <c r="AR45" s="130"/>
      <c r="AS45" s="130"/>
      <c r="AT45" s="130"/>
      <c r="AU45" s="130"/>
      <c r="AV45" s="130"/>
      <c r="AW45" s="130"/>
      <c r="AX45" s="130"/>
      <c r="AY45" s="130"/>
    </row>
    <row r="46" spans="1:51" ht="14.5" x14ac:dyDescent="0.35">
      <c r="A46" s="148">
        <v>46447</v>
      </c>
      <c r="B46" s="279"/>
      <c r="C46" s="269">
        <v>42</v>
      </c>
      <c r="D46" s="296">
        <v>44</v>
      </c>
      <c r="E46" s="117">
        <v>80.691000000000003</v>
      </c>
      <c r="F46" s="117">
        <v>65.510000000000005</v>
      </c>
      <c r="G46" s="117">
        <v>62.774999999999999</v>
      </c>
      <c r="H46" s="117">
        <v>62.527999999999999</v>
      </c>
      <c r="I46" s="117">
        <v>57.517000000000003</v>
      </c>
      <c r="J46" s="117">
        <v>42.057000000000002</v>
      </c>
      <c r="K46" s="117">
        <v>39.539000000000001</v>
      </c>
      <c r="L46" s="117">
        <v>30.632000000000001</v>
      </c>
      <c r="M46" s="117">
        <v>35.182000000000002</v>
      </c>
      <c r="N46" s="117">
        <v>62.003999999999998</v>
      </c>
      <c r="O46" s="117">
        <v>49.890999999999998</v>
      </c>
      <c r="P46" s="117">
        <v>40.603999999999999</v>
      </c>
      <c r="Q46" s="117">
        <v>105.449</v>
      </c>
      <c r="R46" s="117">
        <v>41.470999999999997</v>
      </c>
      <c r="S46" s="117">
        <v>60.241999999999997</v>
      </c>
      <c r="T46" s="117">
        <v>33.369</v>
      </c>
      <c r="U46" s="117">
        <v>52.917999999999999</v>
      </c>
      <c r="V46" s="117">
        <v>54.767000000000003</v>
      </c>
      <c r="W46" s="117">
        <v>32.505000000000003</v>
      </c>
      <c r="X46" s="117">
        <v>41.33</v>
      </c>
      <c r="Y46" s="117">
        <v>55.15</v>
      </c>
      <c r="Z46" s="117">
        <v>38.731000000000002</v>
      </c>
      <c r="AA46" s="117">
        <v>67.171000000000006</v>
      </c>
      <c r="AB46" s="117">
        <v>28.690999999999999</v>
      </c>
      <c r="AC46" s="117">
        <v>36.325000000000003</v>
      </c>
      <c r="AD46" s="117">
        <v>40.539000000000001</v>
      </c>
      <c r="AE46" s="117">
        <v>36.302999999999997</v>
      </c>
      <c r="AF46" s="117">
        <v>47.551000000000002</v>
      </c>
      <c r="AG46" s="117">
        <v>56.610999999999997</v>
      </c>
      <c r="AH46" s="117">
        <v>62.808999999999997</v>
      </c>
      <c r="AI46" s="130"/>
      <c r="AJ46" s="130"/>
      <c r="AK46" s="130"/>
      <c r="AL46" s="130"/>
      <c r="AM46" s="130"/>
      <c r="AN46" s="130"/>
      <c r="AO46" s="130"/>
      <c r="AP46" s="130"/>
      <c r="AQ46" s="130"/>
      <c r="AR46" s="130"/>
      <c r="AS46" s="130"/>
      <c r="AT46" s="130"/>
      <c r="AU46" s="130"/>
      <c r="AV46" s="130"/>
      <c r="AW46" s="130"/>
      <c r="AX46" s="130"/>
      <c r="AY46" s="130"/>
    </row>
    <row r="47" spans="1:51" ht="14.5" x14ac:dyDescent="0.35">
      <c r="A47" s="148">
        <v>46478</v>
      </c>
      <c r="B47" s="279"/>
      <c r="C47" s="269">
        <v>57</v>
      </c>
      <c r="D47" s="296">
        <v>85</v>
      </c>
      <c r="E47" s="117">
        <v>101.38800000000001</v>
      </c>
      <c r="F47" s="117">
        <v>125.61499999999999</v>
      </c>
      <c r="G47" s="117">
        <v>137.29400000000001</v>
      </c>
      <c r="H47" s="117">
        <v>104.70699999999999</v>
      </c>
      <c r="I47" s="117">
        <v>95.248000000000005</v>
      </c>
      <c r="J47" s="117">
        <v>79.408000000000001</v>
      </c>
      <c r="K47" s="117">
        <v>63.317999999999998</v>
      </c>
      <c r="L47" s="117">
        <v>48.040999999999997</v>
      </c>
      <c r="M47" s="117">
        <v>68.83</v>
      </c>
      <c r="N47" s="117">
        <v>147.756</v>
      </c>
      <c r="O47" s="117">
        <v>185.66800000000001</v>
      </c>
      <c r="P47" s="117">
        <v>161.733</v>
      </c>
      <c r="Q47" s="117">
        <v>174.81</v>
      </c>
      <c r="R47" s="117">
        <v>56.203000000000003</v>
      </c>
      <c r="S47" s="117">
        <v>98.397000000000006</v>
      </c>
      <c r="T47" s="117">
        <v>67.676000000000002</v>
      </c>
      <c r="U47" s="117">
        <v>170.297</v>
      </c>
      <c r="V47" s="117">
        <v>109.812</v>
      </c>
      <c r="W47" s="117">
        <v>41.552999999999997</v>
      </c>
      <c r="X47" s="117">
        <v>83.37</v>
      </c>
      <c r="Y47" s="117">
        <v>59.918999999999997</v>
      </c>
      <c r="Z47" s="117">
        <v>84.622</v>
      </c>
      <c r="AA47" s="117">
        <v>128.22800000000001</v>
      </c>
      <c r="AB47" s="117">
        <v>36.884999999999998</v>
      </c>
      <c r="AC47" s="117">
        <v>106.575</v>
      </c>
      <c r="AD47" s="117">
        <v>54.186999999999998</v>
      </c>
      <c r="AE47" s="117">
        <v>48.722000000000001</v>
      </c>
      <c r="AF47" s="117">
        <v>135.994</v>
      </c>
      <c r="AG47" s="117">
        <v>133.22800000000001</v>
      </c>
      <c r="AH47" s="117">
        <v>117.664</v>
      </c>
      <c r="AI47" s="130"/>
      <c r="AJ47" s="130"/>
      <c r="AK47" s="130"/>
      <c r="AL47" s="130"/>
      <c r="AM47" s="130"/>
      <c r="AN47" s="130"/>
      <c r="AO47" s="130"/>
      <c r="AP47" s="130"/>
      <c r="AQ47" s="130"/>
      <c r="AR47" s="130"/>
      <c r="AS47" s="130"/>
      <c r="AT47" s="130"/>
      <c r="AU47" s="130"/>
      <c r="AV47" s="130"/>
      <c r="AW47" s="130"/>
      <c r="AX47" s="130"/>
      <c r="AY47" s="130"/>
    </row>
    <row r="48" spans="1:51" ht="14.5" x14ac:dyDescent="0.35">
      <c r="A48" s="148">
        <v>46508</v>
      </c>
      <c r="B48" s="279"/>
      <c r="C48" s="269">
        <v>102</v>
      </c>
      <c r="D48" s="296">
        <v>163</v>
      </c>
      <c r="E48" s="117">
        <v>357.822</v>
      </c>
      <c r="F48" s="117">
        <v>198.96100000000001</v>
      </c>
      <c r="G48" s="117">
        <v>364.995</v>
      </c>
      <c r="H48" s="117">
        <v>286.762</v>
      </c>
      <c r="I48" s="117">
        <v>193.15799999999999</v>
      </c>
      <c r="J48" s="117">
        <v>134.90199999999999</v>
      </c>
      <c r="K48" s="117">
        <v>178.59399999999999</v>
      </c>
      <c r="L48" s="117">
        <v>43.915999999999997</v>
      </c>
      <c r="M48" s="117">
        <v>176.119</v>
      </c>
      <c r="N48" s="117">
        <v>179.02799999999999</v>
      </c>
      <c r="O48" s="117">
        <v>391.63200000000001</v>
      </c>
      <c r="P48" s="117">
        <v>196.77099999999999</v>
      </c>
      <c r="Q48" s="117">
        <v>173.571</v>
      </c>
      <c r="R48" s="117">
        <v>328.21699999999998</v>
      </c>
      <c r="S48" s="117">
        <v>294.91500000000002</v>
      </c>
      <c r="T48" s="117">
        <v>169.39</v>
      </c>
      <c r="U48" s="117">
        <v>291.30399999999997</v>
      </c>
      <c r="V48" s="117">
        <v>92.734999999999999</v>
      </c>
      <c r="W48" s="117">
        <v>118.965</v>
      </c>
      <c r="X48" s="117">
        <v>214.006</v>
      </c>
      <c r="Y48" s="117">
        <v>131.876</v>
      </c>
      <c r="Z48" s="117">
        <v>204.88499999999999</v>
      </c>
      <c r="AA48" s="117">
        <v>183.94900000000001</v>
      </c>
      <c r="AB48" s="117">
        <v>71.569000000000003</v>
      </c>
      <c r="AC48" s="117">
        <v>349.86500000000001</v>
      </c>
      <c r="AD48" s="117">
        <v>115.286</v>
      </c>
      <c r="AE48" s="117">
        <v>105.896</v>
      </c>
      <c r="AF48" s="117">
        <v>204.23400000000001</v>
      </c>
      <c r="AG48" s="117">
        <v>520.38699999999994</v>
      </c>
      <c r="AH48" s="117">
        <v>211.404</v>
      </c>
      <c r="AI48" s="130"/>
      <c r="AJ48" s="130"/>
      <c r="AK48" s="130"/>
      <c r="AL48" s="130"/>
      <c r="AM48" s="130"/>
      <c r="AN48" s="130"/>
      <c r="AO48" s="130"/>
      <c r="AP48" s="130"/>
      <c r="AQ48" s="130"/>
      <c r="AR48" s="130"/>
      <c r="AS48" s="130"/>
      <c r="AT48" s="130"/>
      <c r="AU48" s="130"/>
      <c r="AV48" s="130"/>
      <c r="AW48" s="130"/>
      <c r="AX48" s="130"/>
      <c r="AY48" s="130"/>
    </row>
    <row r="49" spans="1:1005" ht="14.5" x14ac:dyDescent="0.35">
      <c r="A49" s="148">
        <v>46539</v>
      </c>
      <c r="B49" s="279"/>
      <c r="C49" s="269">
        <v>25</v>
      </c>
      <c r="D49" s="296">
        <v>96</v>
      </c>
      <c r="E49" s="117">
        <v>405.01</v>
      </c>
      <c r="F49" s="117">
        <v>82.597999999999999</v>
      </c>
      <c r="G49" s="117">
        <v>271.60399999999998</v>
      </c>
      <c r="H49" s="117">
        <v>158.262</v>
      </c>
      <c r="I49" s="117">
        <v>153.53899999999999</v>
      </c>
      <c r="J49" s="117">
        <v>29.164999999999999</v>
      </c>
      <c r="K49" s="117">
        <v>58.438000000000002</v>
      </c>
      <c r="L49" s="117">
        <v>-0.68200000000000005</v>
      </c>
      <c r="M49" s="117">
        <v>98.567999999999998</v>
      </c>
      <c r="N49" s="117">
        <v>41.850999999999999</v>
      </c>
      <c r="O49" s="117">
        <v>221.90199999999999</v>
      </c>
      <c r="P49" s="117">
        <v>68.944000000000003</v>
      </c>
      <c r="Q49" s="117">
        <v>49.09</v>
      </c>
      <c r="R49" s="117">
        <v>309.803</v>
      </c>
      <c r="S49" s="117">
        <v>135.93700000000001</v>
      </c>
      <c r="T49" s="117">
        <v>166.357</v>
      </c>
      <c r="U49" s="117">
        <v>313.262</v>
      </c>
      <c r="V49" s="117">
        <v>4.3899999999999997</v>
      </c>
      <c r="W49" s="117">
        <v>68.775000000000006</v>
      </c>
      <c r="X49" s="117">
        <v>150.304</v>
      </c>
      <c r="Y49" s="117">
        <v>106.402</v>
      </c>
      <c r="Z49" s="117">
        <v>121.53</v>
      </c>
      <c r="AA49" s="117">
        <v>149.209</v>
      </c>
      <c r="AB49" s="117">
        <v>-3.8969999999999998</v>
      </c>
      <c r="AC49" s="117">
        <v>293.15199999999999</v>
      </c>
      <c r="AD49" s="117">
        <v>51.814999999999998</v>
      </c>
      <c r="AE49" s="117">
        <v>115.65300000000001</v>
      </c>
      <c r="AF49" s="117">
        <v>84.53</v>
      </c>
      <c r="AG49" s="117">
        <v>345.25599999999997</v>
      </c>
      <c r="AH49" s="117">
        <v>91.406999999999996</v>
      </c>
      <c r="AI49" s="130"/>
      <c r="AJ49" s="130"/>
      <c r="AK49" s="130"/>
      <c r="AL49" s="130"/>
      <c r="AM49" s="130"/>
      <c r="AN49" s="130"/>
      <c r="AO49" s="130"/>
      <c r="AP49" s="130"/>
      <c r="AQ49" s="130"/>
      <c r="AR49" s="130"/>
      <c r="AS49" s="130"/>
      <c r="AT49" s="130"/>
      <c r="AU49" s="130"/>
      <c r="AV49" s="130"/>
      <c r="AW49" s="130"/>
      <c r="AX49" s="130"/>
      <c r="AY49" s="130"/>
    </row>
    <row r="50" spans="1:1005" ht="14.5" x14ac:dyDescent="0.35">
      <c r="A50" s="148">
        <v>46569</v>
      </c>
      <c r="B50" s="279"/>
      <c r="C50" s="269">
        <v>-60</v>
      </c>
      <c r="D50" s="296">
        <v>-23</v>
      </c>
      <c r="E50" s="117">
        <v>202.08099999999999</v>
      </c>
      <c r="F50" s="117">
        <v>-9.0730000000000004</v>
      </c>
      <c r="G50" s="117">
        <v>33.820999999999998</v>
      </c>
      <c r="H50" s="117">
        <v>32.988999999999997</v>
      </c>
      <c r="I50" s="117">
        <v>43.280999999999999</v>
      </c>
      <c r="J50" s="117">
        <v>-22.942</v>
      </c>
      <c r="K50" s="117">
        <v>-17.148</v>
      </c>
      <c r="L50" s="117">
        <v>-22.058</v>
      </c>
      <c r="M50" s="117">
        <v>-10.461</v>
      </c>
      <c r="N50" s="117">
        <v>-16.331</v>
      </c>
      <c r="O50" s="117">
        <v>29.013999999999999</v>
      </c>
      <c r="P50" s="117">
        <v>-11.112</v>
      </c>
      <c r="Q50" s="117">
        <v>-14.159000000000001</v>
      </c>
      <c r="R50" s="117">
        <v>62.731000000000002</v>
      </c>
      <c r="S50" s="117">
        <v>26.344999999999999</v>
      </c>
      <c r="T50" s="117">
        <v>3.2490000000000001</v>
      </c>
      <c r="U50" s="117">
        <v>88.873000000000005</v>
      </c>
      <c r="V50" s="117">
        <v>-14.257</v>
      </c>
      <c r="W50" s="117">
        <v>-6.5289999999999999</v>
      </c>
      <c r="X50" s="117">
        <v>15.432</v>
      </c>
      <c r="Y50" s="117">
        <v>7.3230000000000004</v>
      </c>
      <c r="Z50" s="117">
        <v>8.7729999999999997</v>
      </c>
      <c r="AA50" s="117">
        <v>6.0430000000000001</v>
      </c>
      <c r="AB50" s="117">
        <v>-20.542000000000002</v>
      </c>
      <c r="AC50" s="117">
        <v>79.346000000000004</v>
      </c>
      <c r="AD50" s="117">
        <v>-17.606999999999999</v>
      </c>
      <c r="AE50" s="117">
        <v>13.481999999999999</v>
      </c>
      <c r="AF50" s="117">
        <v>-3.7519999999999998</v>
      </c>
      <c r="AG50" s="117">
        <v>91.747</v>
      </c>
      <c r="AH50" s="117">
        <v>-9.1</v>
      </c>
      <c r="AI50" s="130"/>
      <c r="AJ50" s="130"/>
      <c r="AK50" s="130"/>
      <c r="AL50" s="130"/>
      <c r="AM50" s="130"/>
      <c r="AN50" s="130"/>
      <c r="AO50" s="130"/>
      <c r="AP50" s="130"/>
      <c r="AQ50" s="130"/>
      <c r="AR50" s="130"/>
      <c r="AS50" s="130"/>
      <c r="AT50" s="130"/>
      <c r="AU50" s="130"/>
      <c r="AV50" s="130"/>
      <c r="AW50" s="130"/>
      <c r="AX50" s="130"/>
      <c r="AY50" s="130"/>
    </row>
    <row r="51" spans="1:1005" ht="14.5" x14ac:dyDescent="0.35">
      <c r="A51" s="148">
        <v>46600</v>
      </c>
      <c r="B51" s="279"/>
      <c r="C51" s="269">
        <v>-52</v>
      </c>
      <c r="D51" s="296">
        <v>-28</v>
      </c>
      <c r="E51" s="117">
        <v>36.231000000000002</v>
      </c>
      <c r="F51" s="117">
        <v>-7.5060000000000002</v>
      </c>
      <c r="G51" s="117">
        <v>16.132999999999999</v>
      </c>
      <c r="H51" s="117">
        <v>-0.55700000000000005</v>
      </c>
      <c r="I51" s="117">
        <v>29.178999999999998</v>
      </c>
      <c r="J51" s="117">
        <v>-9.0660000000000007</v>
      </c>
      <c r="K51" s="117">
        <v>-6.5620000000000003</v>
      </c>
      <c r="L51" s="117">
        <v>-7.2060000000000004</v>
      </c>
      <c r="M51" s="117">
        <v>-8.1620000000000008</v>
      </c>
      <c r="N51" s="117">
        <v>-5.3339999999999996</v>
      </c>
      <c r="O51" s="117">
        <v>5.375</v>
      </c>
      <c r="P51" s="117">
        <v>-3.4140000000000001</v>
      </c>
      <c r="Q51" s="117">
        <v>-4.383</v>
      </c>
      <c r="R51" s="117">
        <v>18.213000000000001</v>
      </c>
      <c r="S51" s="117">
        <v>2.2120000000000002</v>
      </c>
      <c r="T51" s="117">
        <v>11.596</v>
      </c>
      <c r="U51" s="117">
        <v>7.7229999999999999</v>
      </c>
      <c r="V51" s="117">
        <v>-5.3049999999999997</v>
      </c>
      <c r="W51" s="117">
        <v>6.274</v>
      </c>
      <c r="X51" s="117">
        <v>18.841999999999999</v>
      </c>
      <c r="Y51" s="117">
        <v>4.72</v>
      </c>
      <c r="Z51" s="117">
        <v>8.2140000000000004</v>
      </c>
      <c r="AA51" s="117">
        <v>8.1669999999999998</v>
      </c>
      <c r="AB51" s="117">
        <v>2.02</v>
      </c>
      <c r="AC51" s="117">
        <v>18.553000000000001</v>
      </c>
      <c r="AD51" s="117">
        <v>-3.577</v>
      </c>
      <c r="AE51" s="117">
        <v>-8.2550000000000008</v>
      </c>
      <c r="AF51" s="117">
        <v>1.1839999999999999</v>
      </c>
      <c r="AG51" s="117">
        <v>17.815000000000001</v>
      </c>
      <c r="AH51" s="117">
        <v>-4.266</v>
      </c>
      <c r="AI51" s="130"/>
      <c r="AJ51" s="130"/>
      <c r="AK51" s="130"/>
      <c r="AL51" s="130"/>
      <c r="AM51" s="130"/>
      <c r="AN51" s="130"/>
      <c r="AO51" s="130"/>
      <c r="AP51" s="130"/>
      <c r="AQ51" s="130"/>
      <c r="AR51" s="130"/>
      <c r="AS51" s="130"/>
      <c r="AT51" s="130"/>
      <c r="AU51" s="130"/>
      <c r="AV51" s="130"/>
      <c r="AW51" s="130"/>
      <c r="AX51" s="130"/>
      <c r="AY51" s="130"/>
    </row>
    <row r="52" spans="1:1005" ht="14.5" x14ac:dyDescent="0.35">
      <c r="A52" s="148">
        <v>46631</v>
      </c>
      <c r="B52" s="279"/>
      <c r="C52" s="269">
        <v>-9</v>
      </c>
      <c r="D52" s="296">
        <v>5</v>
      </c>
      <c r="E52" s="117">
        <v>43.314999999999998</v>
      </c>
      <c r="F52" s="117">
        <v>27.225999999999999</v>
      </c>
      <c r="G52" s="117">
        <v>51.878</v>
      </c>
      <c r="H52" s="117">
        <v>22.643999999999998</v>
      </c>
      <c r="I52" s="117">
        <v>35.247</v>
      </c>
      <c r="J52" s="117">
        <v>19.948</v>
      </c>
      <c r="K52" s="117">
        <v>20.771000000000001</v>
      </c>
      <c r="L52" s="117">
        <v>12.778</v>
      </c>
      <c r="M52" s="117">
        <v>30.773</v>
      </c>
      <c r="N52" s="117">
        <v>38.664999999999999</v>
      </c>
      <c r="O52" s="117">
        <v>31.151</v>
      </c>
      <c r="P52" s="117">
        <v>35.911000000000001</v>
      </c>
      <c r="Q52" s="117">
        <v>53.454999999999998</v>
      </c>
      <c r="R52" s="117">
        <v>38.749000000000002</v>
      </c>
      <c r="S52" s="117">
        <v>30.39</v>
      </c>
      <c r="T52" s="117">
        <v>25.547000000000001</v>
      </c>
      <c r="U52" s="117">
        <v>36.771999999999998</v>
      </c>
      <c r="V52" s="117">
        <v>18.535</v>
      </c>
      <c r="W52" s="117">
        <v>42.817999999999998</v>
      </c>
      <c r="X52" s="117">
        <v>54.372</v>
      </c>
      <c r="Y52" s="117">
        <v>29.858000000000001</v>
      </c>
      <c r="Z52" s="117">
        <v>31.35</v>
      </c>
      <c r="AA52" s="117">
        <v>31.306999999999999</v>
      </c>
      <c r="AB52" s="117">
        <v>23.439</v>
      </c>
      <c r="AC52" s="117">
        <v>30.052</v>
      </c>
      <c r="AD52" s="117">
        <v>25.498999999999999</v>
      </c>
      <c r="AE52" s="117">
        <v>15.186</v>
      </c>
      <c r="AF52" s="117">
        <v>25.736999999999998</v>
      </c>
      <c r="AG52" s="117">
        <v>41.930999999999997</v>
      </c>
      <c r="AH52" s="117">
        <v>22.571999999999999</v>
      </c>
      <c r="AI52" s="130"/>
      <c r="AJ52" s="130"/>
      <c r="AK52" s="130"/>
      <c r="AL52" s="130"/>
      <c r="AM52" s="130"/>
      <c r="AN52" s="130"/>
      <c r="AO52" s="130"/>
      <c r="AP52" s="130"/>
      <c r="AQ52" s="130"/>
      <c r="AR52" s="130"/>
      <c r="AS52" s="130"/>
      <c r="AT52" s="130"/>
      <c r="AU52" s="130"/>
      <c r="AV52" s="130"/>
      <c r="AW52" s="130"/>
      <c r="AX52" s="130"/>
      <c r="AY52" s="130"/>
    </row>
    <row r="53" spans="1:1005" ht="14.5" x14ac:dyDescent="0.35">
      <c r="A53" s="148">
        <v>46661</v>
      </c>
      <c r="B53" s="279"/>
      <c r="C53" s="269">
        <v>37</v>
      </c>
      <c r="D53" s="296">
        <v>53</v>
      </c>
      <c r="E53" s="117">
        <v>81.260000000000005</v>
      </c>
      <c r="F53" s="117">
        <v>72.67</v>
      </c>
      <c r="G53" s="117">
        <v>96.662999999999997</v>
      </c>
      <c r="H53" s="117">
        <v>61.874000000000002</v>
      </c>
      <c r="I53" s="117">
        <v>48.823</v>
      </c>
      <c r="J53" s="117">
        <v>54.087000000000003</v>
      </c>
      <c r="K53" s="117">
        <v>46.290999999999997</v>
      </c>
      <c r="L53" s="117">
        <v>42.213999999999999</v>
      </c>
      <c r="M53" s="117">
        <v>44.207000000000001</v>
      </c>
      <c r="N53" s="117">
        <v>63.194000000000003</v>
      </c>
      <c r="O53" s="117">
        <v>80.084999999999994</v>
      </c>
      <c r="P53" s="117">
        <v>128.15</v>
      </c>
      <c r="Q53" s="117">
        <v>94.628</v>
      </c>
      <c r="R53" s="117">
        <v>64.587000000000003</v>
      </c>
      <c r="S53" s="117">
        <v>61.076000000000001</v>
      </c>
      <c r="T53" s="117">
        <v>57.573999999999998</v>
      </c>
      <c r="U53" s="117">
        <v>68.093000000000004</v>
      </c>
      <c r="V53" s="117">
        <v>38.994999999999997</v>
      </c>
      <c r="W53" s="117">
        <v>77.069999999999993</v>
      </c>
      <c r="X53" s="117">
        <v>89.174999999999997</v>
      </c>
      <c r="Y53" s="117">
        <v>61.048000000000002</v>
      </c>
      <c r="Z53" s="117">
        <v>64.991</v>
      </c>
      <c r="AA53" s="117">
        <v>70.902000000000001</v>
      </c>
      <c r="AB53" s="117">
        <v>51.347999999999999</v>
      </c>
      <c r="AC53" s="117">
        <v>73.055000000000007</v>
      </c>
      <c r="AD53" s="117">
        <v>43.079000000000001</v>
      </c>
      <c r="AE53" s="117">
        <v>46.74</v>
      </c>
      <c r="AF53" s="117">
        <v>51.341000000000001</v>
      </c>
      <c r="AG53" s="117">
        <v>79.658000000000001</v>
      </c>
      <c r="AH53" s="117">
        <v>57.667999999999999</v>
      </c>
      <c r="AI53" s="130"/>
      <c r="AJ53" s="130"/>
      <c r="AK53" s="130"/>
      <c r="AL53" s="130"/>
      <c r="AM53" s="130"/>
      <c r="AN53" s="130"/>
      <c r="AO53" s="130"/>
      <c r="AP53" s="130"/>
      <c r="AQ53" s="130"/>
      <c r="AR53" s="130"/>
      <c r="AS53" s="130"/>
      <c r="AT53" s="130"/>
      <c r="AU53" s="130"/>
      <c r="AV53" s="130"/>
      <c r="AW53" s="130"/>
      <c r="AX53" s="130"/>
      <c r="AY53" s="130"/>
    </row>
    <row r="54" spans="1:1005" ht="14.5" x14ac:dyDescent="0.35">
      <c r="A54" s="148">
        <v>46692</v>
      </c>
      <c r="B54" s="279"/>
      <c r="C54" s="269">
        <v>57</v>
      </c>
      <c r="D54" s="296">
        <v>67</v>
      </c>
      <c r="E54" s="117">
        <v>65.075000000000003</v>
      </c>
      <c r="F54" s="117">
        <v>66.259</v>
      </c>
      <c r="G54" s="117">
        <v>69.850999999999999</v>
      </c>
      <c r="H54" s="117">
        <v>57.11</v>
      </c>
      <c r="I54" s="117">
        <v>48.884</v>
      </c>
      <c r="J54" s="117">
        <v>45.402000000000001</v>
      </c>
      <c r="K54" s="117">
        <v>45.02</v>
      </c>
      <c r="L54" s="117">
        <v>44.097000000000001</v>
      </c>
      <c r="M54" s="117">
        <v>44.088000000000001</v>
      </c>
      <c r="N54" s="117">
        <v>60.942</v>
      </c>
      <c r="O54" s="117">
        <v>65.501999999999995</v>
      </c>
      <c r="P54" s="117">
        <v>76.039000000000001</v>
      </c>
      <c r="Q54" s="117">
        <v>64.933999999999997</v>
      </c>
      <c r="R54" s="117">
        <v>53.246000000000002</v>
      </c>
      <c r="S54" s="117">
        <v>51.970999999999997</v>
      </c>
      <c r="T54" s="117">
        <v>55.146999999999998</v>
      </c>
      <c r="U54" s="117">
        <v>57.273000000000003</v>
      </c>
      <c r="V54" s="117">
        <v>41.509</v>
      </c>
      <c r="W54" s="117">
        <v>56.264000000000003</v>
      </c>
      <c r="X54" s="117">
        <v>54.667999999999999</v>
      </c>
      <c r="Y54" s="117">
        <v>48.901000000000003</v>
      </c>
      <c r="Z54" s="117">
        <v>46.93</v>
      </c>
      <c r="AA54" s="117">
        <v>49.79</v>
      </c>
      <c r="AB54" s="117">
        <v>43.262</v>
      </c>
      <c r="AC54" s="117">
        <v>53.186</v>
      </c>
      <c r="AD54" s="117">
        <v>48.191000000000003</v>
      </c>
      <c r="AE54" s="117">
        <v>50.936999999999998</v>
      </c>
      <c r="AF54" s="117">
        <v>59.999000000000002</v>
      </c>
      <c r="AG54" s="117">
        <v>65.311999999999998</v>
      </c>
      <c r="AH54" s="117">
        <v>56.441000000000003</v>
      </c>
      <c r="AI54" s="130"/>
      <c r="AJ54" s="130"/>
      <c r="AK54" s="130"/>
      <c r="AL54" s="130"/>
      <c r="AM54" s="130"/>
      <c r="AN54" s="130"/>
      <c r="AO54" s="130"/>
      <c r="AP54" s="130"/>
      <c r="AQ54" s="130"/>
      <c r="AR54" s="130"/>
      <c r="AS54" s="130"/>
      <c r="AT54" s="130"/>
      <c r="AU54" s="130"/>
      <c r="AV54" s="130"/>
      <c r="AW54" s="130"/>
      <c r="AX54" s="130"/>
      <c r="AY54" s="130"/>
    </row>
    <row r="55" spans="1:1005" ht="14.5" x14ac:dyDescent="0.35">
      <c r="A55" s="148">
        <v>46722</v>
      </c>
      <c r="B55" s="279"/>
      <c r="C55" s="269">
        <v>47</v>
      </c>
      <c r="D55" s="296">
        <v>45</v>
      </c>
      <c r="E55" s="117">
        <v>52.218000000000004</v>
      </c>
      <c r="F55" s="117">
        <v>53.33</v>
      </c>
      <c r="G55" s="117">
        <v>51.691000000000003</v>
      </c>
      <c r="H55" s="117">
        <v>50.750999999999998</v>
      </c>
      <c r="I55" s="117">
        <v>39.537999999999997</v>
      </c>
      <c r="J55" s="117">
        <v>36.764000000000003</v>
      </c>
      <c r="K55" s="117">
        <v>37.503999999999998</v>
      </c>
      <c r="L55" s="117">
        <v>34.128999999999998</v>
      </c>
      <c r="M55" s="117">
        <v>39.551000000000002</v>
      </c>
      <c r="N55" s="117">
        <v>45.631</v>
      </c>
      <c r="O55" s="117">
        <v>49.223999999999997</v>
      </c>
      <c r="P55" s="117">
        <v>51.598999999999997</v>
      </c>
      <c r="Q55" s="117">
        <v>54.347000000000001</v>
      </c>
      <c r="R55" s="117">
        <v>45.761000000000003</v>
      </c>
      <c r="S55" s="117">
        <v>41.905000000000001</v>
      </c>
      <c r="T55" s="117">
        <v>59.871000000000002</v>
      </c>
      <c r="U55" s="117">
        <v>46.043999999999997</v>
      </c>
      <c r="V55" s="117">
        <v>36.545000000000002</v>
      </c>
      <c r="W55" s="117">
        <v>41.720999999999997</v>
      </c>
      <c r="X55" s="117">
        <v>44.098999999999997</v>
      </c>
      <c r="Y55" s="117">
        <v>40.226999999999997</v>
      </c>
      <c r="Z55" s="117">
        <v>45.837000000000003</v>
      </c>
      <c r="AA55" s="117">
        <v>40.679000000000002</v>
      </c>
      <c r="AB55" s="117">
        <v>32.668999999999997</v>
      </c>
      <c r="AC55" s="117">
        <v>47.066000000000003</v>
      </c>
      <c r="AD55" s="117">
        <v>39.698</v>
      </c>
      <c r="AE55" s="117">
        <v>42.603999999999999</v>
      </c>
      <c r="AF55" s="117">
        <v>43.968000000000004</v>
      </c>
      <c r="AG55" s="117">
        <v>49.204999999999998</v>
      </c>
      <c r="AH55" s="117">
        <v>45.298000000000002</v>
      </c>
      <c r="AI55" s="130"/>
      <c r="AJ55" s="130"/>
      <c r="AK55" s="130"/>
      <c r="AL55" s="130"/>
      <c r="AM55" s="130"/>
      <c r="AN55" s="130"/>
      <c r="AO55" s="130"/>
      <c r="AP55" s="130"/>
      <c r="AQ55" s="130"/>
      <c r="AR55" s="130"/>
      <c r="AS55" s="130"/>
      <c r="AT55" s="130"/>
      <c r="AU55" s="130"/>
      <c r="AV55" s="130"/>
      <c r="AW55" s="130"/>
      <c r="AX55" s="130"/>
      <c r="AY55" s="130"/>
    </row>
    <row r="56" spans="1:1005" ht="14.5" x14ac:dyDescent="0.35">
      <c r="A56" s="148">
        <v>46753</v>
      </c>
      <c r="B56" s="279"/>
      <c r="C56" s="269">
        <v>40</v>
      </c>
      <c r="D56" s="296">
        <v>38</v>
      </c>
      <c r="E56" s="117">
        <v>40.893999999999998</v>
      </c>
      <c r="F56" s="117">
        <v>42.337000000000003</v>
      </c>
      <c r="G56" s="117">
        <v>44.296999999999997</v>
      </c>
      <c r="H56" s="117">
        <v>41.207999999999998</v>
      </c>
      <c r="I56" s="117">
        <v>36.454999999999998</v>
      </c>
      <c r="J56" s="117">
        <v>29.132000000000001</v>
      </c>
      <c r="K56" s="117">
        <v>29.616</v>
      </c>
      <c r="L56" s="117">
        <v>26.260999999999999</v>
      </c>
      <c r="M56" s="117">
        <v>32.198</v>
      </c>
      <c r="N56" s="117">
        <v>59.494</v>
      </c>
      <c r="O56" s="117">
        <v>42.69</v>
      </c>
      <c r="P56" s="117">
        <v>41.521000000000001</v>
      </c>
      <c r="Q56" s="117">
        <v>40.719000000000001</v>
      </c>
      <c r="R56" s="117">
        <v>39.304000000000002</v>
      </c>
      <c r="S56" s="117">
        <v>33.950000000000003</v>
      </c>
      <c r="T56" s="117">
        <v>47.713000000000001</v>
      </c>
      <c r="U56" s="117">
        <v>38.951000000000001</v>
      </c>
      <c r="V56" s="117">
        <v>29.8</v>
      </c>
      <c r="W56" s="117">
        <v>32.351999999999997</v>
      </c>
      <c r="X56" s="117">
        <v>37.090000000000003</v>
      </c>
      <c r="Y56" s="117">
        <v>32.912999999999997</v>
      </c>
      <c r="Z56" s="117">
        <v>45.219000000000001</v>
      </c>
      <c r="AA56" s="117">
        <v>32.179000000000002</v>
      </c>
      <c r="AB56" s="117">
        <v>27.652000000000001</v>
      </c>
      <c r="AC56" s="117">
        <v>38.127000000000002</v>
      </c>
      <c r="AD56" s="117">
        <v>29.712</v>
      </c>
      <c r="AE56" s="117">
        <v>32.531999999999996</v>
      </c>
      <c r="AF56" s="117">
        <v>41.523000000000003</v>
      </c>
      <c r="AG56" s="117">
        <v>40.353999999999999</v>
      </c>
      <c r="AH56" s="117">
        <v>38.465000000000003</v>
      </c>
      <c r="AI56" s="130"/>
      <c r="AJ56" s="130"/>
      <c r="AK56" s="130"/>
      <c r="AL56" s="130"/>
      <c r="AM56" s="130"/>
      <c r="AN56" s="130"/>
      <c r="AO56" s="130"/>
      <c r="AP56" s="130"/>
      <c r="AQ56" s="130"/>
      <c r="AR56" s="130"/>
      <c r="AS56" s="130"/>
      <c r="AT56" s="130"/>
      <c r="AU56" s="130"/>
      <c r="AV56" s="130"/>
      <c r="AW56" s="130"/>
      <c r="AX56" s="130"/>
      <c r="AY56" s="130"/>
    </row>
    <row r="57" spans="1:1005" ht="14.5" x14ac:dyDescent="0.35">
      <c r="A57" s="148">
        <v>46784</v>
      </c>
      <c r="B57" s="279"/>
      <c r="C57" s="269">
        <v>35</v>
      </c>
      <c r="D57" s="296">
        <v>33</v>
      </c>
      <c r="E57" s="117">
        <v>56.075000000000003</v>
      </c>
      <c r="F57" s="117">
        <v>34.732999999999997</v>
      </c>
      <c r="G57" s="117">
        <v>36.465000000000003</v>
      </c>
      <c r="H57" s="117">
        <v>37.417000000000002</v>
      </c>
      <c r="I57" s="117">
        <v>36.978999999999999</v>
      </c>
      <c r="J57" s="117">
        <v>26.007999999999999</v>
      </c>
      <c r="K57" s="117">
        <v>23.448</v>
      </c>
      <c r="L57" s="117">
        <v>23.895</v>
      </c>
      <c r="M57" s="117">
        <v>26.547000000000001</v>
      </c>
      <c r="N57" s="117">
        <v>41.203000000000003</v>
      </c>
      <c r="O57" s="117">
        <v>33.093000000000004</v>
      </c>
      <c r="P57" s="117">
        <v>40.061</v>
      </c>
      <c r="Q57" s="117">
        <v>34.651000000000003</v>
      </c>
      <c r="R57" s="117">
        <v>38.844000000000001</v>
      </c>
      <c r="S57" s="117">
        <v>28.245999999999999</v>
      </c>
      <c r="T57" s="117">
        <v>34.881</v>
      </c>
      <c r="U57" s="117">
        <v>34.024999999999999</v>
      </c>
      <c r="V57" s="117">
        <v>30.277000000000001</v>
      </c>
      <c r="W57" s="117">
        <v>35.566000000000003</v>
      </c>
      <c r="X57" s="117">
        <v>40.404000000000003</v>
      </c>
      <c r="Y57" s="117">
        <v>32.898000000000003</v>
      </c>
      <c r="Z57" s="117">
        <v>45.58</v>
      </c>
      <c r="AA57" s="117">
        <v>29.22</v>
      </c>
      <c r="AB57" s="117">
        <v>24.38</v>
      </c>
      <c r="AC57" s="117">
        <v>31.867000000000001</v>
      </c>
      <c r="AD57" s="117">
        <v>27.382000000000001</v>
      </c>
      <c r="AE57" s="117">
        <v>28.751000000000001</v>
      </c>
      <c r="AF57" s="117">
        <v>37.523000000000003</v>
      </c>
      <c r="AG57" s="117">
        <v>35.386000000000003</v>
      </c>
      <c r="AH57" s="117">
        <v>38.997999999999998</v>
      </c>
      <c r="AI57" s="130"/>
      <c r="AJ57" s="130"/>
      <c r="AK57" s="130"/>
      <c r="AL57" s="130"/>
      <c r="AM57" s="130"/>
      <c r="AN57" s="130"/>
      <c r="AO57" s="130"/>
      <c r="AP57" s="130"/>
      <c r="AQ57" s="130"/>
      <c r="AR57" s="130"/>
      <c r="AS57" s="130"/>
      <c r="AT57" s="130"/>
      <c r="AU57" s="130"/>
      <c r="AV57" s="130"/>
      <c r="AW57" s="130"/>
      <c r="AX57" s="130"/>
      <c r="AY57" s="130"/>
    </row>
    <row r="58" spans="1:1005" ht="14.5" x14ac:dyDescent="0.35">
      <c r="A58" s="148">
        <v>46813</v>
      </c>
      <c r="B58" s="279"/>
      <c r="C58" s="269">
        <v>42</v>
      </c>
      <c r="D58" s="296">
        <v>44</v>
      </c>
      <c r="E58" s="117">
        <v>65.569000000000003</v>
      </c>
      <c r="F58" s="117">
        <v>64.896000000000001</v>
      </c>
      <c r="G58" s="117">
        <v>64.293000000000006</v>
      </c>
      <c r="H58" s="117">
        <v>59.521999999999998</v>
      </c>
      <c r="I58" s="117">
        <v>41.924999999999997</v>
      </c>
      <c r="J58" s="117">
        <v>40.567999999999998</v>
      </c>
      <c r="K58" s="117">
        <v>31.584</v>
      </c>
      <c r="L58" s="117">
        <v>36.045999999999999</v>
      </c>
      <c r="M58" s="117">
        <v>61.784999999999997</v>
      </c>
      <c r="N58" s="117">
        <v>50.854999999999997</v>
      </c>
      <c r="O58" s="117">
        <v>41.655000000000001</v>
      </c>
      <c r="P58" s="117">
        <v>107.83</v>
      </c>
      <c r="Q58" s="117">
        <v>41.438000000000002</v>
      </c>
      <c r="R58" s="117">
        <v>61.026000000000003</v>
      </c>
      <c r="S58" s="117">
        <v>33.828000000000003</v>
      </c>
      <c r="T58" s="117">
        <v>53.603000000000002</v>
      </c>
      <c r="U58" s="117">
        <v>54.884</v>
      </c>
      <c r="V58" s="117">
        <v>33.076999999999998</v>
      </c>
      <c r="W58" s="117">
        <v>41.341000000000001</v>
      </c>
      <c r="X58" s="117">
        <v>56.66</v>
      </c>
      <c r="Y58" s="117">
        <v>38.502000000000002</v>
      </c>
      <c r="Z58" s="117">
        <v>69.665000000000006</v>
      </c>
      <c r="AA58" s="117">
        <v>29.084</v>
      </c>
      <c r="AB58" s="117">
        <v>37.064</v>
      </c>
      <c r="AC58" s="117">
        <v>40.435000000000002</v>
      </c>
      <c r="AD58" s="117">
        <v>36.869999999999997</v>
      </c>
      <c r="AE58" s="117">
        <v>49.89</v>
      </c>
      <c r="AF58" s="117">
        <v>59.55</v>
      </c>
      <c r="AG58" s="117">
        <v>62.878</v>
      </c>
      <c r="AH58" s="117">
        <v>81.465999999999994</v>
      </c>
      <c r="AI58" s="130"/>
      <c r="AJ58" s="130"/>
      <c r="AK58" s="130"/>
      <c r="AL58" s="130"/>
      <c r="AM58" s="130"/>
      <c r="AN58" s="130"/>
      <c r="AO58" s="130"/>
      <c r="AP58" s="130"/>
      <c r="AQ58" s="130"/>
      <c r="AR58" s="130"/>
      <c r="AS58" s="130"/>
      <c r="AT58" s="130"/>
      <c r="AU58" s="130"/>
      <c r="AV58" s="130"/>
      <c r="AW58" s="130"/>
      <c r="AX58" s="130"/>
      <c r="AY58" s="130"/>
    </row>
    <row r="59" spans="1:1005" ht="14.5" x14ac:dyDescent="0.35">
      <c r="A59" s="148">
        <v>46844</v>
      </c>
      <c r="B59" s="279"/>
      <c r="C59" s="269">
        <v>57</v>
      </c>
      <c r="D59" s="296">
        <v>85</v>
      </c>
      <c r="E59" s="117">
        <v>126.383</v>
      </c>
      <c r="F59" s="117">
        <v>142.00200000000001</v>
      </c>
      <c r="G59" s="117">
        <v>108.39400000000001</v>
      </c>
      <c r="H59" s="117">
        <v>98.757999999999996</v>
      </c>
      <c r="I59" s="117">
        <v>79.180999999999997</v>
      </c>
      <c r="J59" s="117">
        <v>65.504999999999995</v>
      </c>
      <c r="K59" s="117">
        <v>47.561</v>
      </c>
      <c r="L59" s="117">
        <v>70.572999999999993</v>
      </c>
      <c r="M59" s="117">
        <v>147.59800000000001</v>
      </c>
      <c r="N59" s="117">
        <v>191.27799999999999</v>
      </c>
      <c r="O59" s="117">
        <v>164.81</v>
      </c>
      <c r="P59" s="117">
        <v>177.511</v>
      </c>
      <c r="Q59" s="117">
        <v>56.16</v>
      </c>
      <c r="R59" s="117">
        <v>100.98699999999999</v>
      </c>
      <c r="S59" s="117">
        <v>69.525000000000006</v>
      </c>
      <c r="T59" s="117">
        <v>174.49</v>
      </c>
      <c r="U59" s="117">
        <v>110.06</v>
      </c>
      <c r="V59" s="117">
        <v>42.521000000000001</v>
      </c>
      <c r="W59" s="117">
        <v>84.900999999999996</v>
      </c>
      <c r="X59" s="117">
        <v>59.847999999999999</v>
      </c>
      <c r="Y59" s="117">
        <v>84.387</v>
      </c>
      <c r="Z59" s="117">
        <v>126.947</v>
      </c>
      <c r="AA59" s="117">
        <v>37.935000000000002</v>
      </c>
      <c r="AB59" s="117">
        <v>113.622</v>
      </c>
      <c r="AC59" s="117">
        <v>53.737000000000002</v>
      </c>
      <c r="AD59" s="117">
        <v>47.637</v>
      </c>
      <c r="AE59" s="117">
        <v>137.898</v>
      </c>
      <c r="AF59" s="117">
        <v>139.89099999999999</v>
      </c>
      <c r="AG59" s="117">
        <v>117.85599999999999</v>
      </c>
      <c r="AH59" s="117">
        <v>106.349</v>
      </c>
      <c r="AI59" s="130"/>
      <c r="AJ59" s="130"/>
      <c r="AK59" s="130"/>
      <c r="AL59" s="130"/>
      <c r="AM59" s="130"/>
      <c r="AN59" s="130"/>
      <c r="AO59" s="130"/>
      <c r="AP59" s="130"/>
      <c r="AQ59" s="130"/>
      <c r="AR59" s="130"/>
      <c r="AS59" s="130"/>
      <c r="AT59" s="130"/>
      <c r="AU59" s="130"/>
      <c r="AV59" s="130"/>
      <c r="AW59" s="130"/>
      <c r="AX59" s="130"/>
      <c r="AY59" s="130"/>
    </row>
    <row r="60" spans="1:1005" ht="14.5" x14ac:dyDescent="0.35">
      <c r="A60" s="148">
        <v>46874</v>
      </c>
      <c r="B60" s="279"/>
      <c r="C60" s="269">
        <v>102</v>
      </c>
      <c r="D60" s="296">
        <v>163</v>
      </c>
      <c r="E60" s="117">
        <v>199.12</v>
      </c>
      <c r="F60" s="117">
        <v>370.44600000000003</v>
      </c>
      <c r="G60" s="117">
        <v>291.32100000000003</v>
      </c>
      <c r="H60" s="117">
        <v>195.15600000000001</v>
      </c>
      <c r="I60" s="117">
        <v>134.97</v>
      </c>
      <c r="J60" s="117">
        <v>180.846</v>
      </c>
      <c r="K60" s="117">
        <v>44.235999999999997</v>
      </c>
      <c r="L60" s="117">
        <v>185.351</v>
      </c>
      <c r="M60" s="117">
        <v>178.631</v>
      </c>
      <c r="N60" s="117">
        <v>396.62799999999999</v>
      </c>
      <c r="O60" s="117">
        <v>196.09</v>
      </c>
      <c r="P60" s="117">
        <v>172.50800000000001</v>
      </c>
      <c r="Q60" s="117">
        <v>329.32</v>
      </c>
      <c r="R60" s="117">
        <v>298.05</v>
      </c>
      <c r="S60" s="117">
        <v>175.43100000000001</v>
      </c>
      <c r="T60" s="117">
        <v>300.90899999999999</v>
      </c>
      <c r="U60" s="117">
        <v>92.734999999999999</v>
      </c>
      <c r="V60" s="117">
        <v>121.601</v>
      </c>
      <c r="W60" s="117">
        <v>223.28700000000001</v>
      </c>
      <c r="X60" s="117">
        <v>134.48699999999999</v>
      </c>
      <c r="Y60" s="117">
        <v>204.76599999999999</v>
      </c>
      <c r="Z60" s="117">
        <v>189.10599999999999</v>
      </c>
      <c r="AA60" s="117">
        <v>70.921000000000006</v>
      </c>
      <c r="AB60" s="117">
        <v>351.827</v>
      </c>
      <c r="AC60" s="117">
        <v>115.352</v>
      </c>
      <c r="AD60" s="117">
        <v>111.015</v>
      </c>
      <c r="AE60" s="117">
        <v>207.36500000000001</v>
      </c>
      <c r="AF60" s="117">
        <v>532.30899999999997</v>
      </c>
      <c r="AG60" s="117">
        <v>211.57300000000001</v>
      </c>
      <c r="AH60" s="117">
        <v>365.76600000000002</v>
      </c>
      <c r="AI60" s="130"/>
      <c r="AJ60" s="130"/>
      <c r="AK60" s="130"/>
      <c r="AL60" s="130"/>
      <c r="AM60" s="130"/>
      <c r="AN60" s="130"/>
      <c r="AO60" s="130"/>
      <c r="AP60" s="130"/>
      <c r="AQ60" s="130"/>
      <c r="AR60" s="130"/>
      <c r="AS60" s="130"/>
      <c r="AT60" s="130"/>
      <c r="AU60" s="130"/>
      <c r="AV60" s="130"/>
      <c r="AW60" s="130"/>
      <c r="AX60" s="130"/>
      <c r="AY60" s="130"/>
    </row>
    <row r="61" spans="1:1005" ht="14.5" x14ac:dyDescent="0.35">
      <c r="A61" s="148">
        <v>46905</v>
      </c>
      <c r="B61" s="279"/>
      <c r="C61" s="269">
        <v>25</v>
      </c>
      <c r="D61" s="296">
        <v>96</v>
      </c>
      <c r="E61" s="117">
        <v>82.736000000000004</v>
      </c>
      <c r="F61" s="117">
        <v>267.11399999999998</v>
      </c>
      <c r="G61" s="117">
        <v>153.33699999999999</v>
      </c>
      <c r="H61" s="117">
        <v>151.672</v>
      </c>
      <c r="I61" s="117">
        <v>29.137</v>
      </c>
      <c r="J61" s="117">
        <v>55.018000000000001</v>
      </c>
      <c r="K61" s="117">
        <v>-2.1429999999999998</v>
      </c>
      <c r="L61" s="117">
        <v>89.361999999999995</v>
      </c>
      <c r="M61" s="117">
        <v>41.747999999999998</v>
      </c>
      <c r="N61" s="117">
        <v>215.488</v>
      </c>
      <c r="O61" s="117">
        <v>66.087000000000003</v>
      </c>
      <c r="P61" s="117">
        <v>47.46</v>
      </c>
      <c r="Q61" s="117">
        <v>310.15699999999998</v>
      </c>
      <c r="R61" s="117">
        <v>133.601</v>
      </c>
      <c r="S61" s="117">
        <v>161.30099999999999</v>
      </c>
      <c r="T61" s="117">
        <v>308.233</v>
      </c>
      <c r="U61" s="117">
        <v>4.4880000000000004</v>
      </c>
      <c r="V61" s="117">
        <v>66.100999999999999</v>
      </c>
      <c r="W61" s="117">
        <v>142.57300000000001</v>
      </c>
      <c r="X61" s="117">
        <v>105.73699999999999</v>
      </c>
      <c r="Y61" s="117">
        <v>121.512</v>
      </c>
      <c r="Z61" s="117">
        <v>146.95500000000001</v>
      </c>
      <c r="AA61" s="117">
        <v>-4.9720000000000004</v>
      </c>
      <c r="AB61" s="117">
        <v>292.85899999999998</v>
      </c>
      <c r="AC61" s="117">
        <v>51.896000000000001</v>
      </c>
      <c r="AD61" s="117">
        <v>114.52500000000001</v>
      </c>
      <c r="AE61" s="117">
        <v>80.227999999999994</v>
      </c>
      <c r="AF61" s="117">
        <v>334.20600000000002</v>
      </c>
      <c r="AG61" s="117">
        <v>91.617999999999995</v>
      </c>
      <c r="AH61" s="117">
        <v>404.33600000000001</v>
      </c>
      <c r="AI61" s="130"/>
      <c r="AJ61" s="130"/>
      <c r="AK61" s="130"/>
      <c r="AL61" s="130"/>
      <c r="AM61" s="130"/>
      <c r="AN61" s="130"/>
      <c r="AO61" s="130"/>
      <c r="AP61" s="130"/>
      <c r="AQ61" s="130"/>
      <c r="AR61" s="130"/>
      <c r="AS61" s="130"/>
      <c r="AT61" s="130"/>
      <c r="AU61" s="130"/>
      <c r="AV61" s="130"/>
      <c r="AW61" s="130"/>
      <c r="AX61" s="130"/>
      <c r="AY61" s="130"/>
    </row>
    <row r="62" spans="1:1005" ht="14.5" x14ac:dyDescent="0.35">
      <c r="A62" s="148">
        <v>46935</v>
      </c>
      <c r="B62" s="279"/>
      <c r="C62" s="269">
        <v>-60</v>
      </c>
      <c r="D62" s="296">
        <v>-23</v>
      </c>
      <c r="E62" s="117">
        <v>-8.8919999999999995</v>
      </c>
      <c r="F62" s="117">
        <v>31.539000000000001</v>
      </c>
      <c r="G62" s="117">
        <v>29.867999999999999</v>
      </c>
      <c r="H62" s="117">
        <v>40.790999999999997</v>
      </c>
      <c r="I62" s="117">
        <v>-22.859000000000002</v>
      </c>
      <c r="J62" s="117">
        <v>-17.334</v>
      </c>
      <c r="K62" s="117">
        <v>-22.097000000000001</v>
      </c>
      <c r="L62" s="117">
        <v>-11.385</v>
      </c>
      <c r="M62" s="117">
        <v>-16.248999999999999</v>
      </c>
      <c r="N62" s="117">
        <v>25.795000000000002</v>
      </c>
      <c r="O62" s="117">
        <v>-11.365</v>
      </c>
      <c r="P62" s="117">
        <v>-15.08</v>
      </c>
      <c r="Q62" s="117">
        <v>63.104999999999997</v>
      </c>
      <c r="R62" s="117">
        <v>23.661000000000001</v>
      </c>
      <c r="S62" s="117">
        <v>1.5109999999999999</v>
      </c>
      <c r="T62" s="117">
        <v>83.137</v>
      </c>
      <c r="U62" s="117">
        <v>-14.084</v>
      </c>
      <c r="V62" s="117">
        <v>-6.1980000000000004</v>
      </c>
      <c r="W62" s="117">
        <v>15.022</v>
      </c>
      <c r="X62" s="117">
        <v>5.94</v>
      </c>
      <c r="Y62" s="117">
        <v>8.9789999999999992</v>
      </c>
      <c r="Z62" s="117">
        <v>4.6680000000000001</v>
      </c>
      <c r="AA62" s="117">
        <v>-20.510999999999999</v>
      </c>
      <c r="AB62" s="117">
        <v>73.706000000000003</v>
      </c>
      <c r="AC62" s="117">
        <v>-17.446000000000002</v>
      </c>
      <c r="AD62" s="117">
        <v>11.326000000000001</v>
      </c>
      <c r="AE62" s="117">
        <v>-4.5309999999999997</v>
      </c>
      <c r="AF62" s="117">
        <v>86.338999999999999</v>
      </c>
      <c r="AG62" s="117">
        <v>-8.9039999999999999</v>
      </c>
      <c r="AH62" s="117">
        <v>194.989</v>
      </c>
      <c r="AI62" s="130"/>
      <c r="AJ62" s="130"/>
      <c r="AK62" s="130"/>
      <c r="AL62" s="130"/>
      <c r="AM62" s="130"/>
      <c r="AN62" s="130"/>
      <c r="AO62" s="130"/>
      <c r="AP62" s="130"/>
      <c r="AQ62" s="130"/>
      <c r="AR62" s="130"/>
      <c r="AS62" s="130"/>
      <c r="AT62" s="130"/>
      <c r="AU62" s="130"/>
      <c r="AV62" s="130"/>
      <c r="AW62" s="130"/>
      <c r="AX62" s="130"/>
      <c r="AY62" s="130"/>
    </row>
    <row r="63" spans="1:1005" ht="14.5" x14ac:dyDescent="0.35">
      <c r="A63" s="148">
        <v>46966</v>
      </c>
      <c r="B63" s="279"/>
      <c r="C63" s="269">
        <v>-52</v>
      </c>
      <c r="D63" s="296">
        <v>-28</v>
      </c>
      <c r="E63" s="117">
        <v>-7.4080000000000004</v>
      </c>
      <c r="F63" s="117">
        <v>15.159000000000001</v>
      </c>
      <c r="G63" s="117">
        <v>-0.89500000000000002</v>
      </c>
      <c r="H63" s="117">
        <v>28.673999999999999</v>
      </c>
      <c r="I63" s="117">
        <v>-9.0039999999999996</v>
      </c>
      <c r="J63" s="117">
        <v>-6.3620000000000001</v>
      </c>
      <c r="K63" s="117">
        <v>-7.0190000000000001</v>
      </c>
      <c r="L63" s="117">
        <v>-8.1029999999999998</v>
      </c>
      <c r="M63" s="117">
        <v>-5.2080000000000002</v>
      </c>
      <c r="N63" s="117">
        <v>5.1429999999999998</v>
      </c>
      <c r="O63" s="117">
        <v>-3.4990000000000001</v>
      </c>
      <c r="P63" s="117">
        <v>-4.3099999999999996</v>
      </c>
      <c r="Q63" s="117">
        <v>18.542000000000002</v>
      </c>
      <c r="R63" s="117">
        <v>1.9970000000000001</v>
      </c>
      <c r="S63" s="117">
        <v>11.714</v>
      </c>
      <c r="T63" s="117">
        <v>7.1319999999999997</v>
      </c>
      <c r="U63" s="117">
        <v>-5.1550000000000002</v>
      </c>
      <c r="V63" s="117">
        <v>5.3730000000000002</v>
      </c>
      <c r="W63" s="117">
        <v>18.623000000000001</v>
      </c>
      <c r="X63" s="117">
        <v>4.7130000000000001</v>
      </c>
      <c r="Y63" s="117">
        <v>8.4079999999999995</v>
      </c>
      <c r="Z63" s="117">
        <v>7.9059999999999997</v>
      </c>
      <c r="AA63" s="117">
        <v>2.141</v>
      </c>
      <c r="AB63" s="117">
        <v>17.620999999999999</v>
      </c>
      <c r="AC63" s="117">
        <v>-3.419</v>
      </c>
      <c r="AD63" s="117">
        <v>-8.6820000000000004</v>
      </c>
      <c r="AE63" s="117">
        <v>1.06</v>
      </c>
      <c r="AF63" s="117">
        <v>17.907</v>
      </c>
      <c r="AG63" s="117">
        <v>-4.085</v>
      </c>
      <c r="AH63" s="117">
        <v>34.646000000000001</v>
      </c>
      <c r="AI63" s="130"/>
      <c r="AJ63" s="130"/>
      <c r="AK63" s="130"/>
      <c r="AL63" s="130"/>
      <c r="AM63" s="130"/>
      <c r="AN63" s="130"/>
      <c r="AO63" s="130"/>
      <c r="AP63" s="130"/>
      <c r="AQ63" s="130"/>
      <c r="AR63" s="130"/>
      <c r="AS63" s="130"/>
      <c r="AT63" s="130"/>
      <c r="AU63" s="130"/>
      <c r="AV63" s="130"/>
      <c r="AW63" s="130"/>
      <c r="AX63" s="130"/>
      <c r="AY63" s="130"/>
    </row>
    <row r="64" spans="1:1005" ht="14.5" x14ac:dyDescent="0.35">
      <c r="A64" s="148">
        <v>46997</v>
      </c>
      <c r="B64" s="279"/>
      <c r="C64" s="269">
        <v>-9</v>
      </c>
      <c r="D64" s="296">
        <v>5</v>
      </c>
      <c r="E64" s="117">
        <v>27.225999999999999</v>
      </c>
      <c r="F64" s="117">
        <v>51.878</v>
      </c>
      <c r="G64" s="117">
        <v>22.643999999999998</v>
      </c>
      <c r="H64" s="117">
        <v>35.247</v>
      </c>
      <c r="I64" s="117">
        <v>19.948</v>
      </c>
      <c r="J64" s="117">
        <v>20.771000000000001</v>
      </c>
      <c r="K64" s="117">
        <v>12.778</v>
      </c>
      <c r="L64" s="117">
        <v>30.773</v>
      </c>
      <c r="M64" s="117">
        <v>38.664999999999999</v>
      </c>
      <c r="N64" s="117">
        <v>31.151</v>
      </c>
      <c r="O64" s="117">
        <v>35.911000000000001</v>
      </c>
      <c r="P64" s="117">
        <v>53.454999999999998</v>
      </c>
      <c r="Q64" s="117">
        <v>38.749000000000002</v>
      </c>
      <c r="R64" s="117">
        <v>30.39</v>
      </c>
      <c r="S64" s="117">
        <v>25.547000000000001</v>
      </c>
      <c r="T64" s="117">
        <v>36.771999999999998</v>
      </c>
      <c r="U64" s="117">
        <v>18.535</v>
      </c>
      <c r="V64" s="117">
        <v>42.817999999999998</v>
      </c>
      <c r="W64" s="117">
        <v>54.372</v>
      </c>
      <c r="X64" s="117">
        <v>29.858000000000001</v>
      </c>
      <c r="Y64" s="117">
        <v>31.35</v>
      </c>
      <c r="Z64" s="117">
        <v>31.306999999999999</v>
      </c>
      <c r="AA64" s="117">
        <v>23.439</v>
      </c>
      <c r="AB64" s="117">
        <v>30.052</v>
      </c>
      <c r="AC64" s="117">
        <v>25.498999999999999</v>
      </c>
      <c r="AD64" s="117">
        <v>15.186</v>
      </c>
      <c r="AE64" s="117">
        <v>25.736999999999998</v>
      </c>
      <c r="AF64" s="117">
        <v>41.930999999999997</v>
      </c>
      <c r="AG64" s="117">
        <v>22.571999999999999</v>
      </c>
      <c r="AH64" s="117">
        <v>22.571999999999999</v>
      </c>
      <c r="AI64" s="130"/>
      <c r="AJ64" s="130"/>
      <c r="AK64" s="130"/>
      <c r="AL64" s="130"/>
      <c r="AM64" s="130"/>
      <c r="AN64" s="130"/>
      <c r="AO64" s="130"/>
      <c r="AP64" s="130"/>
      <c r="AQ64" s="130"/>
      <c r="AR64" s="130"/>
      <c r="AS64" s="130"/>
      <c r="AT64" s="130"/>
      <c r="AU64" s="130"/>
      <c r="AV64" s="130"/>
      <c r="AW64" s="130"/>
      <c r="AX64" s="130"/>
      <c r="AY64" s="130"/>
      <c r="ALQ64" s="117" t="e">
        <v>#N/A</v>
      </c>
    </row>
    <row r="65" spans="1:1005" ht="14.5" x14ac:dyDescent="0.35">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4.5" x14ac:dyDescent="0.3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4.5" x14ac:dyDescent="0.3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4.5" x14ac:dyDescent="0.3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4.5" x14ac:dyDescent="0.3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4.5" x14ac:dyDescent="0.3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4.5" x14ac:dyDescent="0.3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4.5" x14ac:dyDescent="0.3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4.5" x14ac:dyDescent="0.3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4.5" x14ac:dyDescent="0.3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4.5" x14ac:dyDescent="0.3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4.5" x14ac:dyDescent="0.3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4.5" x14ac:dyDescent="0.3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4.5" x14ac:dyDescent="0.3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4.5" x14ac:dyDescent="0.3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4.5" x14ac:dyDescent="0.3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35">
      <c r="A81" s="148"/>
      <c r="B81" s="279"/>
      <c r="C81" s="269"/>
      <c r="D81" s="296"/>
    </row>
    <row r="82" spans="1:4" ht="12.75" customHeight="1" x14ac:dyDescent="0.35">
      <c r="A82" s="148"/>
      <c r="B82" s="279"/>
      <c r="C82" s="269"/>
      <c r="D82" s="296"/>
    </row>
    <row r="83" spans="1:4" ht="12.75" customHeight="1" x14ac:dyDescent="0.35">
      <c r="A83" s="148"/>
      <c r="B83" s="279"/>
      <c r="C83" s="269"/>
      <c r="D83" s="296"/>
    </row>
    <row r="84" spans="1:4" ht="12.75" customHeight="1" x14ac:dyDescent="0.3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265625" defaultRowHeight="12.75" customHeight="1" x14ac:dyDescent="0.35"/>
  <cols>
    <col min="1" max="1" width="9.1796875" style="172" customWidth="1"/>
    <col min="2" max="2" width="9.1796875" customWidth="1"/>
    <col min="3" max="3" width="9.7265625" bestFit="1" customWidth="1"/>
    <col min="4" max="54" width="9.1796875" customWidth="1"/>
  </cols>
  <sheetData>
    <row r="1" spans="1:51" s="172" customFormat="1" ht="14.5" x14ac:dyDescent="0.35">
      <c r="A1" s="157"/>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s="172" customFormat="1" ht="14.5" x14ac:dyDescent="0.3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4.5" x14ac:dyDescent="0.3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4.5" x14ac:dyDescent="0.35">
      <c r="A4" s="189">
        <f>YampaRiverInflow.TotalOutflow!A4</f>
        <v>45170</v>
      </c>
      <c r="B4" s="302"/>
      <c r="C4" s="97">
        <v>43.195</v>
      </c>
      <c r="D4" s="301">
        <v>37.206000000000003</v>
      </c>
      <c r="E4" s="121">
        <f ca="1">INDEX(INDIRECT("AboveMeadLocal_"&amp;E$2+YEAR($A4)-YEAR($A$4)),MONTH($A4))</f>
        <v>19.180725999999996</v>
      </c>
      <c r="F4" s="121">
        <f t="shared" ref="F4:AH12" ca="1" si="0">INDEX(INDIRECT("AboveMeadLocal_"&amp;F$2+YEAR($A4)-YEAR($A$4)),MONTH($A4))</f>
        <v>38.334448000000002</v>
      </c>
      <c r="G4" s="121">
        <f t="shared" ca="1" si="0"/>
        <v>-11.254766</v>
      </c>
      <c r="H4" s="121">
        <f t="shared" ca="1" si="0"/>
        <v>-1.109622000000003</v>
      </c>
      <c r="I4" s="121">
        <f t="shared" ca="1" si="0"/>
        <v>14.515779999999999</v>
      </c>
      <c r="J4" s="121">
        <f t="shared" ca="1" si="0"/>
        <v>21.008659999999999</v>
      </c>
      <c r="K4" s="121">
        <f t="shared" ca="1" si="0"/>
        <v>59.246279999999999</v>
      </c>
      <c r="L4" s="121">
        <f t="shared" ca="1" si="0"/>
        <v>36.099170000000001</v>
      </c>
      <c r="M4" s="121">
        <f t="shared" ca="1" si="0"/>
        <v>49.190080000000002</v>
      </c>
      <c r="N4" s="121">
        <f t="shared" ca="1" si="0"/>
        <v>39.133879999999998</v>
      </c>
      <c r="O4" s="121">
        <f t="shared" ca="1" si="0"/>
        <v>48.456199999999995</v>
      </c>
      <c r="P4" s="121">
        <f t="shared" ca="1" si="0"/>
        <v>103.95372</v>
      </c>
      <c r="Q4" s="121">
        <f t="shared" ca="1" si="0"/>
        <v>34.373550000000002</v>
      </c>
      <c r="R4" s="121">
        <f t="shared" ca="1" si="0"/>
        <v>57.381819999999998</v>
      </c>
      <c r="S4" s="121">
        <f t="shared" ca="1" si="0"/>
        <v>38.360330000000005</v>
      </c>
      <c r="T4" s="121">
        <f t="shared" ca="1" si="0"/>
        <v>50.87603</v>
      </c>
      <c r="U4" s="121">
        <f t="shared" ca="1" si="0"/>
        <v>33.83802</v>
      </c>
      <c r="V4" s="121">
        <f t="shared" ca="1" si="0"/>
        <v>38.677690000000005</v>
      </c>
      <c r="W4" s="121">
        <f t="shared" ca="1" si="0"/>
        <v>28.363289999999999</v>
      </c>
      <c r="X4" s="121">
        <f t="shared" ca="1" si="0"/>
        <v>44.250949999999996</v>
      </c>
      <c r="Y4" s="121">
        <f t="shared" ca="1" si="0"/>
        <v>41.255660000000006</v>
      </c>
      <c r="Z4" s="121">
        <f t="shared" ca="1" si="0"/>
        <v>47.999720000000003</v>
      </c>
      <c r="AA4" s="121">
        <f t="shared" ca="1" si="0"/>
        <v>78.703759999999988</v>
      </c>
      <c r="AB4" s="121">
        <f t="shared" ca="1" si="0"/>
        <v>38.875680000000003</v>
      </c>
      <c r="AC4" s="121">
        <f t="shared" ca="1" si="0"/>
        <v>32.726860000000002</v>
      </c>
      <c r="AD4" s="121">
        <f t="shared" ca="1" si="0"/>
        <v>30.744250000000001</v>
      </c>
      <c r="AE4" s="121">
        <f t="shared" ca="1" si="0"/>
        <v>24.1193600000001</v>
      </c>
      <c r="AF4" s="121">
        <f t="shared" ca="1" si="0"/>
        <v>44.628749999999897</v>
      </c>
      <c r="AG4" s="121">
        <f t="shared" ca="1" si="0"/>
        <v>21.9771800000001</v>
      </c>
      <c r="AH4" s="121">
        <f t="shared" ca="1" si="0"/>
        <v>24.040019999999899</v>
      </c>
      <c r="AI4" s="121"/>
      <c r="AJ4" s="121"/>
      <c r="AK4" s="121"/>
      <c r="AL4" s="121"/>
      <c r="AM4" s="121"/>
      <c r="AN4" s="126"/>
      <c r="AO4" s="126"/>
      <c r="AP4" s="126"/>
      <c r="AQ4" s="126"/>
      <c r="AR4" s="126"/>
      <c r="AS4" s="126"/>
      <c r="AT4" s="126"/>
      <c r="AU4" s="126"/>
      <c r="AV4" s="126"/>
      <c r="AW4" s="126"/>
      <c r="AX4" s="126"/>
      <c r="AY4" s="126"/>
    </row>
    <row r="5" spans="1:51" ht="14.5" x14ac:dyDescent="0.35">
      <c r="A5" s="189">
        <f>YampaRiverInflow.TotalOutflow!A5</f>
        <v>45200</v>
      </c>
      <c r="B5" s="302"/>
      <c r="C5" s="97">
        <v>38.316000000000003</v>
      </c>
      <c r="D5" s="301">
        <v>42.884999999999998</v>
      </c>
      <c r="E5" s="121">
        <v>26.040343999999997</v>
      </c>
      <c r="F5" s="121">
        <v>13.166246000000003</v>
      </c>
      <c r="G5" s="121">
        <v>20.811032000000001</v>
      </c>
      <c r="H5" s="121">
        <v>15.392737999999998</v>
      </c>
      <c r="I5" s="121">
        <v>31.104225999999993</v>
      </c>
      <c r="J5" s="121">
        <v>32.409004000000003</v>
      </c>
      <c r="K5" s="121">
        <v>36.495870000000004</v>
      </c>
      <c r="L5" s="121">
        <v>22.413220000000003</v>
      </c>
      <c r="M5" s="121">
        <v>37.884300000000003</v>
      </c>
      <c r="N5" s="121">
        <v>47.385120000000001</v>
      </c>
      <c r="O5" s="121">
        <v>23.34545</v>
      </c>
      <c r="P5" s="121">
        <v>20.647929999999999</v>
      </c>
      <c r="Q5" s="121">
        <v>30.664459999999998</v>
      </c>
      <c r="R5" s="121">
        <v>41.077690000000004</v>
      </c>
      <c r="S5" s="121">
        <v>31.060849999999999</v>
      </c>
      <c r="T5" s="121">
        <v>69.758679999999998</v>
      </c>
      <c r="U5" s="121">
        <v>20.94511</v>
      </c>
      <c r="V5" s="121">
        <v>34.908660000000005</v>
      </c>
      <c r="W5" s="121">
        <v>24.793029999999998</v>
      </c>
      <c r="X5" s="121">
        <v>40.680699999999995</v>
      </c>
      <c r="Y5" s="121">
        <v>34.511849999999995</v>
      </c>
      <c r="Z5" s="121">
        <v>29.513770000000001</v>
      </c>
      <c r="AA5" s="121">
        <v>19.080719999999999</v>
      </c>
      <c r="AB5" s="121">
        <v>42.445929999999997</v>
      </c>
      <c r="AC5" s="121">
        <v>56.012860000000003</v>
      </c>
      <c r="AD5" s="121">
        <v>29.236789999999999</v>
      </c>
      <c r="AE5" s="121">
        <v>25.884679999999999</v>
      </c>
      <c r="AF5" s="121">
        <v>63.214149999999897</v>
      </c>
      <c r="AG5" s="121">
        <v>23.663159999999799</v>
      </c>
      <c r="AH5" s="121">
        <v>24.972269999999799</v>
      </c>
      <c r="AI5" s="10"/>
      <c r="AJ5" s="10"/>
      <c r="AK5" s="10"/>
      <c r="AL5" s="10"/>
      <c r="AM5" s="10"/>
      <c r="AN5" s="126"/>
      <c r="AO5" s="126"/>
      <c r="AP5" s="126"/>
      <c r="AQ5" s="126"/>
      <c r="AR5" s="126"/>
      <c r="AS5" s="126"/>
      <c r="AT5" s="126"/>
      <c r="AU5" s="126"/>
      <c r="AV5" s="126"/>
      <c r="AW5" s="126"/>
      <c r="AX5" s="126"/>
      <c r="AY5" s="126"/>
    </row>
    <row r="6" spans="1:51" ht="14.5" x14ac:dyDescent="0.35">
      <c r="A6" s="189">
        <f>YampaRiverInflow.TotalOutflow!A6</f>
        <v>45231</v>
      </c>
      <c r="B6" s="302"/>
      <c r="C6" s="97">
        <v>25.042999999999999</v>
      </c>
      <c r="D6" s="301">
        <v>24.757999999999999</v>
      </c>
      <c r="E6" s="121">
        <v>17.507805999999995</v>
      </c>
      <c r="F6" s="121">
        <v>8.8944699999999983</v>
      </c>
      <c r="G6" s="121">
        <v>1.1222839999999996</v>
      </c>
      <c r="H6" s="121">
        <v>9.8448719999999987</v>
      </c>
      <c r="I6" s="121">
        <v>28.013811999999998</v>
      </c>
      <c r="J6" s="121">
        <v>15.793877999999999</v>
      </c>
      <c r="K6" s="121">
        <v>24.595040000000001</v>
      </c>
      <c r="L6" s="121">
        <v>18.446279999999998</v>
      </c>
      <c r="M6" s="121">
        <v>36.495870000000004</v>
      </c>
      <c r="N6" s="121">
        <v>27.966939999999997</v>
      </c>
      <c r="O6" s="121">
        <v>25.487599999999997</v>
      </c>
      <c r="P6" s="121">
        <v>23.10744</v>
      </c>
      <c r="Q6" s="121">
        <v>22.472729999999999</v>
      </c>
      <c r="R6" s="121">
        <v>35.166530000000002</v>
      </c>
      <c r="S6" s="121">
        <v>20.925319999999999</v>
      </c>
      <c r="T6" s="121">
        <v>16.066120000000002</v>
      </c>
      <c r="U6" s="121">
        <v>25.54711</v>
      </c>
      <c r="V6" s="121">
        <v>41.950060000000001</v>
      </c>
      <c r="W6" s="121">
        <v>23.00787</v>
      </c>
      <c r="X6" s="121">
        <v>14.39954</v>
      </c>
      <c r="Y6" s="121">
        <v>23.602700000000002</v>
      </c>
      <c r="Z6" s="121">
        <v>28.581400000000002</v>
      </c>
      <c r="AA6" s="121">
        <v>27.807869999999998</v>
      </c>
      <c r="AB6" s="121">
        <v>24.69378</v>
      </c>
      <c r="AC6" s="121">
        <v>22.293890000000001</v>
      </c>
      <c r="AD6" s="121">
        <v>27.888010000000101</v>
      </c>
      <c r="AE6" s="121">
        <v>24.873090000000097</v>
      </c>
      <c r="AF6" s="121">
        <v>23.24662</v>
      </c>
      <c r="AG6" s="121">
        <v>25.646650000000101</v>
      </c>
      <c r="AH6" s="121">
        <v>24.793749999999999</v>
      </c>
      <c r="AI6" s="10"/>
      <c r="AJ6" s="10"/>
      <c r="AK6" s="10"/>
      <c r="AL6" s="10"/>
      <c r="AM6" s="10"/>
      <c r="AN6" s="126"/>
      <c r="AO6" s="126"/>
      <c r="AP6" s="126"/>
      <c r="AQ6" s="126"/>
      <c r="AR6" s="126"/>
      <c r="AS6" s="126"/>
      <c r="AT6" s="126"/>
      <c r="AU6" s="126"/>
      <c r="AV6" s="126"/>
      <c r="AW6" s="126"/>
      <c r="AX6" s="126"/>
      <c r="AY6" s="126"/>
    </row>
    <row r="7" spans="1:51" ht="14.5" x14ac:dyDescent="0.35">
      <c r="A7" s="189">
        <f>YampaRiverInflow.TotalOutflow!A7</f>
        <v>45261</v>
      </c>
      <c r="B7" s="302"/>
      <c r="C7" s="97">
        <v>47.712000000000003</v>
      </c>
      <c r="D7" s="301">
        <v>28.236999999999998</v>
      </c>
      <c r="E7" s="121">
        <v>8.4644880000000011</v>
      </c>
      <c r="F7" s="121">
        <v>2.3967059999999982</v>
      </c>
      <c r="G7" s="121">
        <v>-6.7709719999999995</v>
      </c>
      <c r="H7" s="121">
        <v>0.60159199999999691</v>
      </c>
      <c r="I7" s="121">
        <v>44.223798000000002</v>
      </c>
      <c r="J7" s="121">
        <v>1.110544</v>
      </c>
      <c r="K7" s="121">
        <v>15.07438</v>
      </c>
      <c r="L7" s="121">
        <v>12.69421</v>
      </c>
      <c r="M7" s="121">
        <v>35.305790000000002</v>
      </c>
      <c r="N7" s="121">
        <v>29.355370000000001</v>
      </c>
      <c r="O7" s="121">
        <v>13.4876</v>
      </c>
      <c r="P7" s="121">
        <v>18.723970000000001</v>
      </c>
      <c r="Q7" s="121">
        <v>15.471069999999999</v>
      </c>
      <c r="R7" s="121">
        <v>19.100490000000001</v>
      </c>
      <c r="S7" s="121">
        <v>3.9664899999999998</v>
      </c>
      <c r="T7" s="121">
        <v>23.801650000000002</v>
      </c>
      <c r="U7" s="121">
        <v>57.520660000000007</v>
      </c>
      <c r="V7" s="121">
        <v>23.99954</v>
      </c>
      <c r="W7" s="121">
        <v>19.4375</v>
      </c>
      <c r="X7" s="121">
        <v>33.916870000000003</v>
      </c>
      <c r="Y7" s="121">
        <v>31.734860000000001</v>
      </c>
      <c r="Z7" s="121">
        <v>22.7103</v>
      </c>
      <c r="AA7" s="121">
        <v>25.368259999999999</v>
      </c>
      <c r="AB7" s="121">
        <v>31.6557</v>
      </c>
      <c r="AC7" s="121">
        <v>22.412740000000003</v>
      </c>
      <c r="AD7" s="121">
        <v>36.377389999999899</v>
      </c>
      <c r="AE7" s="121">
        <v>25.983849999999997</v>
      </c>
      <c r="AF7" s="121">
        <v>23.544150000000002</v>
      </c>
      <c r="AG7" s="121">
        <v>39.471650000000103</v>
      </c>
      <c r="AH7" s="121">
        <v>24.5160599999999</v>
      </c>
      <c r="AI7" s="10"/>
      <c r="AJ7" s="10"/>
      <c r="AK7" s="10"/>
      <c r="AL7" s="10"/>
      <c r="AM7" s="10"/>
      <c r="AN7" s="126"/>
      <c r="AO7" s="126"/>
      <c r="AP7" s="126"/>
      <c r="AQ7" s="126"/>
      <c r="AR7" s="126"/>
      <c r="AS7" s="126"/>
      <c r="AT7" s="126"/>
      <c r="AU7" s="126"/>
      <c r="AV7" s="126"/>
      <c r="AW7" s="126"/>
      <c r="AX7" s="126"/>
      <c r="AY7" s="126"/>
    </row>
    <row r="8" spans="1:51" ht="14.5" x14ac:dyDescent="0.35">
      <c r="A8" s="189">
        <f>YampaRiverInflow.TotalOutflow!A8</f>
        <v>45292</v>
      </c>
      <c r="B8" s="302"/>
      <c r="C8" s="97">
        <v>53.683999999999997</v>
      </c>
      <c r="D8" s="301">
        <v>27.471</v>
      </c>
      <c r="E8" s="121">
        <v>0.14888199999999779</v>
      </c>
      <c r="F8" s="121">
        <v>188.36769600000002</v>
      </c>
      <c r="G8" s="121">
        <v>-19.261465999999999</v>
      </c>
      <c r="H8" s="121">
        <v>-11.55139</v>
      </c>
      <c r="I8" s="121">
        <v>25.526097999999998</v>
      </c>
      <c r="J8" s="121">
        <v>1.3745679999999993</v>
      </c>
      <c r="K8" s="121">
        <v>21.421490000000002</v>
      </c>
      <c r="L8" s="121">
        <v>24.198349999999998</v>
      </c>
      <c r="M8" s="121">
        <v>42.049589999999995</v>
      </c>
      <c r="N8" s="121">
        <v>21.61983</v>
      </c>
      <c r="O8" s="121">
        <v>18.446279999999998</v>
      </c>
      <c r="P8" s="121">
        <v>23.206610000000001</v>
      </c>
      <c r="Q8" s="121">
        <v>20.033060000000003</v>
      </c>
      <c r="R8" s="121">
        <v>101.09752</v>
      </c>
      <c r="S8" s="121">
        <v>22.61157</v>
      </c>
      <c r="T8" s="121">
        <v>23.206610000000001</v>
      </c>
      <c r="U8" s="121">
        <v>42.247930000000004</v>
      </c>
      <c r="V8" s="121">
        <v>34.11524</v>
      </c>
      <c r="W8" s="121">
        <v>41.255679999999998</v>
      </c>
      <c r="X8" s="121">
        <v>24.792830000000002</v>
      </c>
      <c r="Y8" s="121">
        <v>40.065640000000002</v>
      </c>
      <c r="Z8" s="121">
        <v>37.883839999999999</v>
      </c>
      <c r="AA8" s="121">
        <v>23.007810000000003</v>
      </c>
      <c r="AB8" s="121">
        <v>30.743310000000001</v>
      </c>
      <c r="AC8" s="121">
        <v>36.496400000000001</v>
      </c>
      <c r="AD8" s="121">
        <v>45.025449999999999</v>
      </c>
      <c r="AE8" s="121">
        <v>23.802</v>
      </c>
      <c r="AF8" s="121">
        <v>42.050199999999904</v>
      </c>
      <c r="AG8" s="121">
        <v>26.777249999999999</v>
      </c>
      <c r="AH8" s="121">
        <v>29.809785999999992</v>
      </c>
      <c r="AI8" s="10"/>
      <c r="AJ8" s="10"/>
      <c r="AK8" s="10"/>
      <c r="AL8" s="10"/>
      <c r="AM8" s="10"/>
      <c r="AN8" s="126"/>
      <c r="AO8" s="126"/>
      <c r="AP8" s="126"/>
      <c r="AQ8" s="126"/>
      <c r="AR8" s="126"/>
      <c r="AS8" s="126"/>
      <c r="AT8" s="126"/>
      <c r="AU8" s="126"/>
      <c r="AV8" s="126"/>
      <c r="AW8" s="126"/>
      <c r="AX8" s="126"/>
      <c r="AY8" s="126"/>
    </row>
    <row r="9" spans="1:51" ht="14.5" x14ac:dyDescent="0.35">
      <c r="A9" s="189">
        <f>YampaRiverInflow.TotalOutflow!A9</f>
        <v>45323</v>
      </c>
      <c r="B9" s="302"/>
      <c r="C9" s="97">
        <v>45.536999999999999</v>
      </c>
      <c r="D9" s="301">
        <v>34.497</v>
      </c>
      <c r="E9" s="121">
        <v>7.0302340000000001</v>
      </c>
      <c r="F9" s="121">
        <v>85.799055999999993</v>
      </c>
      <c r="G9" s="121">
        <v>-9.7793939999999999</v>
      </c>
      <c r="H9" s="121">
        <v>38.657699999999991</v>
      </c>
      <c r="I9" s="121">
        <v>12.339405999999999</v>
      </c>
      <c r="J9" s="121">
        <v>23.60331</v>
      </c>
      <c r="K9" s="121">
        <v>17.2562</v>
      </c>
      <c r="L9" s="121">
        <v>16.066120000000002</v>
      </c>
      <c r="M9" s="121">
        <v>48.99174</v>
      </c>
      <c r="N9" s="121">
        <v>36.297519999999999</v>
      </c>
      <c r="O9" s="121">
        <v>25.745450000000002</v>
      </c>
      <c r="P9" s="121">
        <v>24.39669</v>
      </c>
      <c r="Q9" s="121">
        <v>35.66281</v>
      </c>
      <c r="R9" s="121">
        <v>125.57355</v>
      </c>
      <c r="S9" s="121">
        <v>20.429749999999999</v>
      </c>
      <c r="T9" s="121">
        <v>29.355370000000001</v>
      </c>
      <c r="U9" s="121">
        <v>90.644630000000006</v>
      </c>
      <c r="V9" s="121">
        <v>38.478989999999996</v>
      </c>
      <c r="W9" s="121">
        <v>35.16657</v>
      </c>
      <c r="X9" s="121">
        <v>33.321769999999994</v>
      </c>
      <c r="Y9" s="121">
        <v>18.842610000000001</v>
      </c>
      <c r="Z9" s="121">
        <v>38.875690000000006</v>
      </c>
      <c r="AA9" s="121">
        <v>32.449240000000003</v>
      </c>
      <c r="AB9" s="121">
        <v>39.450900000000004</v>
      </c>
      <c r="AC9" s="121">
        <v>41.375809999999994</v>
      </c>
      <c r="AD9" s="121">
        <v>62.678599999999996</v>
      </c>
      <c r="AE9" s="121">
        <v>22.2151999999999</v>
      </c>
      <c r="AF9" s="121">
        <v>72.001050000000006</v>
      </c>
      <c r="AG9" s="121">
        <v>37.884849999999894</v>
      </c>
      <c r="AH9" s="121">
        <v>19.033522000000001</v>
      </c>
      <c r="AI9" s="10"/>
      <c r="AJ9" s="10"/>
      <c r="AK9" s="10"/>
      <c r="AL9" s="10"/>
      <c r="AM9" s="10"/>
      <c r="AN9" s="126"/>
      <c r="AO9" s="126"/>
      <c r="AP9" s="126"/>
      <c r="AQ9" s="126"/>
      <c r="AR9" s="126"/>
      <c r="AS9" s="126"/>
      <c r="AT9" s="126"/>
      <c r="AU9" s="126"/>
      <c r="AV9" s="126"/>
      <c r="AW9" s="126"/>
      <c r="AX9" s="126"/>
      <c r="AY9" s="126"/>
    </row>
    <row r="10" spans="1:51" ht="14.5" x14ac:dyDescent="0.35">
      <c r="A10" s="189">
        <f>YampaRiverInflow.TotalOutflow!A10</f>
        <v>45352</v>
      </c>
      <c r="B10" s="302"/>
      <c r="C10" s="97">
        <v>28.489000000000001</v>
      </c>
      <c r="D10" s="301">
        <v>55.350999999999999</v>
      </c>
      <c r="E10" s="121">
        <v>23.852601999999997</v>
      </c>
      <c r="F10" s="121">
        <v>33.571293999999995</v>
      </c>
      <c r="G10" s="121">
        <v>18.785719999999998</v>
      </c>
      <c r="H10" s="121">
        <v>66.418819999999997</v>
      </c>
      <c r="I10" s="121">
        <v>7.6782579999999996</v>
      </c>
      <c r="J10" s="121">
        <v>63.272730000000003</v>
      </c>
      <c r="K10" s="121">
        <v>48.99174</v>
      </c>
      <c r="L10" s="121">
        <v>19.834709999999998</v>
      </c>
      <c r="M10" s="121">
        <v>54.009920000000001</v>
      </c>
      <c r="N10" s="121">
        <v>55.160330000000002</v>
      </c>
      <c r="O10" s="121">
        <v>23.22645</v>
      </c>
      <c r="P10" s="121">
        <v>42.842980000000004</v>
      </c>
      <c r="Q10" s="121">
        <v>27.59008</v>
      </c>
      <c r="R10" s="121">
        <v>69.104129999999998</v>
      </c>
      <c r="S10" s="121">
        <v>49.190080000000002</v>
      </c>
      <c r="T10" s="121">
        <v>44.628099999999996</v>
      </c>
      <c r="U10" s="121">
        <v>82.373550000000009</v>
      </c>
      <c r="V10" s="121">
        <v>74.04258999999999</v>
      </c>
      <c r="W10" s="121">
        <v>59.404600000000002</v>
      </c>
      <c r="X10" s="121">
        <v>42.445689999999999</v>
      </c>
      <c r="Y10" s="121">
        <v>22.21454</v>
      </c>
      <c r="Z10" s="121">
        <v>58.769889999999997</v>
      </c>
      <c r="AA10" s="121">
        <v>31.517060000000001</v>
      </c>
      <c r="AB10" s="121">
        <v>41.176480000000005</v>
      </c>
      <c r="AC10" s="121">
        <v>36.615409999999905</v>
      </c>
      <c r="AD10" s="121">
        <v>63.888529999999896</v>
      </c>
      <c r="AE10" s="121">
        <v>26.578900000000001</v>
      </c>
      <c r="AF10" s="121">
        <v>124.9605</v>
      </c>
      <c r="AG10" s="121">
        <v>70.0175499999999</v>
      </c>
      <c r="AH10" s="121">
        <v>37.985829999999993</v>
      </c>
      <c r="AI10" s="10"/>
      <c r="AJ10" s="10"/>
      <c r="AK10" s="10"/>
      <c r="AL10" s="10"/>
      <c r="AM10" s="10"/>
      <c r="AN10" s="126"/>
      <c r="AO10" s="126"/>
      <c r="AP10" s="126"/>
      <c r="AQ10" s="126"/>
      <c r="AR10" s="126"/>
      <c r="AS10" s="126"/>
      <c r="AT10" s="126"/>
      <c r="AU10" s="126"/>
      <c r="AV10" s="126"/>
      <c r="AW10" s="126"/>
      <c r="AX10" s="126"/>
      <c r="AY10" s="126"/>
    </row>
    <row r="11" spans="1:51" ht="14.5" x14ac:dyDescent="0.35">
      <c r="A11" s="189">
        <f>YampaRiverInflow.TotalOutflow!A11</f>
        <v>45383</v>
      </c>
      <c r="B11" s="302"/>
      <c r="C11" s="97">
        <v>26.943000000000001</v>
      </c>
      <c r="D11" s="301">
        <v>33.433</v>
      </c>
      <c r="E11" s="121">
        <v>40.074694000000001</v>
      </c>
      <c r="F11" s="121">
        <v>1.3631199999999954</v>
      </c>
      <c r="G11" s="121">
        <v>-2.5694920000000012</v>
      </c>
      <c r="H11" s="121">
        <v>-26.212883999999999</v>
      </c>
      <c r="I11" s="121">
        <v>3.6764540000000014</v>
      </c>
      <c r="J11" s="121">
        <v>29.157019999999999</v>
      </c>
      <c r="K11" s="121">
        <v>70.294210000000007</v>
      </c>
      <c r="L11" s="121">
        <v>23.60331</v>
      </c>
      <c r="M11" s="121">
        <v>16.8</v>
      </c>
      <c r="N11" s="121">
        <v>35.028100000000002</v>
      </c>
      <c r="O11" s="121">
        <v>13.62645</v>
      </c>
      <c r="P11" s="121">
        <v>32.747109999999999</v>
      </c>
      <c r="Q11" s="121">
        <v>39.133879999999998</v>
      </c>
      <c r="R11" s="121">
        <v>90.902479999999997</v>
      </c>
      <c r="S11" s="121">
        <v>33.758679999999998</v>
      </c>
      <c r="T11" s="121">
        <v>33.699169999999995</v>
      </c>
      <c r="U11" s="121">
        <v>29.79214</v>
      </c>
      <c r="V11" s="121">
        <v>43.080640000000002</v>
      </c>
      <c r="W11" s="121">
        <v>88.700450000000004</v>
      </c>
      <c r="X11" s="121">
        <v>43.635820000000002</v>
      </c>
      <c r="Y11" s="121">
        <v>17.01784</v>
      </c>
      <c r="Z11" s="121">
        <v>26.498860000000001</v>
      </c>
      <c r="AA11" s="121">
        <v>22.988139999999998</v>
      </c>
      <c r="AB11" s="121">
        <v>25.348419999999997</v>
      </c>
      <c r="AC11" s="121">
        <v>31.934349999999899</v>
      </c>
      <c r="AD11" s="121">
        <v>40.2452100000001</v>
      </c>
      <c r="AE11" s="121">
        <v>24.198700000000002</v>
      </c>
      <c r="AF11" s="121">
        <v>43.240300000000097</v>
      </c>
      <c r="AG11" s="121">
        <v>39.828680000000105</v>
      </c>
      <c r="AH11" s="121">
        <v>41.938178000000001</v>
      </c>
      <c r="AI11" s="10"/>
      <c r="AJ11" s="10"/>
      <c r="AK11" s="10"/>
      <c r="AL11" s="10"/>
      <c r="AM11" s="10"/>
      <c r="AN11" s="126"/>
      <c r="AO11" s="126"/>
      <c r="AP11" s="126"/>
      <c r="AQ11" s="126"/>
      <c r="AR11" s="126"/>
      <c r="AS11" s="126"/>
      <c r="AT11" s="126"/>
      <c r="AU11" s="126"/>
      <c r="AV11" s="126"/>
      <c r="AW11" s="126"/>
      <c r="AX11" s="126"/>
      <c r="AY11" s="126"/>
    </row>
    <row r="12" spans="1:51" ht="14.5" x14ac:dyDescent="0.35">
      <c r="A12" s="189">
        <f>YampaRiverInflow.TotalOutflow!A12</f>
        <v>45413</v>
      </c>
      <c r="B12" s="302"/>
      <c r="C12" s="97">
        <v>7.452</v>
      </c>
      <c r="D12" s="301">
        <v>25.292999999999999</v>
      </c>
      <c r="E12" s="121">
        <v>21.803582000000002</v>
      </c>
      <c r="F12" s="121">
        <v>0.19014400000000023</v>
      </c>
      <c r="G12" s="121">
        <v>-5.5054859999999994</v>
      </c>
      <c r="H12" s="121">
        <v>-26.211384000000006</v>
      </c>
      <c r="I12" s="121">
        <v>7.738929999999999</v>
      </c>
      <c r="J12" s="121">
        <v>15.471069999999999</v>
      </c>
      <c r="K12" s="121">
        <v>41.137190000000004</v>
      </c>
      <c r="L12" s="121">
        <v>13.289260000000001</v>
      </c>
      <c r="M12" s="121">
        <v>27.570250000000001</v>
      </c>
      <c r="N12" s="121">
        <v>34.690910000000002</v>
      </c>
      <c r="O12" s="121">
        <v>21.163640000000001</v>
      </c>
      <c r="P12" s="121">
        <v>23.543800000000001</v>
      </c>
      <c r="Q12" s="121">
        <v>34.333880000000001</v>
      </c>
      <c r="R12" s="121">
        <v>67.140500000000003</v>
      </c>
      <c r="S12" s="121">
        <v>34.274380000000001</v>
      </c>
      <c r="T12" s="121">
        <v>36.813220000000001</v>
      </c>
      <c r="U12" s="121">
        <v>20.429749999999999</v>
      </c>
      <c r="V12" s="121">
        <v>51.173209999999997</v>
      </c>
      <c r="W12" s="121">
        <v>36.138489999999997</v>
      </c>
      <c r="X12" s="121">
        <v>21.024139999999999</v>
      </c>
      <c r="Y12" s="121">
        <v>18.545120000000001</v>
      </c>
      <c r="Z12" s="121">
        <v>27.252549999999999</v>
      </c>
      <c r="AA12" s="121">
        <v>27.252610000000001</v>
      </c>
      <c r="AB12" s="121">
        <v>28.958279999999998</v>
      </c>
      <c r="AC12" s="121">
        <v>32.1327</v>
      </c>
      <c r="AD12" s="121">
        <v>29.573979999999999</v>
      </c>
      <c r="AE12" s="121">
        <v>26.281370000000102</v>
      </c>
      <c r="AF12" s="121">
        <v>27.570650000000001</v>
      </c>
      <c r="AG12" s="121">
        <v>23.583810000000099</v>
      </c>
      <c r="AH12" s="121">
        <v>24.659790000000001</v>
      </c>
      <c r="AI12" s="10"/>
      <c r="AJ12" s="10"/>
      <c r="AK12" s="10"/>
      <c r="AL12" s="10"/>
      <c r="AM12" s="10"/>
      <c r="AN12" s="126"/>
      <c r="AO12" s="126"/>
      <c r="AP12" s="126"/>
      <c r="AQ12" s="126"/>
      <c r="AR12" s="126"/>
      <c r="AS12" s="126"/>
      <c r="AT12" s="126"/>
      <c r="AU12" s="126"/>
      <c r="AV12" s="126"/>
      <c r="AW12" s="126"/>
      <c r="AX12" s="126"/>
      <c r="AY12" s="126"/>
    </row>
    <row r="13" spans="1:51" ht="14.5" x14ac:dyDescent="0.35">
      <c r="A13" s="189">
        <f>YampaRiverInflow.TotalOutflow!A13</f>
        <v>45444</v>
      </c>
      <c r="B13" s="302"/>
      <c r="C13" s="97">
        <v>-9.2609999999999992</v>
      </c>
      <c r="D13" s="301">
        <v>27.658000000000001</v>
      </c>
      <c r="E13" s="121">
        <v>8.1729199999999995</v>
      </c>
      <c r="F13" s="121">
        <v>12.473674000000001</v>
      </c>
      <c r="G13" s="121">
        <v>1.061094</v>
      </c>
      <c r="H13" s="121">
        <v>22.368065999999995</v>
      </c>
      <c r="I13" s="121">
        <v>-1.3633040000000001</v>
      </c>
      <c r="J13" s="121">
        <v>31.73554</v>
      </c>
      <c r="K13" s="121">
        <v>15.272729999999999</v>
      </c>
      <c r="L13" s="121">
        <v>13.68595</v>
      </c>
      <c r="M13" s="121">
        <v>32.07273</v>
      </c>
      <c r="N13" s="121">
        <v>48.238019999999999</v>
      </c>
      <c r="O13" s="121">
        <v>6.5057900000000002</v>
      </c>
      <c r="P13" s="121">
        <v>14.280989999999999</v>
      </c>
      <c r="Q13" s="121">
        <v>20.826450000000001</v>
      </c>
      <c r="R13" s="121">
        <v>11.9405</v>
      </c>
      <c r="S13" s="121">
        <v>14.67769</v>
      </c>
      <c r="T13" s="121">
        <v>31.73554</v>
      </c>
      <c r="U13" s="121">
        <v>13.4876</v>
      </c>
      <c r="V13" s="121">
        <v>35.543419999999998</v>
      </c>
      <c r="W13" s="121">
        <v>23.741799999999998</v>
      </c>
      <c r="X13" s="121">
        <v>24.39593</v>
      </c>
      <c r="Y13" s="121">
        <v>22.730180000000001</v>
      </c>
      <c r="Z13" s="121">
        <v>25.189630000000001</v>
      </c>
      <c r="AA13" s="121">
        <v>26.0823</v>
      </c>
      <c r="AB13" s="121">
        <v>25.58633</v>
      </c>
      <c r="AC13" s="121">
        <v>28.562399999999901</v>
      </c>
      <c r="AD13" s="121">
        <v>24.3970500000001</v>
      </c>
      <c r="AE13" s="121">
        <v>26.578900000000001</v>
      </c>
      <c r="AF13" s="121">
        <v>24.000349999999901</v>
      </c>
      <c r="AG13" s="121">
        <v>22.730910000000101</v>
      </c>
      <c r="AH13" s="121">
        <v>3.4259199999999983</v>
      </c>
      <c r="AI13" s="10"/>
      <c r="AJ13" s="10"/>
      <c r="AK13" s="10"/>
      <c r="AL13" s="10"/>
      <c r="AM13" s="10"/>
      <c r="AN13" s="126"/>
      <c r="AO13" s="126"/>
      <c r="AP13" s="126"/>
      <c r="AQ13" s="126"/>
      <c r="AR13" s="126"/>
      <c r="AS13" s="126"/>
      <c r="AT13" s="126"/>
      <c r="AU13" s="126"/>
      <c r="AV13" s="126"/>
      <c r="AW13" s="126"/>
      <c r="AX13" s="126"/>
      <c r="AY13" s="126"/>
    </row>
    <row r="14" spans="1:51" ht="14.5" x14ac:dyDescent="0.35">
      <c r="A14" s="189">
        <f>YampaRiverInflow.TotalOutflow!A14</f>
        <v>45474</v>
      </c>
      <c r="B14" s="302"/>
      <c r="C14" s="97">
        <v>10.686999999999999</v>
      </c>
      <c r="D14" s="301">
        <v>43.359000000000002</v>
      </c>
      <c r="E14" s="121">
        <v>14.445949999999996</v>
      </c>
      <c r="F14" s="121">
        <v>-5.4029160000000003</v>
      </c>
      <c r="G14" s="121">
        <v>-9.1989860000000014</v>
      </c>
      <c r="H14" s="121">
        <v>30.872809999999998</v>
      </c>
      <c r="I14" s="121">
        <v>7.8308159999999951</v>
      </c>
      <c r="J14" s="121">
        <v>31.933880000000002</v>
      </c>
      <c r="K14" s="121">
        <v>33.12397</v>
      </c>
      <c r="L14" s="121">
        <v>30.347110000000001</v>
      </c>
      <c r="M14" s="121">
        <v>21.12397</v>
      </c>
      <c r="N14" s="121">
        <v>19.953720000000001</v>
      </c>
      <c r="O14" s="121">
        <v>10.1157</v>
      </c>
      <c r="P14" s="121">
        <v>17.2562</v>
      </c>
      <c r="Q14" s="121">
        <v>39.272730000000003</v>
      </c>
      <c r="R14" s="121">
        <v>21.024789999999999</v>
      </c>
      <c r="S14" s="121">
        <v>21.223140000000001</v>
      </c>
      <c r="T14" s="121">
        <v>45.421489999999999</v>
      </c>
      <c r="U14" s="121">
        <v>28.760330000000003</v>
      </c>
      <c r="V14" s="121">
        <v>28.164830000000002</v>
      </c>
      <c r="W14" s="121">
        <v>29.156560000000002</v>
      </c>
      <c r="X14" s="121">
        <v>31.536360000000002</v>
      </c>
      <c r="Y14" s="121">
        <v>26.379669999999997</v>
      </c>
      <c r="Z14" s="121">
        <v>61.685449999999996</v>
      </c>
      <c r="AA14" s="121">
        <v>29.156569999999999</v>
      </c>
      <c r="AB14" s="121">
        <v>33.520060000000001</v>
      </c>
      <c r="AC14" s="121">
        <v>26.182200000000002</v>
      </c>
      <c r="AD14" s="121">
        <v>32.1327</v>
      </c>
      <c r="AE14" s="121">
        <v>49.587499999999999</v>
      </c>
      <c r="AF14" s="121">
        <v>22.016849999999998</v>
      </c>
      <c r="AG14" s="121">
        <v>23.603650000000101</v>
      </c>
      <c r="AH14" s="121">
        <v>-0.52760200000000035</v>
      </c>
      <c r="AI14" s="10"/>
      <c r="AJ14" s="10"/>
      <c r="AK14" s="10"/>
      <c r="AL14" s="10"/>
      <c r="AM14" s="10"/>
      <c r="AN14" s="126"/>
      <c r="AO14" s="126"/>
      <c r="AP14" s="126"/>
      <c r="AQ14" s="126"/>
      <c r="AR14" s="126"/>
      <c r="AS14" s="126"/>
      <c r="AT14" s="126"/>
      <c r="AU14" s="126"/>
      <c r="AV14" s="126"/>
      <c r="AW14" s="126"/>
      <c r="AX14" s="126"/>
      <c r="AY14" s="126"/>
    </row>
    <row r="15" spans="1:51" ht="14.5" x14ac:dyDescent="0.35">
      <c r="A15" s="189">
        <f>YampaRiverInflow.TotalOutflow!A15</f>
        <v>45505</v>
      </c>
      <c r="B15" s="302"/>
      <c r="C15" s="97">
        <v>45.06</v>
      </c>
      <c r="D15" s="301">
        <v>56.076999999999998</v>
      </c>
      <c r="E15" s="121">
        <v>39.663323999999996</v>
      </c>
      <c r="F15" s="121">
        <v>-27.475497999999998</v>
      </c>
      <c r="G15" s="121">
        <v>-21.766008000000003</v>
      </c>
      <c r="H15" s="121">
        <v>29.917686</v>
      </c>
      <c r="I15" s="121">
        <v>25.019824</v>
      </c>
      <c r="J15" s="121">
        <v>50.280989999999996</v>
      </c>
      <c r="K15" s="121">
        <v>20.826450000000001</v>
      </c>
      <c r="L15" s="121">
        <v>44.033059999999999</v>
      </c>
      <c r="M15" s="121">
        <v>23.404959999999999</v>
      </c>
      <c r="N15" s="121">
        <v>52.066120000000005</v>
      </c>
      <c r="O15" s="121">
        <v>17.851240000000001</v>
      </c>
      <c r="P15" s="121">
        <v>42.049589999999995</v>
      </c>
      <c r="Q15" s="121">
        <v>50.578510000000001</v>
      </c>
      <c r="R15" s="121">
        <v>28.36364</v>
      </c>
      <c r="S15" s="121">
        <v>66.446280000000002</v>
      </c>
      <c r="T15" s="121">
        <v>91.636359999999996</v>
      </c>
      <c r="U15" s="121">
        <v>39.272730000000003</v>
      </c>
      <c r="V15" s="121">
        <v>23.60284</v>
      </c>
      <c r="W15" s="121">
        <v>91.04083</v>
      </c>
      <c r="X15" s="121">
        <v>36.693379999999998</v>
      </c>
      <c r="Y15" s="121">
        <v>68.607789999999994</v>
      </c>
      <c r="Z15" s="121">
        <v>66.842500000000001</v>
      </c>
      <c r="AA15" s="121">
        <v>41.057389999999998</v>
      </c>
      <c r="AB15" s="121">
        <v>44.429290000000002</v>
      </c>
      <c r="AC15" s="121">
        <v>41.851849999999999</v>
      </c>
      <c r="AD15" s="121">
        <v>40.265050000000002</v>
      </c>
      <c r="AE15" s="121">
        <v>38.876599999999996</v>
      </c>
      <c r="AF15" s="121">
        <v>29.55415</v>
      </c>
      <c r="AG15" s="121">
        <v>23.603649999999899</v>
      </c>
      <c r="AH15" s="121">
        <v>15.498979999999996</v>
      </c>
      <c r="AI15" s="10"/>
      <c r="AJ15" s="10"/>
      <c r="AK15" s="10"/>
      <c r="AL15" s="10"/>
      <c r="AM15" s="10"/>
      <c r="AN15" s="126"/>
      <c r="AO15" s="126"/>
      <c r="AP15" s="126"/>
      <c r="AQ15" s="126"/>
      <c r="AR15" s="126"/>
      <c r="AS15" s="126"/>
      <c r="AT15" s="126"/>
      <c r="AU15" s="126"/>
      <c r="AV15" s="126"/>
      <c r="AW15" s="126"/>
      <c r="AX15" s="126"/>
      <c r="AY15" s="126"/>
    </row>
    <row r="16" spans="1:51" ht="14.5" x14ac:dyDescent="0.35">
      <c r="A16" s="189">
        <f>YampaRiverInflow.TotalOutflow!A16</f>
        <v>45536</v>
      </c>
      <c r="B16" s="302"/>
      <c r="C16" s="97">
        <v>43.195</v>
      </c>
      <c r="D16" s="301">
        <v>37.206000000000003</v>
      </c>
      <c r="E16" s="121">
        <v>38.334448000000002</v>
      </c>
      <c r="F16" s="121">
        <v>-11.254766</v>
      </c>
      <c r="G16" s="121">
        <v>-1.109622000000003</v>
      </c>
      <c r="H16" s="121">
        <v>14.515779999999999</v>
      </c>
      <c r="I16" s="121">
        <v>21.008659999999999</v>
      </c>
      <c r="J16" s="121">
        <v>59.246279999999999</v>
      </c>
      <c r="K16" s="121">
        <v>36.099170000000001</v>
      </c>
      <c r="L16" s="121">
        <v>49.190080000000002</v>
      </c>
      <c r="M16" s="121">
        <v>39.133879999999998</v>
      </c>
      <c r="N16" s="121">
        <v>48.456199999999995</v>
      </c>
      <c r="O16" s="121">
        <v>103.95372</v>
      </c>
      <c r="P16" s="121">
        <v>34.373550000000002</v>
      </c>
      <c r="Q16" s="121">
        <v>57.381819999999998</v>
      </c>
      <c r="R16" s="121">
        <v>38.360330000000005</v>
      </c>
      <c r="S16" s="121">
        <v>50.87603</v>
      </c>
      <c r="T16" s="121">
        <v>33.83802</v>
      </c>
      <c r="U16" s="121">
        <v>38.677690000000005</v>
      </c>
      <c r="V16" s="121">
        <v>28.363289999999999</v>
      </c>
      <c r="W16" s="121">
        <v>44.250949999999996</v>
      </c>
      <c r="X16" s="121">
        <v>41.255660000000006</v>
      </c>
      <c r="Y16" s="121">
        <v>47.999720000000003</v>
      </c>
      <c r="Z16" s="121">
        <v>78.703759999999988</v>
      </c>
      <c r="AA16" s="121">
        <v>38.875680000000003</v>
      </c>
      <c r="AB16" s="121">
        <v>32.726860000000002</v>
      </c>
      <c r="AC16" s="121">
        <v>30.744250000000001</v>
      </c>
      <c r="AD16" s="121">
        <v>24.1193600000001</v>
      </c>
      <c r="AE16" s="121">
        <v>44.628749999999897</v>
      </c>
      <c r="AF16" s="121">
        <v>21.9771800000001</v>
      </c>
      <c r="AG16" s="121">
        <v>24.040019999999899</v>
      </c>
      <c r="AH16" s="121">
        <v>19.180725999999996</v>
      </c>
      <c r="AI16" s="10"/>
      <c r="AJ16" s="10"/>
      <c r="AK16" s="10"/>
      <c r="AL16" s="10"/>
      <c r="AM16" s="10"/>
      <c r="AN16" s="126"/>
      <c r="AO16" s="126"/>
      <c r="AP16" s="126"/>
      <c r="AQ16" s="126"/>
      <c r="AR16" s="126"/>
      <c r="AS16" s="126"/>
      <c r="AT16" s="126"/>
      <c r="AU16" s="126"/>
      <c r="AV16" s="126"/>
      <c r="AW16" s="126"/>
      <c r="AX16" s="126"/>
      <c r="AY16" s="126"/>
    </row>
    <row r="17" spans="1:51" ht="14.5" x14ac:dyDescent="0.35">
      <c r="A17" s="189">
        <f>YampaRiverInflow.TotalOutflow!A17</f>
        <v>45566</v>
      </c>
      <c r="B17" s="302"/>
      <c r="C17" s="97">
        <v>37.073</v>
      </c>
      <c r="D17" s="301">
        <v>42.884999999999998</v>
      </c>
      <c r="E17" s="121">
        <v>13.166246000000003</v>
      </c>
      <c r="F17" s="121">
        <v>20.811032000000001</v>
      </c>
      <c r="G17" s="121">
        <v>15.392737999999998</v>
      </c>
      <c r="H17" s="121">
        <v>31.104225999999993</v>
      </c>
      <c r="I17" s="121">
        <v>32.409004000000003</v>
      </c>
      <c r="J17" s="121">
        <v>36.495870000000004</v>
      </c>
      <c r="K17" s="121">
        <v>22.413220000000003</v>
      </c>
      <c r="L17" s="121">
        <v>37.884300000000003</v>
      </c>
      <c r="M17" s="121">
        <v>47.385120000000001</v>
      </c>
      <c r="N17" s="121">
        <v>23.34545</v>
      </c>
      <c r="O17" s="121">
        <v>20.647929999999999</v>
      </c>
      <c r="P17" s="121">
        <v>30.664459999999998</v>
      </c>
      <c r="Q17" s="121">
        <v>41.077690000000004</v>
      </c>
      <c r="R17" s="121">
        <v>31.060849999999999</v>
      </c>
      <c r="S17" s="121">
        <v>69.758679999999998</v>
      </c>
      <c r="T17" s="121">
        <v>20.94511</v>
      </c>
      <c r="U17" s="121">
        <v>34.908660000000005</v>
      </c>
      <c r="V17" s="121">
        <v>24.793029999999998</v>
      </c>
      <c r="W17" s="121">
        <v>40.680699999999995</v>
      </c>
      <c r="X17" s="121">
        <v>34.511849999999995</v>
      </c>
      <c r="Y17" s="121">
        <v>29.513770000000001</v>
      </c>
      <c r="Z17" s="121">
        <v>19.080719999999999</v>
      </c>
      <c r="AA17" s="121">
        <v>42.445929999999997</v>
      </c>
      <c r="AB17" s="121">
        <v>56.012860000000003</v>
      </c>
      <c r="AC17" s="121">
        <v>29.236789999999999</v>
      </c>
      <c r="AD17" s="121">
        <v>25.884679999999999</v>
      </c>
      <c r="AE17" s="121">
        <v>63.214149999999897</v>
      </c>
      <c r="AF17" s="121">
        <v>23.663159999999799</v>
      </c>
      <c r="AG17" s="121">
        <v>24.972269999999799</v>
      </c>
      <c r="AH17" s="121">
        <v>26.040343999999997</v>
      </c>
      <c r="AI17" s="10"/>
      <c r="AJ17" s="10"/>
      <c r="AK17" s="10"/>
      <c r="AL17" s="10"/>
      <c r="AM17" s="10"/>
      <c r="AN17" s="126"/>
      <c r="AO17" s="126"/>
      <c r="AP17" s="126"/>
      <c r="AQ17" s="126"/>
      <c r="AR17" s="126"/>
      <c r="AS17" s="126"/>
      <c r="AT17" s="126"/>
      <c r="AU17" s="126"/>
      <c r="AV17" s="126"/>
      <c r="AW17" s="126"/>
      <c r="AX17" s="126"/>
      <c r="AY17" s="126"/>
    </row>
    <row r="18" spans="1:51" ht="14.5" x14ac:dyDescent="0.35">
      <c r="A18" s="189">
        <f>YampaRiverInflow.TotalOutflow!A18</f>
        <v>45597</v>
      </c>
      <c r="B18" s="302"/>
      <c r="C18" s="97">
        <v>37.645000000000003</v>
      </c>
      <c r="D18" s="301">
        <v>24.757999999999999</v>
      </c>
      <c r="E18" s="121">
        <v>8.8944699999999983</v>
      </c>
      <c r="F18" s="121">
        <v>1.1222839999999996</v>
      </c>
      <c r="G18" s="121">
        <v>9.8448719999999987</v>
      </c>
      <c r="H18" s="121">
        <v>28.013811999999998</v>
      </c>
      <c r="I18" s="121">
        <v>15.793877999999999</v>
      </c>
      <c r="J18" s="121">
        <v>24.595040000000001</v>
      </c>
      <c r="K18" s="121">
        <v>18.446279999999998</v>
      </c>
      <c r="L18" s="121">
        <v>36.495870000000004</v>
      </c>
      <c r="M18" s="121">
        <v>27.966939999999997</v>
      </c>
      <c r="N18" s="121">
        <v>25.487599999999997</v>
      </c>
      <c r="O18" s="121">
        <v>23.10744</v>
      </c>
      <c r="P18" s="121">
        <v>22.472729999999999</v>
      </c>
      <c r="Q18" s="121">
        <v>35.166530000000002</v>
      </c>
      <c r="R18" s="121">
        <v>20.925319999999999</v>
      </c>
      <c r="S18" s="121">
        <v>16.066120000000002</v>
      </c>
      <c r="T18" s="121">
        <v>25.54711</v>
      </c>
      <c r="U18" s="121">
        <v>41.950060000000001</v>
      </c>
      <c r="V18" s="121">
        <v>23.00787</v>
      </c>
      <c r="W18" s="121">
        <v>14.39954</v>
      </c>
      <c r="X18" s="121">
        <v>23.602700000000002</v>
      </c>
      <c r="Y18" s="121">
        <v>28.581400000000002</v>
      </c>
      <c r="Z18" s="121">
        <v>27.807869999999998</v>
      </c>
      <c r="AA18" s="121">
        <v>24.69378</v>
      </c>
      <c r="AB18" s="121">
        <v>22.293890000000001</v>
      </c>
      <c r="AC18" s="121">
        <v>27.888010000000101</v>
      </c>
      <c r="AD18" s="121">
        <v>24.873090000000097</v>
      </c>
      <c r="AE18" s="121">
        <v>23.24662</v>
      </c>
      <c r="AF18" s="121">
        <v>25.646650000000101</v>
      </c>
      <c r="AG18" s="121">
        <v>24.793749999999999</v>
      </c>
      <c r="AH18" s="121">
        <v>17.507805999999995</v>
      </c>
      <c r="AI18" s="10"/>
      <c r="AJ18" s="10"/>
      <c r="AK18" s="10"/>
      <c r="AL18" s="10"/>
      <c r="AM18" s="10"/>
      <c r="AN18" s="126"/>
      <c r="AO18" s="126"/>
      <c r="AP18" s="126"/>
      <c r="AQ18" s="126"/>
      <c r="AR18" s="126"/>
      <c r="AS18" s="126"/>
      <c r="AT18" s="126"/>
      <c r="AU18" s="126"/>
      <c r="AV18" s="126"/>
      <c r="AW18" s="126"/>
      <c r="AX18" s="126"/>
      <c r="AY18" s="126"/>
    </row>
    <row r="19" spans="1:51" ht="14.5" x14ac:dyDescent="0.35">
      <c r="A19" s="189">
        <f>YampaRiverInflow.TotalOutflow!A19</f>
        <v>45627</v>
      </c>
      <c r="B19" s="302"/>
      <c r="C19" s="97">
        <v>48.838999999999999</v>
      </c>
      <c r="D19" s="301">
        <v>28.236999999999998</v>
      </c>
      <c r="E19" s="121">
        <v>2.3967059999999982</v>
      </c>
      <c r="F19" s="121">
        <v>-6.7709719999999995</v>
      </c>
      <c r="G19" s="121">
        <v>0.60159199999999691</v>
      </c>
      <c r="H19" s="121">
        <v>44.223798000000002</v>
      </c>
      <c r="I19" s="121">
        <v>1.110544</v>
      </c>
      <c r="J19" s="121">
        <v>15.07438</v>
      </c>
      <c r="K19" s="121">
        <v>12.69421</v>
      </c>
      <c r="L19" s="121">
        <v>35.305790000000002</v>
      </c>
      <c r="M19" s="121">
        <v>29.355370000000001</v>
      </c>
      <c r="N19" s="121">
        <v>13.4876</v>
      </c>
      <c r="O19" s="121">
        <v>18.723970000000001</v>
      </c>
      <c r="P19" s="121">
        <v>15.471069999999999</v>
      </c>
      <c r="Q19" s="121">
        <v>19.100490000000001</v>
      </c>
      <c r="R19" s="121">
        <v>3.9664899999999998</v>
      </c>
      <c r="S19" s="121">
        <v>23.801650000000002</v>
      </c>
      <c r="T19" s="121">
        <v>57.520660000000007</v>
      </c>
      <c r="U19" s="121">
        <v>23.99954</v>
      </c>
      <c r="V19" s="121">
        <v>19.4375</v>
      </c>
      <c r="W19" s="121">
        <v>33.916870000000003</v>
      </c>
      <c r="X19" s="121">
        <v>31.734860000000001</v>
      </c>
      <c r="Y19" s="121">
        <v>22.7103</v>
      </c>
      <c r="Z19" s="121">
        <v>25.368259999999999</v>
      </c>
      <c r="AA19" s="121">
        <v>31.6557</v>
      </c>
      <c r="AB19" s="121">
        <v>22.412740000000003</v>
      </c>
      <c r="AC19" s="121">
        <v>36.377389999999899</v>
      </c>
      <c r="AD19" s="121">
        <v>25.983849999999997</v>
      </c>
      <c r="AE19" s="121">
        <v>23.544150000000002</v>
      </c>
      <c r="AF19" s="121">
        <v>39.471650000000103</v>
      </c>
      <c r="AG19" s="121">
        <v>24.5160599999999</v>
      </c>
      <c r="AH19" s="121">
        <v>8.4644880000000011</v>
      </c>
      <c r="AI19" s="10"/>
      <c r="AJ19" s="10"/>
      <c r="AK19" s="10"/>
      <c r="AL19" s="10"/>
      <c r="AM19" s="10"/>
      <c r="AN19" s="126"/>
      <c r="AO19" s="126"/>
      <c r="AP19" s="126"/>
      <c r="AQ19" s="126"/>
      <c r="AR19" s="126"/>
      <c r="AS19" s="126"/>
      <c r="AT19" s="126"/>
      <c r="AU19" s="126"/>
      <c r="AV19" s="126"/>
      <c r="AW19" s="126"/>
      <c r="AX19" s="126"/>
      <c r="AY19" s="126"/>
    </row>
    <row r="20" spans="1:51" ht="14.5" x14ac:dyDescent="0.35">
      <c r="A20" s="189">
        <f>YampaRiverInflow.TotalOutflow!A20</f>
        <v>45658</v>
      </c>
      <c r="B20" s="302"/>
      <c r="C20" s="97">
        <v>54.908999999999999</v>
      </c>
      <c r="D20" s="301">
        <v>27.471</v>
      </c>
      <c r="E20" s="121">
        <v>188.36769600000002</v>
      </c>
      <c r="F20" s="121">
        <v>-19.261465999999999</v>
      </c>
      <c r="G20" s="121">
        <v>-11.55139</v>
      </c>
      <c r="H20" s="121">
        <v>25.526097999999998</v>
      </c>
      <c r="I20" s="121">
        <v>1.3745679999999993</v>
      </c>
      <c r="J20" s="121">
        <v>21.421490000000002</v>
      </c>
      <c r="K20" s="121">
        <v>24.198349999999998</v>
      </c>
      <c r="L20" s="121">
        <v>42.049589999999995</v>
      </c>
      <c r="M20" s="121">
        <v>21.61983</v>
      </c>
      <c r="N20" s="121">
        <v>18.446279999999998</v>
      </c>
      <c r="O20" s="121">
        <v>23.206610000000001</v>
      </c>
      <c r="P20" s="121">
        <v>20.033060000000003</v>
      </c>
      <c r="Q20" s="121">
        <v>101.09752</v>
      </c>
      <c r="R20" s="121">
        <v>22.61157</v>
      </c>
      <c r="S20" s="121">
        <v>23.206610000000001</v>
      </c>
      <c r="T20" s="121">
        <v>42.247930000000004</v>
      </c>
      <c r="U20" s="121">
        <v>34.11524</v>
      </c>
      <c r="V20" s="121">
        <v>41.255679999999998</v>
      </c>
      <c r="W20" s="121">
        <v>24.792830000000002</v>
      </c>
      <c r="X20" s="121">
        <v>40.065640000000002</v>
      </c>
      <c r="Y20" s="121">
        <v>37.883839999999999</v>
      </c>
      <c r="Z20" s="121">
        <v>23.007810000000003</v>
      </c>
      <c r="AA20" s="121">
        <v>30.743310000000001</v>
      </c>
      <c r="AB20" s="121">
        <v>36.496400000000001</v>
      </c>
      <c r="AC20" s="121">
        <v>45.025449999999999</v>
      </c>
      <c r="AD20" s="121">
        <v>23.802</v>
      </c>
      <c r="AE20" s="121">
        <v>42.050199999999904</v>
      </c>
      <c r="AF20" s="121">
        <v>26.777249999999999</v>
      </c>
      <c r="AG20" s="121">
        <v>29.809785999999992</v>
      </c>
      <c r="AH20" s="121">
        <v>0.14888199999999779</v>
      </c>
      <c r="AI20" s="10"/>
      <c r="AJ20" s="10"/>
      <c r="AK20" s="10"/>
      <c r="AL20" s="10"/>
      <c r="AM20" s="10"/>
      <c r="AN20" s="126"/>
      <c r="AO20" s="126"/>
      <c r="AP20" s="126"/>
      <c r="AQ20" s="126"/>
      <c r="AR20" s="126"/>
      <c r="AS20" s="126"/>
      <c r="AT20" s="126"/>
      <c r="AU20" s="126"/>
      <c r="AV20" s="126"/>
      <c r="AW20" s="126"/>
      <c r="AX20" s="126"/>
      <c r="AY20" s="126"/>
    </row>
    <row r="21" spans="1:51" ht="14.5" x14ac:dyDescent="0.35">
      <c r="A21" s="189">
        <f>YampaRiverInflow.TotalOutflow!A21</f>
        <v>45689</v>
      </c>
      <c r="B21" s="302"/>
      <c r="C21" s="97">
        <v>45.945</v>
      </c>
      <c r="D21" s="301">
        <v>34.497</v>
      </c>
      <c r="E21" s="121">
        <v>85.799055999999993</v>
      </c>
      <c r="F21" s="121">
        <v>-9.7793939999999999</v>
      </c>
      <c r="G21" s="121">
        <v>38.657699999999991</v>
      </c>
      <c r="H21" s="121">
        <v>12.339405999999999</v>
      </c>
      <c r="I21" s="121">
        <v>23.60331</v>
      </c>
      <c r="J21" s="121">
        <v>17.2562</v>
      </c>
      <c r="K21" s="121">
        <v>16.066120000000002</v>
      </c>
      <c r="L21" s="121">
        <v>48.99174</v>
      </c>
      <c r="M21" s="121">
        <v>36.297519999999999</v>
      </c>
      <c r="N21" s="121">
        <v>25.745450000000002</v>
      </c>
      <c r="O21" s="121">
        <v>24.39669</v>
      </c>
      <c r="P21" s="121">
        <v>35.66281</v>
      </c>
      <c r="Q21" s="121">
        <v>125.57355</v>
      </c>
      <c r="R21" s="121">
        <v>20.429749999999999</v>
      </c>
      <c r="S21" s="121">
        <v>29.355370000000001</v>
      </c>
      <c r="T21" s="121">
        <v>90.644630000000006</v>
      </c>
      <c r="U21" s="121">
        <v>38.478989999999996</v>
      </c>
      <c r="V21" s="121">
        <v>35.16657</v>
      </c>
      <c r="W21" s="121">
        <v>33.321769999999994</v>
      </c>
      <c r="X21" s="121">
        <v>18.842610000000001</v>
      </c>
      <c r="Y21" s="121">
        <v>38.875690000000006</v>
      </c>
      <c r="Z21" s="121">
        <v>32.449240000000003</v>
      </c>
      <c r="AA21" s="121">
        <v>39.450900000000004</v>
      </c>
      <c r="AB21" s="121">
        <v>41.375809999999994</v>
      </c>
      <c r="AC21" s="121">
        <v>62.678599999999996</v>
      </c>
      <c r="AD21" s="121">
        <v>22.2151999999999</v>
      </c>
      <c r="AE21" s="121">
        <v>72.001050000000006</v>
      </c>
      <c r="AF21" s="121">
        <v>37.884849999999894</v>
      </c>
      <c r="AG21" s="121">
        <v>19.033522000000001</v>
      </c>
      <c r="AH21" s="121">
        <v>7.0302340000000001</v>
      </c>
      <c r="AI21" s="10"/>
      <c r="AJ21" s="10"/>
      <c r="AK21" s="10"/>
      <c r="AL21" s="10"/>
      <c r="AM21" s="10"/>
      <c r="AN21" s="126"/>
      <c r="AO21" s="126"/>
      <c r="AP21" s="126"/>
      <c r="AQ21" s="126"/>
      <c r="AR21" s="126"/>
      <c r="AS21" s="126"/>
      <c r="AT21" s="126"/>
      <c r="AU21" s="126"/>
      <c r="AV21" s="126"/>
      <c r="AW21" s="126"/>
      <c r="AX21" s="126"/>
      <c r="AY21" s="126"/>
    </row>
    <row r="22" spans="1:51" ht="14.5" x14ac:dyDescent="0.35">
      <c r="A22" s="189">
        <f>YampaRiverInflow.TotalOutflow!A22</f>
        <v>45717</v>
      </c>
      <c r="B22" s="302"/>
      <c r="C22" s="97">
        <v>33.49</v>
      </c>
      <c r="D22" s="301">
        <v>55.350999999999999</v>
      </c>
      <c r="E22" s="121">
        <v>33.571293999999995</v>
      </c>
      <c r="F22" s="121">
        <v>18.785719999999998</v>
      </c>
      <c r="G22" s="121">
        <v>66.418819999999997</v>
      </c>
      <c r="H22" s="121">
        <v>7.6782579999999996</v>
      </c>
      <c r="I22" s="121">
        <v>63.272730000000003</v>
      </c>
      <c r="J22" s="121">
        <v>48.99174</v>
      </c>
      <c r="K22" s="121">
        <v>19.834709999999998</v>
      </c>
      <c r="L22" s="121">
        <v>54.009920000000001</v>
      </c>
      <c r="M22" s="121">
        <v>55.160330000000002</v>
      </c>
      <c r="N22" s="121">
        <v>23.22645</v>
      </c>
      <c r="O22" s="121">
        <v>42.842980000000004</v>
      </c>
      <c r="P22" s="121">
        <v>27.59008</v>
      </c>
      <c r="Q22" s="121">
        <v>69.104129999999998</v>
      </c>
      <c r="R22" s="121">
        <v>49.190080000000002</v>
      </c>
      <c r="S22" s="121">
        <v>44.628099999999996</v>
      </c>
      <c r="T22" s="121">
        <v>82.373550000000009</v>
      </c>
      <c r="U22" s="121">
        <v>74.04258999999999</v>
      </c>
      <c r="V22" s="121">
        <v>59.404600000000002</v>
      </c>
      <c r="W22" s="121">
        <v>42.445689999999999</v>
      </c>
      <c r="X22" s="121">
        <v>22.21454</v>
      </c>
      <c r="Y22" s="121">
        <v>58.769889999999997</v>
      </c>
      <c r="Z22" s="121">
        <v>31.517060000000001</v>
      </c>
      <c r="AA22" s="121">
        <v>41.176480000000005</v>
      </c>
      <c r="AB22" s="121">
        <v>36.615409999999905</v>
      </c>
      <c r="AC22" s="121">
        <v>63.888529999999896</v>
      </c>
      <c r="AD22" s="121">
        <v>26.578900000000001</v>
      </c>
      <c r="AE22" s="121">
        <v>124.9605</v>
      </c>
      <c r="AF22" s="121">
        <v>70.0175499999999</v>
      </c>
      <c r="AG22" s="121">
        <v>37.985829999999993</v>
      </c>
      <c r="AH22" s="121">
        <v>23.852601999999997</v>
      </c>
      <c r="AI22" s="10"/>
      <c r="AJ22" s="10"/>
      <c r="AK22" s="10"/>
      <c r="AL22" s="10"/>
      <c r="AM22" s="10"/>
      <c r="AN22" s="126"/>
      <c r="AO22" s="126"/>
      <c r="AP22" s="126"/>
      <c r="AQ22" s="126"/>
      <c r="AR22" s="126"/>
      <c r="AS22" s="126"/>
      <c r="AT22" s="126"/>
      <c r="AU22" s="126"/>
      <c r="AV22" s="126"/>
      <c r="AW22" s="126"/>
      <c r="AX22" s="126"/>
      <c r="AY22" s="126"/>
    </row>
    <row r="23" spans="1:51" ht="14.5" x14ac:dyDescent="0.35">
      <c r="A23" s="189">
        <f>YampaRiverInflow.TotalOutflow!A23</f>
        <v>45748</v>
      </c>
      <c r="B23" s="302"/>
      <c r="C23" s="97">
        <v>27.228000000000002</v>
      </c>
      <c r="D23" s="301">
        <v>33.433</v>
      </c>
      <c r="E23" s="121">
        <v>1.3631199999999954</v>
      </c>
      <c r="F23" s="121">
        <v>-2.5694920000000012</v>
      </c>
      <c r="G23" s="121">
        <v>-26.212883999999999</v>
      </c>
      <c r="H23" s="121">
        <v>3.6764540000000014</v>
      </c>
      <c r="I23" s="121">
        <v>29.157019999999999</v>
      </c>
      <c r="J23" s="121">
        <v>70.294210000000007</v>
      </c>
      <c r="K23" s="121">
        <v>23.60331</v>
      </c>
      <c r="L23" s="121">
        <v>16.8</v>
      </c>
      <c r="M23" s="121">
        <v>35.028100000000002</v>
      </c>
      <c r="N23" s="121">
        <v>13.62645</v>
      </c>
      <c r="O23" s="121">
        <v>32.747109999999999</v>
      </c>
      <c r="P23" s="121">
        <v>39.133879999999998</v>
      </c>
      <c r="Q23" s="121">
        <v>90.902479999999997</v>
      </c>
      <c r="R23" s="121">
        <v>33.758679999999998</v>
      </c>
      <c r="S23" s="121">
        <v>33.699169999999995</v>
      </c>
      <c r="T23" s="121">
        <v>29.79214</v>
      </c>
      <c r="U23" s="121">
        <v>43.080640000000002</v>
      </c>
      <c r="V23" s="121">
        <v>88.700450000000004</v>
      </c>
      <c r="W23" s="121">
        <v>43.635820000000002</v>
      </c>
      <c r="X23" s="121">
        <v>17.01784</v>
      </c>
      <c r="Y23" s="121">
        <v>26.498860000000001</v>
      </c>
      <c r="Z23" s="121">
        <v>22.988139999999998</v>
      </c>
      <c r="AA23" s="121">
        <v>25.348419999999997</v>
      </c>
      <c r="AB23" s="121">
        <v>31.934349999999899</v>
      </c>
      <c r="AC23" s="121">
        <v>40.2452100000001</v>
      </c>
      <c r="AD23" s="121">
        <v>24.198700000000002</v>
      </c>
      <c r="AE23" s="121">
        <v>43.240300000000097</v>
      </c>
      <c r="AF23" s="121">
        <v>39.828680000000105</v>
      </c>
      <c r="AG23" s="121">
        <v>41.938178000000001</v>
      </c>
      <c r="AH23" s="121">
        <v>40.074694000000001</v>
      </c>
      <c r="AI23" s="10"/>
      <c r="AJ23" s="10"/>
      <c r="AK23" s="10"/>
      <c r="AL23" s="10"/>
      <c r="AM23" s="10"/>
      <c r="AN23" s="126"/>
      <c r="AO23" s="126"/>
      <c r="AP23" s="126"/>
      <c r="AQ23" s="126"/>
      <c r="AR23" s="126"/>
      <c r="AS23" s="126"/>
      <c r="AT23" s="126"/>
      <c r="AU23" s="126"/>
      <c r="AV23" s="126"/>
      <c r="AW23" s="126"/>
      <c r="AX23" s="126"/>
      <c r="AY23" s="126"/>
    </row>
    <row r="24" spans="1:51" ht="14.5" x14ac:dyDescent="0.35">
      <c r="A24" s="189">
        <f>YampaRiverInflow.TotalOutflow!A24</f>
        <v>45778</v>
      </c>
      <c r="B24" s="302"/>
      <c r="C24" s="97">
        <v>8.4710000000000001</v>
      </c>
      <c r="D24" s="301">
        <v>25.292999999999999</v>
      </c>
      <c r="E24" s="121">
        <v>0.19014400000000023</v>
      </c>
      <c r="F24" s="121">
        <v>-5.5054859999999994</v>
      </c>
      <c r="G24" s="121">
        <v>-26.211384000000006</v>
      </c>
      <c r="H24" s="121">
        <v>7.738929999999999</v>
      </c>
      <c r="I24" s="121">
        <v>15.471069999999999</v>
      </c>
      <c r="J24" s="121">
        <v>41.137190000000004</v>
      </c>
      <c r="K24" s="121">
        <v>13.289260000000001</v>
      </c>
      <c r="L24" s="121">
        <v>27.570250000000001</v>
      </c>
      <c r="M24" s="121">
        <v>34.690910000000002</v>
      </c>
      <c r="N24" s="121">
        <v>21.163640000000001</v>
      </c>
      <c r="O24" s="121">
        <v>23.543800000000001</v>
      </c>
      <c r="P24" s="121">
        <v>34.333880000000001</v>
      </c>
      <c r="Q24" s="121">
        <v>67.140500000000003</v>
      </c>
      <c r="R24" s="121">
        <v>34.274380000000001</v>
      </c>
      <c r="S24" s="121">
        <v>36.813220000000001</v>
      </c>
      <c r="T24" s="121">
        <v>20.429749999999999</v>
      </c>
      <c r="U24" s="121">
        <v>51.173209999999997</v>
      </c>
      <c r="V24" s="121">
        <v>36.138489999999997</v>
      </c>
      <c r="W24" s="121">
        <v>21.024139999999999</v>
      </c>
      <c r="X24" s="121">
        <v>18.545120000000001</v>
      </c>
      <c r="Y24" s="121">
        <v>27.252549999999999</v>
      </c>
      <c r="Z24" s="121">
        <v>27.252610000000001</v>
      </c>
      <c r="AA24" s="121">
        <v>28.958279999999998</v>
      </c>
      <c r="AB24" s="121">
        <v>32.1327</v>
      </c>
      <c r="AC24" s="121">
        <v>29.573979999999999</v>
      </c>
      <c r="AD24" s="121">
        <v>26.281370000000102</v>
      </c>
      <c r="AE24" s="121">
        <v>27.570650000000001</v>
      </c>
      <c r="AF24" s="121">
        <v>23.583810000000099</v>
      </c>
      <c r="AG24" s="121">
        <v>24.659790000000001</v>
      </c>
      <c r="AH24" s="121">
        <v>21.803582000000002</v>
      </c>
      <c r="AI24" s="10"/>
      <c r="AJ24" s="10"/>
      <c r="AK24" s="10"/>
      <c r="AL24" s="10"/>
      <c r="AM24" s="10"/>
      <c r="AN24" s="126"/>
      <c r="AO24" s="126"/>
      <c r="AP24" s="126"/>
      <c r="AQ24" s="126"/>
      <c r="AR24" s="126"/>
      <c r="AS24" s="126"/>
      <c r="AT24" s="126"/>
      <c r="AU24" s="126"/>
      <c r="AV24" s="126"/>
      <c r="AW24" s="126"/>
      <c r="AX24" s="126"/>
      <c r="AY24" s="126"/>
    </row>
    <row r="25" spans="1:51" ht="14.5" x14ac:dyDescent="0.35">
      <c r="A25" s="189">
        <f>YampaRiverInflow.TotalOutflow!A25</f>
        <v>45809</v>
      </c>
      <c r="B25" s="302"/>
      <c r="C25" s="97">
        <v>13.048</v>
      </c>
      <c r="D25" s="301">
        <v>27.658000000000001</v>
      </c>
      <c r="E25" s="121">
        <v>12.473674000000001</v>
      </c>
      <c r="F25" s="121">
        <v>1.061094</v>
      </c>
      <c r="G25" s="121">
        <v>22.368065999999995</v>
      </c>
      <c r="H25" s="121">
        <v>-1.3633040000000001</v>
      </c>
      <c r="I25" s="121">
        <v>31.73554</v>
      </c>
      <c r="J25" s="121">
        <v>15.272729999999999</v>
      </c>
      <c r="K25" s="121">
        <v>13.68595</v>
      </c>
      <c r="L25" s="121">
        <v>32.07273</v>
      </c>
      <c r="M25" s="121">
        <v>48.238019999999999</v>
      </c>
      <c r="N25" s="121">
        <v>6.5057900000000002</v>
      </c>
      <c r="O25" s="121">
        <v>14.280989999999999</v>
      </c>
      <c r="P25" s="121">
        <v>20.826450000000001</v>
      </c>
      <c r="Q25" s="121">
        <v>11.9405</v>
      </c>
      <c r="R25" s="121">
        <v>14.67769</v>
      </c>
      <c r="S25" s="121">
        <v>31.73554</v>
      </c>
      <c r="T25" s="121">
        <v>13.4876</v>
      </c>
      <c r="U25" s="121">
        <v>35.543419999999998</v>
      </c>
      <c r="V25" s="121">
        <v>23.741799999999998</v>
      </c>
      <c r="W25" s="121">
        <v>24.39593</v>
      </c>
      <c r="X25" s="121">
        <v>22.730180000000001</v>
      </c>
      <c r="Y25" s="121">
        <v>25.189630000000001</v>
      </c>
      <c r="Z25" s="121">
        <v>26.0823</v>
      </c>
      <c r="AA25" s="121">
        <v>25.58633</v>
      </c>
      <c r="AB25" s="121">
        <v>28.562399999999901</v>
      </c>
      <c r="AC25" s="121">
        <v>24.3970500000001</v>
      </c>
      <c r="AD25" s="121">
        <v>26.578900000000001</v>
      </c>
      <c r="AE25" s="121">
        <v>24.000349999999901</v>
      </c>
      <c r="AF25" s="121">
        <v>22.730910000000101</v>
      </c>
      <c r="AG25" s="121">
        <v>3.4259199999999983</v>
      </c>
      <c r="AH25" s="121">
        <v>8.1729199999999995</v>
      </c>
      <c r="AI25" s="10"/>
      <c r="AJ25" s="10"/>
      <c r="AK25" s="10"/>
      <c r="AL25" s="10"/>
      <c r="AM25" s="10"/>
      <c r="AN25" s="126"/>
      <c r="AO25" s="126"/>
      <c r="AP25" s="126"/>
      <c r="AQ25" s="126"/>
      <c r="AR25" s="126"/>
      <c r="AS25" s="126"/>
      <c r="AT25" s="126"/>
      <c r="AU25" s="126"/>
      <c r="AV25" s="126"/>
      <c r="AW25" s="126"/>
      <c r="AX25" s="126"/>
      <c r="AY25" s="126"/>
    </row>
    <row r="26" spans="1:51" ht="14.5" x14ac:dyDescent="0.35">
      <c r="A26" s="189">
        <f>YampaRiverInflow.TotalOutflow!A26</f>
        <v>45839</v>
      </c>
      <c r="B26" s="302"/>
      <c r="C26" s="97">
        <v>17.64</v>
      </c>
      <c r="D26" s="301">
        <v>43.359000000000002</v>
      </c>
      <c r="E26" s="121">
        <v>-5.4029160000000003</v>
      </c>
      <c r="F26" s="121">
        <v>-9.1989860000000014</v>
      </c>
      <c r="G26" s="121">
        <v>30.872809999999998</v>
      </c>
      <c r="H26" s="121">
        <v>7.8308159999999951</v>
      </c>
      <c r="I26" s="121">
        <v>31.933880000000002</v>
      </c>
      <c r="J26" s="121">
        <v>33.12397</v>
      </c>
      <c r="K26" s="121">
        <v>30.347110000000001</v>
      </c>
      <c r="L26" s="121">
        <v>21.12397</v>
      </c>
      <c r="M26" s="121">
        <v>19.953720000000001</v>
      </c>
      <c r="N26" s="121">
        <v>10.1157</v>
      </c>
      <c r="O26" s="121">
        <v>17.2562</v>
      </c>
      <c r="P26" s="121">
        <v>39.272730000000003</v>
      </c>
      <c r="Q26" s="121">
        <v>21.024789999999999</v>
      </c>
      <c r="R26" s="121">
        <v>21.223140000000001</v>
      </c>
      <c r="S26" s="121">
        <v>45.421489999999999</v>
      </c>
      <c r="T26" s="121">
        <v>28.760330000000003</v>
      </c>
      <c r="U26" s="121">
        <v>28.164830000000002</v>
      </c>
      <c r="V26" s="121">
        <v>29.156560000000002</v>
      </c>
      <c r="W26" s="121">
        <v>31.536360000000002</v>
      </c>
      <c r="X26" s="121">
        <v>26.379669999999997</v>
      </c>
      <c r="Y26" s="121">
        <v>61.685449999999996</v>
      </c>
      <c r="Z26" s="121">
        <v>29.156569999999999</v>
      </c>
      <c r="AA26" s="121">
        <v>33.520060000000001</v>
      </c>
      <c r="AB26" s="121">
        <v>26.182200000000002</v>
      </c>
      <c r="AC26" s="121">
        <v>32.1327</v>
      </c>
      <c r="AD26" s="121">
        <v>49.587499999999999</v>
      </c>
      <c r="AE26" s="121">
        <v>22.016849999999998</v>
      </c>
      <c r="AF26" s="121">
        <v>23.603650000000101</v>
      </c>
      <c r="AG26" s="121">
        <v>-0.52760200000000035</v>
      </c>
      <c r="AH26" s="121">
        <v>14.445949999999996</v>
      </c>
      <c r="AI26" s="10"/>
      <c r="AJ26" s="10"/>
      <c r="AK26" s="10"/>
      <c r="AL26" s="10"/>
      <c r="AM26" s="10"/>
      <c r="AN26" s="126"/>
      <c r="AO26" s="126"/>
      <c r="AP26" s="126"/>
      <c r="AQ26" s="126"/>
      <c r="AR26" s="126"/>
      <c r="AS26" s="126"/>
      <c r="AT26" s="126"/>
      <c r="AU26" s="126"/>
      <c r="AV26" s="126"/>
      <c r="AW26" s="126"/>
      <c r="AX26" s="126"/>
      <c r="AY26" s="126"/>
    </row>
    <row r="27" spans="1:51" ht="14.5" x14ac:dyDescent="0.35">
      <c r="A27" s="189">
        <f>YampaRiverInflow.TotalOutflow!A27</f>
        <v>45870</v>
      </c>
      <c r="B27" s="302"/>
      <c r="C27" s="97">
        <v>45.359000000000002</v>
      </c>
      <c r="D27" s="301">
        <v>56.076999999999998</v>
      </c>
      <c r="E27" s="121">
        <v>-27.475497999999998</v>
      </c>
      <c r="F27" s="121">
        <v>-21.766008000000003</v>
      </c>
      <c r="G27" s="121">
        <v>29.917686</v>
      </c>
      <c r="H27" s="121">
        <v>25.019824</v>
      </c>
      <c r="I27" s="121">
        <v>50.280989999999996</v>
      </c>
      <c r="J27" s="121">
        <v>20.826450000000001</v>
      </c>
      <c r="K27" s="121">
        <v>44.033059999999999</v>
      </c>
      <c r="L27" s="121">
        <v>23.404959999999999</v>
      </c>
      <c r="M27" s="121">
        <v>52.066120000000005</v>
      </c>
      <c r="N27" s="121">
        <v>17.851240000000001</v>
      </c>
      <c r="O27" s="121">
        <v>42.049589999999995</v>
      </c>
      <c r="P27" s="121">
        <v>50.578510000000001</v>
      </c>
      <c r="Q27" s="121">
        <v>28.36364</v>
      </c>
      <c r="R27" s="121">
        <v>66.446280000000002</v>
      </c>
      <c r="S27" s="121">
        <v>91.636359999999996</v>
      </c>
      <c r="T27" s="121">
        <v>39.272730000000003</v>
      </c>
      <c r="U27" s="121">
        <v>23.60284</v>
      </c>
      <c r="V27" s="121">
        <v>91.04083</v>
      </c>
      <c r="W27" s="121">
        <v>36.693379999999998</v>
      </c>
      <c r="X27" s="121">
        <v>68.607789999999994</v>
      </c>
      <c r="Y27" s="121">
        <v>66.842500000000001</v>
      </c>
      <c r="Z27" s="121">
        <v>41.057389999999998</v>
      </c>
      <c r="AA27" s="121">
        <v>44.429290000000002</v>
      </c>
      <c r="AB27" s="121">
        <v>41.851849999999999</v>
      </c>
      <c r="AC27" s="121">
        <v>40.265050000000002</v>
      </c>
      <c r="AD27" s="121">
        <v>38.876599999999996</v>
      </c>
      <c r="AE27" s="121">
        <v>29.55415</v>
      </c>
      <c r="AF27" s="121">
        <v>23.603649999999899</v>
      </c>
      <c r="AG27" s="121">
        <v>15.498979999999996</v>
      </c>
      <c r="AH27" s="121">
        <v>39.663323999999996</v>
      </c>
      <c r="AI27" s="10"/>
      <c r="AJ27" s="10"/>
      <c r="AK27" s="10"/>
      <c r="AL27" s="10"/>
      <c r="AM27" s="10"/>
      <c r="AN27" s="126"/>
      <c r="AO27" s="126"/>
      <c r="AP27" s="126"/>
      <c r="AQ27" s="126"/>
      <c r="AR27" s="126"/>
      <c r="AS27" s="126"/>
      <c r="AT27" s="126"/>
      <c r="AU27" s="126"/>
      <c r="AV27" s="126"/>
      <c r="AW27" s="126"/>
      <c r="AX27" s="126"/>
      <c r="AY27" s="126"/>
    </row>
    <row r="28" spans="1:51" ht="14.5" x14ac:dyDescent="0.35">
      <c r="A28" s="189">
        <f>YampaRiverInflow.TotalOutflow!A28</f>
        <v>45901</v>
      </c>
      <c r="B28" s="302"/>
      <c r="C28" s="97">
        <v>44.195</v>
      </c>
      <c r="D28" s="301">
        <v>37.206000000000003</v>
      </c>
      <c r="E28" s="121">
        <v>-11.254766</v>
      </c>
      <c r="F28" s="121">
        <v>-1.109622000000003</v>
      </c>
      <c r="G28" s="121">
        <v>14.515779999999999</v>
      </c>
      <c r="H28" s="121">
        <v>21.008659999999999</v>
      </c>
      <c r="I28" s="121">
        <v>59.246279999999999</v>
      </c>
      <c r="J28" s="121">
        <v>36.099170000000001</v>
      </c>
      <c r="K28" s="121">
        <v>49.190080000000002</v>
      </c>
      <c r="L28" s="121">
        <v>39.133879999999998</v>
      </c>
      <c r="M28" s="121">
        <v>48.456199999999995</v>
      </c>
      <c r="N28" s="121">
        <v>103.95372</v>
      </c>
      <c r="O28" s="121">
        <v>34.373550000000002</v>
      </c>
      <c r="P28" s="121">
        <v>57.381819999999998</v>
      </c>
      <c r="Q28" s="121">
        <v>38.360330000000005</v>
      </c>
      <c r="R28" s="121">
        <v>50.87603</v>
      </c>
      <c r="S28" s="121">
        <v>33.83802</v>
      </c>
      <c r="T28" s="121">
        <v>38.677690000000005</v>
      </c>
      <c r="U28" s="121">
        <v>28.363289999999999</v>
      </c>
      <c r="V28" s="121">
        <v>44.250949999999996</v>
      </c>
      <c r="W28" s="121">
        <v>41.255660000000006</v>
      </c>
      <c r="X28" s="121">
        <v>47.999720000000003</v>
      </c>
      <c r="Y28" s="121">
        <v>78.703759999999988</v>
      </c>
      <c r="Z28" s="121">
        <v>38.875680000000003</v>
      </c>
      <c r="AA28" s="121">
        <v>32.726860000000002</v>
      </c>
      <c r="AB28" s="121">
        <v>30.744250000000001</v>
      </c>
      <c r="AC28" s="121">
        <v>24.1193600000001</v>
      </c>
      <c r="AD28" s="121">
        <v>44.628749999999897</v>
      </c>
      <c r="AE28" s="121">
        <v>21.9771800000001</v>
      </c>
      <c r="AF28" s="121">
        <v>24.040019999999899</v>
      </c>
      <c r="AG28" s="121">
        <v>19.180725999999996</v>
      </c>
      <c r="AH28" s="121">
        <v>38.334448000000002</v>
      </c>
      <c r="AI28" s="10"/>
      <c r="AJ28" s="10"/>
      <c r="AK28" s="10"/>
      <c r="AL28" s="10"/>
      <c r="AM28" s="10"/>
      <c r="AN28" s="126"/>
      <c r="AO28" s="126"/>
      <c r="AP28" s="126"/>
      <c r="AQ28" s="126"/>
      <c r="AR28" s="126"/>
      <c r="AS28" s="126"/>
      <c r="AT28" s="126"/>
      <c r="AU28" s="126"/>
      <c r="AV28" s="126"/>
      <c r="AW28" s="126"/>
      <c r="AX28" s="126"/>
      <c r="AY28" s="126"/>
    </row>
    <row r="29" spans="1:51" ht="14.5" x14ac:dyDescent="0.35">
      <c r="A29" s="189">
        <f>YampaRiverInflow.TotalOutflow!A29</f>
        <v>45931</v>
      </c>
      <c r="B29" s="302"/>
      <c r="C29" s="97">
        <v>42.884999999999998</v>
      </c>
      <c r="D29" s="301">
        <v>42.884999999999998</v>
      </c>
      <c r="E29" s="121">
        <v>20.811032000000001</v>
      </c>
      <c r="F29" s="121">
        <v>15.392737999999998</v>
      </c>
      <c r="G29" s="121">
        <v>31.104225999999993</v>
      </c>
      <c r="H29" s="121">
        <v>32.409004000000003</v>
      </c>
      <c r="I29" s="121">
        <v>36.495870000000004</v>
      </c>
      <c r="J29" s="121">
        <v>22.413220000000003</v>
      </c>
      <c r="K29" s="121">
        <v>37.884300000000003</v>
      </c>
      <c r="L29" s="121">
        <v>47.385120000000001</v>
      </c>
      <c r="M29" s="121">
        <v>23.34545</v>
      </c>
      <c r="N29" s="121">
        <v>20.647929999999999</v>
      </c>
      <c r="O29" s="121">
        <v>30.664459999999998</v>
      </c>
      <c r="P29" s="121">
        <v>41.077690000000004</v>
      </c>
      <c r="Q29" s="121">
        <v>31.060849999999999</v>
      </c>
      <c r="R29" s="121">
        <v>69.758679999999998</v>
      </c>
      <c r="S29" s="121">
        <v>20.94511</v>
      </c>
      <c r="T29" s="121">
        <v>34.908660000000005</v>
      </c>
      <c r="U29" s="121">
        <v>24.793029999999998</v>
      </c>
      <c r="V29" s="121">
        <v>40.680699999999995</v>
      </c>
      <c r="W29" s="121">
        <v>34.511849999999995</v>
      </c>
      <c r="X29" s="121">
        <v>29.513770000000001</v>
      </c>
      <c r="Y29" s="121">
        <v>19.080719999999999</v>
      </c>
      <c r="Z29" s="121">
        <v>42.445929999999997</v>
      </c>
      <c r="AA29" s="121">
        <v>56.012860000000003</v>
      </c>
      <c r="AB29" s="121">
        <v>29.236789999999999</v>
      </c>
      <c r="AC29" s="121">
        <v>25.884679999999999</v>
      </c>
      <c r="AD29" s="121">
        <v>63.214149999999897</v>
      </c>
      <c r="AE29" s="121">
        <v>23.663159999999799</v>
      </c>
      <c r="AF29" s="121">
        <v>24.972269999999799</v>
      </c>
      <c r="AG29" s="121">
        <v>26.040343999999997</v>
      </c>
      <c r="AH29" s="121">
        <v>13.166246000000003</v>
      </c>
      <c r="AI29" s="10"/>
      <c r="AJ29" s="10"/>
      <c r="AK29" s="10"/>
      <c r="AL29" s="10"/>
      <c r="AM29" s="10"/>
      <c r="AN29" s="126"/>
      <c r="AO29" s="126"/>
      <c r="AP29" s="126"/>
      <c r="AQ29" s="126"/>
      <c r="AR29" s="126"/>
      <c r="AS29" s="126"/>
      <c r="AT29" s="126"/>
      <c r="AU29" s="126"/>
      <c r="AV29" s="126"/>
      <c r="AW29" s="126"/>
      <c r="AX29" s="126"/>
      <c r="AY29" s="126"/>
    </row>
    <row r="30" spans="1:51" ht="14.5" x14ac:dyDescent="0.35">
      <c r="A30" s="189">
        <f>YampaRiverInflow.TotalOutflow!A30</f>
        <v>45962</v>
      </c>
      <c r="B30" s="302"/>
      <c r="C30" s="97">
        <v>37.645000000000003</v>
      </c>
      <c r="D30" s="301">
        <v>24.757999999999999</v>
      </c>
      <c r="E30" s="121">
        <v>1.1222839999999996</v>
      </c>
      <c r="F30" s="121">
        <v>9.8448719999999987</v>
      </c>
      <c r="G30" s="121">
        <v>28.013811999999998</v>
      </c>
      <c r="H30" s="121">
        <v>15.793877999999999</v>
      </c>
      <c r="I30" s="121">
        <v>24.595040000000001</v>
      </c>
      <c r="J30" s="121">
        <v>18.446279999999998</v>
      </c>
      <c r="K30" s="121">
        <v>36.495870000000004</v>
      </c>
      <c r="L30" s="121">
        <v>27.966939999999997</v>
      </c>
      <c r="M30" s="121">
        <v>25.487599999999997</v>
      </c>
      <c r="N30" s="121">
        <v>23.10744</v>
      </c>
      <c r="O30" s="121">
        <v>22.472729999999999</v>
      </c>
      <c r="P30" s="121">
        <v>35.166530000000002</v>
      </c>
      <c r="Q30" s="121">
        <v>20.925319999999999</v>
      </c>
      <c r="R30" s="121">
        <v>16.066120000000002</v>
      </c>
      <c r="S30" s="121">
        <v>25.54711</v>
      </c>
      <c r="T30" s="121">
        <v>41.950060000000001</v>
      </c>
      <c r="U30" s="121">
        <v>23.00787</v>
      </c>
      <c r="V30" s="121">
        <v>14.39954</v>
      </c>
      <c r="W30" s="121">
        <v>23.602700000000002</v>
      </c>
      <c r="X30" s="121">
        <v>28.581400000000002</v>
      </c>
      <c r="Y30" s="121">
        <v>27.807869999999998</v>
      </c>
      <c r="Z30" s="121">
        <v>24.69378</v>
      </c>
      <c r="AA30" s="121">
        <v>22.293890000000001</v>
      </c>
      <c r="AB30" s="121">
        <v>27.888010000000101</v>
      </c>
      <c r="AC30" s="121">
        <v>24.873090000000097</v>
      </c>
      <c r="AD30" s="121">
        <v>23.24662</v>
      </c>
      <c r="AE30" s="121">
        <v>25.646650000000101</v>
      </c>
      <c r="AF30" s="121">
        <v>24.793749999999999</v>
      </c>
      <c r="AG30" s="121">
        <v>17.507805999999995</v>
      </c>
      <c r="AH30" s="121">
        <v>8.8944699999999983</v>
      </c>
      <c r="AI30" s="10"/>
      <c r="AJ30" s="10"/>
      <c r="AK30" s="10"/>
      <c r="AL30" s="10"/>
      <c r="AM30" s="10"/>
      <c r="AN30" s="126"/>
      <c r="AO30" s="126"/>
      <c r="AP30" s="126"/>
      <c r="AQ30" s="126"/>
      <c r="AR30" s="126"/>
      <c r="AS30" s="126"/>
      <c r="AT30" s="126"/>
      <c r="AU30" s="126"/>
      <c r="AV30" s="126"/>
      <c r="AW30" s="126"/>
      <c r="AX30" s="126"/>
      <c r="AY30" s="126"/>
    </row>
    <row r="31" spans="1:51" ht="14.5" x14ac:dyDescent="0.35">
      <c r="A31" s="189">
        <f>YampaRiverInflow.TotalOutflow!A31</f>
        <v>45992</v>
      </c>
      <c r="B31" s="302"/>
      <c r="C31" s="97">
        <v>48.838999999999999</v>
      </c>
      <c r="D31" s="301">
        <v>28.236999999999998</v>
      </c>
      <c r="E31" s="121">
        <v>-6.7709719999999995</v>
      </c>
      <c r="F31" s="121">
        <v>0.60159199999999691</v>
      </c>
      <c r="G31" s="121">
        <v>44.223798000000002</v>
      </c>
      <c r="H31" s="121">
        <v>1.110544</v>
      </c>
      <c r="I31" s="121">
        <v>15.07438</v>
      </c>
      <c r="J31" s="121">
        <v>12.69421</v>
      </c>
      <c r="K31" s="121">
        <v>35.305790000000002</v>
      </c>
      <c r="L31" s="121">
        <v>29.355370000000001</v>
      </c>
      <c r="M31" s="121">
        <v>13.4876</v>
      </c>
      <c r="N31" s="121">
        <v>18.723970000000001</v>
      </c>
      <c r="O31" s="121">
        <v>15.471069999999999</v>
      </c>
      <c r="P31" s="121">
        <v>19.100490000000001</v>
      </c>
      <c r="Q31" s="121">
        <v>3.9664899999999998</v>
      </c>
      <c r="R31" s="121">
        <v>23.801650000000002</v>
      </c>
      <c r="S31" s="121">
        <v>57.520660000000007</v>
      </c>
      <c r="T31" s="121">
        <v>23.99954</v>
      </c>
      <c r="U31" s="121">
        <v>19.4375</v>
      </c>
      <c r="V31" s="121">
        <v>33.916870000000003</v>
      </c>
      <c r="W31" s="121">
        <v>31.734860000000001</v>
      </c>
      <c r="X31" s="121">
        <v>22.7103</v>
      </c>
      <c r="Y31" s="121">
        <v>25.368259999999999</v>
      </c>
      <c r="Z31" s="121">
        <v>31.6557</v>
      </c>
      <c r="AA31" s="121">
        <v>22.412740000000003</v>
      </c>
      <c r="AB31" s="121">
        <v>36.377389999999899</v>
      </c>
      <c r="AC31" s="121">
        <v>25.983849999999997</v>
      </c>
      <c r="AD31" s="121">
        <v>23.544150000000002</v>
      </c>
      <c r="AE31" s="121">
        <v>39.471650000000103</v>
      </c>
      <c r="AF31" s="121">
        <v>24.5160599999999</v>
      </c>
      <c r="AG31" s="121">
        <v>8.4644880000000011</v>
      </c>
      <c r="AH31" s="121">
        <v>2.3967059999999982</v>
      </c>
      <c r="AI31" s="10"/>
      <c r="AJ31" s="10"/>
      <c r="AK31" s="10"/>
      <c r="AL31" s="10"/>
      <c r="AM31" s="10"/>
      <c r="AN31" s="126"/>
      <c r="AO31" s="126"/>
      <c r="AP31" s="126"/>
      <c r="AQ31" s="126"/>
      <c r="AR31" s="126"/>
      <c r="AS31" s="126"/>
      <c r="AT31" s="126"/>
      <c r="AU31" s="126"/>
      <c r="AV31" s="126"/>
      <c r="AW31" s="126"/>
      <c r="AX31" s="126"/>
      <c r="AY31" s="126"/>
    </row>
    <row r="32" spans="1:51" ht="14.5" x14ac:dyDescent="0.35">
      <c r="A32" s="189">
        <f>YampaRiverInflow.TotalOutflow!A32</f>
        <v>46023</v>
      </c>
      <c r="B32" s="302"/>
      <c r="C32" s="97">
        <v>54.908999999999999</v>
      </c>
      <c r="D32" s="301">
        <v>27.471</v>
      </c>
      <c r="E32" s="121">
        <v>-19.261465999999999</v>
      </c>
      <c r="F32" s="121">
        <v>-11.55139</v>
      </c>
      <c r="G32" s="121">
        <v>25.526097999999998</v>
      </c>
      <c r="H32" s="121">
        <v>1.3745679999999993</v>
      </c>
      <c r="I32" s="121">
        <v>21.421490000000002</v>
      </c>
      <c r="J32" s="121">
        <v>24.198349999999998</v>
      </c>
      <c r="K32" s="121">
        <v>42.049589999999995</v>
      </c>
      <c r="L32" s="121">
        <v>21.61983</v>
      </c>
      <c r="M32" s="121">
        <v>18.446279999999998</v>
      </c>
      <c r="N32" s="121">
        <v>23.206610000000001</v>
      </c>
      <c r="O32" s="121">
        <v>20.033060000000003</v>
      </c>
      <c r="P32" s="121">
        <v>101.09752</v>
      </c>
      <c r="Q32" s="121">
        <v>22.61157</v>
      </c>
      <c r="R32" s="121">
        <v>23.206610000000001</v>
      </c>
      <c r="S32" s="121">
        <v>42.247930000000004</v>
      </c>
      <c r="T32" s="121">
        <v>34.11524</v>
      </c>
      <c r="U32" s="121">
        <v>41.255679999999998</v>
      </c>
      <c r="V32" s="121">
        <v>24.792830000000002</v>
      </c>
      <c r="W32" s="121">
        <v>40.065640000000002</v>
      </c>
      <c r="X32" s="121">
        <v>37.883839999999999</v>
      </c>
      <c r="Y32" s="121">
        <v>23.007810000000003</v>
      </c>
      <c r="Z32" s="121">
        <v>30.743310000000001</v>
      </c>
      <c r="AA32" s="121">
        <v>36.496400000000001</v>
      </c>
      <c r="AB32" s="121">
        <v>45.025449999999999</v>
      </c>
      <c r="AC32" s="121">
        <v>23.802</v>
      </c>
      <c r="AD32" s="121">
        <v>42.050199999999904</v>
      </c>
      <c r="AE32" s="121">
        <v>26.777249999999999</v>
      </c>
      <c r="AF32" s="121">
        <v>29.809785999999992</v>
      </c>
      <c r="AG32" s="121">
        <v>0.14888199999999779</v>
      </c>
      <c r="AH32" s="121">
        <v>188.36769600000002</v>
      </c>
      <c r="AI32" s="10"/>
      <c r="AJ32" s="10"/>
      <c r="AK32" s="10"/>
      <c r="AL32" s="10"/>
      <c r="AM32" s="10"/>
      <c r="AN32" s="126"/>
      <c r="AO32" s="126"/>
      <c r="AP32" s="126"/>
      <c r="AQ32" s="126"/>
      <c r="AR32" s="126"/>
      <c r="AS32" s="126"/>
      <c r="AT32" s="126"/>
      <c r="AU32" s="126"/>
      <c r="AV32" s="126"/>
      <c r="AW32" s="126"/>
      <c r="AX32" s="126"/>
      <c r="AY32" s="126"/>
    </row>
    <row r="33" spans="1:51" ht="14.5" x14ac:dyDescent="0.35">
      <c r="A33" s="189">
        <f>YampaRiverInflow.TotalOutflow!A33</f>
        <v>46054</v>
      </c>
      <c r="B33" s="302"/>
      <c r="C33" s="97">
        <v>45.945</v>
      </c>
      <c r="D33" s="301">
        <v>34.497</v>
      </c>
      <c r="E33" s="121">
        <v>-9.7793939999999999</v>
      </c>
      <c r="F33" s="121">
        <v>38.657699999999991</v>
      </c>
      <c r="G33" s="121">
        <v>12.339405999999999</v>
      </c>
      <c r="H33" s="121">
        <v>23.60331</v>
      </c>
      <c r="I33" s="121">
        <v>17.2562</v>
      </c>
      <c r="J33" s="121">
        <v>16.066120000000002</v>
      </c>
      <c r="K33" s="121">
        <v>48.99174</v>
      </c>
      <c r="L33" s="121">
        <v>36.297519999999999</v>
      </c>
      <c r="M33" s="121">
        <v>25.745450000000002</v>
      </c>
      <c r="N33" s="121">
        <v>24.39669</v>
      </c>
      <c r="O33" s="121">
        <v>35.66281</v>
      </c>
      <c r="P33" s="121">
        <v>125.57355</v>
      </c>
      <c r="Q33" s="121">
        <v>20.429749999999999</v>
      </c>
      <c r="R33" s="121">
        <v>29.355370000000001</v>
      </c>
      <c r="S33" s="121">
        <v>90.644630000000006</v>
      </c>
      <c r="T33" s="121">
        <v>38.478989999999996</v>
      </c>
      <c r="U33" s="121">
        <v>35.16657</v>
      </c>
      <c r="V33" s="121">
        <v>33.321769999999994</v>
      </c>
      <c r="W33" s="121">
        <v>18.842610000000001</v>
      </c>
      <c r="X33" s="121">
        <v>38.875690000000006</v>
      </c>
      <c r="Y33" s="121">
        <v>32.449240000000003</v>
      </c>
      <c r="Z33" s="121">
        <v>39.450900000000004</v>
      </c>
      <c r="AA33" s="121">
        <v>41.375809999999994</v>
      </c>
      <c r="AB33" s="121">
        <v>62.678599999999996</v>
      </c>
      <c r="AC33" s="121">
        <v>22.2151999999999</v>
      </c>
      <c r="AD33" s="121">
        <v>72.001050000000006</v>
      </c>
      <c r="AE33" s="121">
        <v>37.884849999999894</v>
      </c>
      <c r="AF33" s="121">
        <v>19.033522000000001</v>
      </c>
      <c r="AG33" s="121">
        <v>7.0302340000000001</v>
      </c>
      <c r="AH33" s="121">
        <v>85.799055999999993</v>
      </c>
      <c r="AI33" s="10"/>
      <c r="AJ33" s="10"/>
      <c r="AK33" s="10"/>
      <c r="AL33" s="10"/>
      <c r="AM33" s="10"/>
      <c r="AN33" s="126"/>
      <c r="AO33" s="126"/>
      <c r="AP33" s="126"/>
      <c r="AQ33" s="126"/>
      <c r="AR33" s="126"/>
      <c r="AS33" s="126"/>
      <c r="AT33" s="126"/>
      <c r="AU33" s="126"/>
      <c r="AV33" s="126"/>
      <c r="AW33" s="126"/>
      <c r="AX33" s="126"/>
      <c r="AY33" s="126"/>
    </row>
    <row r="34" spans="1:51" ht="14.5" x14ac:dyDescent="0.35">
      <c r="A34" s="189">
        <f>YampaRiverInflow.TotalOutflow!A34</f>
        <v>46082</v>
      </c>
      <c r="B34" s="302"/>
      <c r="C34" s="97">
        <v>33.49</v>
      </c>
      <c r="D34" s="301">
        <v>55.350999999999999</v>
      </c>
      <c r="E34" s="121">
        <v>18.785719999999998</v>
      </c>
      <c r="F34" s="121">
        <v>66.418819999999997</v>
      </c>
      <c r="G34" s="121">
        <v>7.6782579999999996</v>
      </c>
      <c r="H34" s="121">
        <v>63.272730000000003</v>
      </c>
      <c r="I34" s="121">
        <v>48.99174</v>
      </c>
      <c r="J34" s="121">
        <v>19.834709999999998</v>
      </c>
      <c r="K34" s="121">
        <v>54.009920000000001</v>
      </c>
      <c r="L34" s="121">
        <v>55.160330000000002</v>
      </c>
      <c r="M34" s="121">
        <v>23.22645</v>
      </c>
      <c r="N34" s="121">
        <v>42.842980000000004</v>
      </c>
      <c r="O34" s="121">
        <v>27.59008</v>
      </c>
      <c r="P34" s="121">
        <v>69.104129999999998</v>
      </c>
      <c r="Q34" s="121">
        <v>49.190080000000002</v>
      </c>
      <c r="R34" s="121">
        <v>44.628099999999996</v>
      </c>
      <c r="S34" s="121">
        <v>82.373550000000009</v>
      </c>
      <c r="T34" s="121">
        <v>74.04258999999999</v>
      </c>
      <c r="U34" s="121">
        <v>59.404600000000002</v>
      </c>
      <c r="V34" s="121">
        <v>42.445689999999999</v>
      </c>
      <c r="W34" s="121">
        <v>22.21454</v>
      </c>
      <c r="X34" s="121">
        <v>58.769889999999997</v>
      </c>
      <c r="Y34" s="121">
        <v>31.517060000000001</v>
      </c>
      <c r="Z34" s="121">
        <v>41.176480000000005</v>
      </c>
      <c r="AA34" s="121">
        <v>36.615409999999905</v>
      </c>
      <c r="AB34" s="121">
        <v>63.888529999999896</v>
      </c>
      <c r="AC34" s="121">
        <v>26.578900000000001</v>
      </c>
      <c r="AD34" s="121">
        <v>124.9605</v>
      </c>
      <c r="AE34" s="121">
        <v>70.0175499999999</v>
      </c>
      <c r="AF34" s="121">
        <v>37.985829999999993</v>
      </c>
      <c r="AG34" s="121">
        <v>23.852601999999997</v>
      </c>
      <c r="AH34" s="121">
        <v>33.571293999999995</v>
      </c>
      <c r="AI34" s="10"/>
      <c r="AJ34" s="10"/>
      <c r="AK34" s="10"/>
      <c r="AL34" s="10"/>
      <c r="AM34" s="10"/>
      <c r="AN34" s="126"/>
      <c r="AO34" s="126"/>
      <c r="AP34" s="126"/>
      <c r="AQ34" s="126"/>
      <c r="AR34" s="126"/>
      <c r="AS34" s="126"/>
      <c r="AT34" s="126"/>
      <c r="AU34" s="126"/>
      <c r="AV34" s="126"/>
      <c r="AW34" s="126"/>
      <c r="AX34" s="126"/>
      <c r="AY34" s="126"/>
    </row>
    <row r="35" spans="1:51" ht="14.5" x14ac:dyDescent="0.35">
      <c r="A35" s="189">
        <f>YampaRiverInflow.TotalOutflow!A35</f>
        <v>46113</v>
      </c>
      <c r="B35" s="302"/>
      <c r="C35" s="97">
        <v>27.228000000000002</v>
      </c>
      <c r="D35" s="301">
        <v>33.433</v>
      </c>
      <c r="E35" s="121">
        <v>-2.5694920000000012</v>
      </c>
      <c r="F35" s="121">
        <v>-26.212883999999999</v>
      </c>
      <c r="G35" s="121">
        <v>3.6764540000000014</v>
      </c>
      <c r="H35" s="121">
        <v>29.157019999999999</v>
      </c>
      <c r="I35" s="121">
        <v>70.294210000000007</v>
      </c>
      <c r="J35" s="121">
        <v>23.60331</v>
      </c>
      <c r="K35" s="121">
        <v>16.8</v>
      </c>
      <c r="L35" s="121">
        <v>35.028100000000002</v>
      </c>
      <c r="M35" s="121">
        <v>13.62645</v>
      </c>
      <c r="N35" s="121">
        <v>32.747109999999999</v>
      </c>
      <c r="O35" s="121">
        <v>39.133879999999998</v>
      </c>
      <c r="P35" s="121">
        <v>90.902479999999997</v>
      </c>
      <c r="Q35" s="121">
        <v>33.758679999999998</v>
      </c>
      <c r="R35" s="121">
        <v>33.699169999999995</v>
      </c>
      <c r="S35" s="121">
        <v>29.79214</v>
      </c>
      <c r="T35" s="121">
        <v>43.080640000000002</v>
      </c>
      <c r="U35" s="121">
        <v>88.700450000000004</v>
      </c>
      <c r="V35" s="121">
        <v>43.635820000000002</v>
      </c>
      <c r="W35" s="121">
        <v>17.01784</v>
      </c>
      <c r="X35" s="121">
        <v>26.498860000000001</v>
      </c>
      <c r="Y35" s="121">
        <v>22.988139999999998</v>
      </c>
      <c r="Z35" s="121">
        <v>25.348419999999997</v>
      </c>
      <c r="AA35" s="121">
        <v>31.934349999999899</v>
      </c>
      <c r="AB35" s="121">
        <v>40.2452100000001</v>
      </c>
      <c r="AC35" s="121">
        <v>24.198700000000002</v>
      </c>
      <c r="AD35" s="121">
        <v>43.240300000000097</v>
      </c>
      <c r="AE35" s="121">
        <v>39.828680000000105</v>
      </c>
      <c r="AF35" s="121">
        <v>41.938178000000001</v>
      </c>
      <c r="AG35" s="121">
        <v>40.074694000000001</v>
      </c>
      <c r="AH35" s="121">
        <v>1.3631199999999954</v>
      </c>
      <c r="AI35" s="10"/>
      <c r="AJ35" s="10"/>
      <c r="AK35" s="10"/>
      <c r="AL35" s="10"/>
      <c r="AM35" s="10"/>
      <c r="AN35" s="126"/>
      <c r="AO35" s="126"/>
      <c r="AP35" s="126"/>
      <c r="AQ35" s="126"/>
      <c r="AR35" s="126"/>
      <c r="AS35" s="126"/>
      <c r="AT35" s="126"/>
      <c r="AU35" s="126"/>
      <c r="AV35" s="126"/>
      <c r="AW35" s="126"/>
      <c r="AX35" s="126"/>
      <c r="AY35" s="126"/>
    </row>
    <row r="36" spans="1:51" ht="14.5" x14ac:dyDescent="0.35">
      <c r="A36" s="189">
        <f>YampaRiverInflow.TotalOutflow!A36</f>
        <v>46143</v>
      </c>
      <c r="B36" s="302"/>
      <c r="C36" s="97">
        <v>8.4710000000000001</v>
      </c>
      <c r="D36" s="301">
        <v>25.292999999999999</v>
      </c>
      <c r="E36" s="121">
        <v>-5.5054859999999994</v>
      </c>
      <c r="F36" s="121">
        <v>-26.211384000000006</v>
      </c>
      <c r="G36" s="121">
        <v>7.738929999999999</v>
      </c>
      <c r="H36" s="121">
        <v>15.471069999999999</v>
      </c>
      <c r="I36" s="121">
        <v>41.137190000000004</v>
      </c>
      <c r="J36" s="121">
        <v>13.289260000000001</v>
      </c>
      <c r="K36" s="121">
        <v>27.570250000000001</v>
      </c>
      <c r="L36" s="121">
        <v>34.690910000000002</v>
      </c>
      <c r="M36" s="121">
        <v>21.163640000000001</v>
      </c>
      <c r="N36" s="121">
        <v>23.543800000000001</v>
      </c>
      <c r="O36" s="121">
        <v>34.333880000000001</v>
      </c>
      <c r="P36" s="121">
        <v>67.140500000000003</v>
      </c>
      <c r="Q36" s="121">
        <v>34.274380000000001</v>
      </c>
      <c r="R36" s="121">
        <v>36.813220000000001</v>
      </c>
      <c r="S36" s="121">
        <v>20.429749999999999</v>
      </c>
      <c r="T36" s="121">
        <v>51.173209999999997</v>
      </c>
      <c r="U36" s="121">
        <v>36.138489999999997</v>
      </c>
      <c r="V36" s="121">
        <v>21.024139999999999</v>
      </c>
      <c r="W36" s="121">
        <v>18.545120000000001</v>
      </c>
      <c r="X36" s="121">
        <v>27.252549999999999</v>
      </c>
      <c r="Y36" s="121">
        <v>27.252610000000001</v>
      </c>
      <c r="Z36" s="121">
        <v>28.958279999999998</v>
      </c>
      <c r="AA36" s="121">
        <v>32.1327</v>
      </c>
      <c r="AB36" s="121">
        <v>29.573979999999999</v>
      </c>
      <c r="AC36" s="121">
        <v>26.281370000000102</v>
      </c>
      <c r="AD36" s="121">
        <v>27.570650000000001</v>
      </c>
      <c r="AE36" s="121">
        <v>23.583810000000099</v>
      </c>
      <c r="AF36" s="121">
        <v>24.659790000000001</v>
      </c>
      <c r="AG36" s="121">
        <v>21.803582000000002</v>
      </c>
      <c r="AH36" s="121">
        <v>0.19014400000000023</v>
      </c>
      <c r="AI36" s="10"/>
      <c r="AJ36" s="10"/>
      <c r="AK36" s="10"/>
      <c r="AL36" s="10"/>
      <c r="AM36" s="10"/>
      <c r="AN36" s="126"/>
      <c r="AO36" s="126"/>
      <c r="AP36" s="126"/>
      <c r="AQ36" s="126"/>
      <c r="AR36" s="126"/>
      <c r="AS36" s="126"/>
      <c r="AT36" s="126"/>
      <c r="AU36" s="126"/>
      <c r="AV36" s="126"/>
      <c r="AW36" s="126"/>
      <c r="AX36" s="126"/>
      <c r="AY36" s="126"/>
    </row>
    <row r="37" spans="1:51" ht="14.5" x14ac:dyDescent="0.35">
      <c r="A37" s="189">
        <f>YampaRiverInflow.TotalOutflow!A37</f>
        <v>46174</v>
      </c>
      <c r="B37" s="302"/>
      <c r="C37" s="97">
        <v>13.048</v>
      </c>
      <c r="D37" s="301">
        <v>27.658000000000001</v>
      </c>
      <c r="E37" s="121">
        <v>1.061094</v>
      </c>
      <c r="F37" s="121">
        <v>22.368065999999995</v>
      </c>
      <c r="G37" s="121">
        <v>-1.3633040000000001</v>
      </c>
      <c r="H37" s="121">
        <v>31.73554</v>
      </c>
      <c r="I37" s="121">
        <v>15.272729999999999</v>
      </c>
      <c r="J37" s="121">
        <v>13.68595</v>
      </c>
      <c r="K37" s="121">
        <v>32.07273</v>
      </c>
      <c r="L37" s="121">
        <v>48.238019999999999</v>
      </c>
      <c r="M37" s="121">
        <v>6.5057900000000002</v>
      </c>
      <c r="N37" s="121">
        <v>14.280989999999999</v>
      </c>
      <c r="O37" s="121">
        <v>20.826450000000001</v>
      </c>
      <c r="P37" s="121">
        <v>11.9405</v>
      </c>
      <c r="Q37" s="121">
        <v>14.67769</v>
      </c>
      <c r="R37" s="121">
        <v>31.73554</v>
      </c>
      <c r="S37" s="121">
        <v>13.4876</v>
      </c>
      <c r="T37" s="121">
        <v>35.543419999999998</v>
      </c>
      <c r="U37" s="121">
        <v>23.741799999999998</v>
      </c>
      <c r="V37" s="121">
        <v>24.39593</v>
      </c>
      <c r="W37" s="121">
        <v>22.730180000000001</v>
      </c>
      <c r="X37" s="121">
        <v>25.189630000000001</v>
      </c>
      <c r="Y37" s="121">
        <v>26.0823</v>
      </c>
      <c r="Z37" s="121">
        <v>25.58633</v>
      </c>
      <c r="AA37" s="121">
        <v>28.562399999999901</v>
      </c>
      <c r="AB37" s="121">
        <v>24.3970500000001</v>
      </c>
      <c r="AC37" s="121">
        <v>26.578900000000001</v>
      </c>
      <c r="AD37" s="121">
        <v>24.000349999999901</v>
      </c>
      <c r="AE37" s="121">
        <v>22.730910000000101</v>
      </c>
      <c r="AF37" s="121">
        <v>3.4259199999999983</v>
      </c>
      <c r="AG37" s="121">
        <v>8.1729199999999995</v>
      </c>
      <c r="AH37" s="121">
        <v>12.473674000000001</v>
      </c>
      <c r="AI37" s="10"/>
      <c r="AJ37" s="10"/>
      <c r="AK37" s="10"/>
      <c r="AL37" s="10"/>
      <c r="AM37" s="10"/>
      <c r="AN37" s="126"/>
      <c r="AO37" s="126"/>
      <c r="AP37" s="126"/>
      <c r="AQ37" s="126"/>
      <c r="AR37" s="126"/>
      <c r="AS37" s="126"/>
      <c r="AT37" s="126"/>
      <c r="AU37" s="126"/>
      <c r="AV37" s="126"/>
      <c r="AW37" s="126"/>
      <c r="AX37" s="126"/>
      <c r="AY37" s="126"/>
    </row>
    <row r="38" spans="1:51" ht="14.5" x14ac:dyDescent="0.35">
      <c r="A38" s="189">
        <f>YampaRiverInflow.TotalOutflow!A38</f>
        <v>46204</v>
      </c>
      <c r="B38" s="302"/>
      <c r="C38" s="97">
        <v>17.64</v>
      </c>
      <c r="D38" s="301">
        <v>43.359000000000002</v>
      </c>
      <c r="E38" s="121">
        <v>-9.1989860000000014</v>
      </c>
      <c r="F38" s="121">
        <v>30.872809999999998</v>
      </c>
      <c r="G38" s="121">
        <v>7.8308159999999951</v>
      </c>
      <c r="H38" s="121">
        <v>31.933880000000002</v>
      </c>
      <c r="I38" s="121">
        <v>33.12397</v>
      </c>
      <c r="J38" s="121">
        <v>30.347110000000001</v>
      </c>
      <c r="K38" s="121">
        <v>21.12397</v>
      </c>
      <c r="L38" s="121">
        <v>19.953720000000001</v>
      </c>
      <c r="M38" s="121">
        <v>10.1157</v>
      </c>
      <c r="N38" s="121">
        <v>17.2562</v>
      </c>
      <c r="O38" s="121">
        <v>39.272730000000003</v>
      </c>
      <c r="P38" s="121">
        <v>21.024789999999999</v>
      </c>
      <c r="Q38" s="121">
        <v>21.223140000000001</v>
      </c>
      <c r="R38" s="121">
        <v>45.421489999999999</v>
      </c>
      <c r="S38" s="121">
        <v>28.760330000000003</v>
      </c>
      <c r="T38" s="121">
        <v>28.164830000000002</v>
      </c>
      <c r="U38" s="121">
        <v>29.156560000000002</v>
      </c>
      <c r="V38" s="121">
        <v>31.536360000000002</v>
      </c>
      <c r="W38" s="121">
        <v>26.379669999999997</v>
      </c>
      <c r="X38" s="121">
        <v>61.685449999999996</v>
      </c>
      <c r="Y38" s="121">
        <v>29.156569999999999</v>
      </c>
      <c r="Z38" s="121">
        <v>33.520060000000001</v>
      </c>
      <c r="AA38" s="121">
        <v>26.182200000000002</v>
      </c>
      <c r="AB38" s="121">
        <v>32.1327</v>
      </c>
      <c r="AC38" s="121">
        <v>49.587499999999999</v>
      </c>
      <c r="AD38" s="121">
        <v>22.016849999999998</v>
      </c>
      <c r="AE38" s="121">
        <v>23.603650000000101</v>
      </c>
      <c r="AF38" s="121">
        <v>-0.52760200000000035</v>
      </c>
      <c r="AG38" s="121">
        <v>14.445949999999996</v>
      </c>
      <c r="AH38" s="121">
        <v>-5.4029160000000003</v>
      </c>
      <c r="AI38" s="10"/>
      <c r="AJ38" s="10"/>
      <c r="AK38" s="10"/>
      <c r="AL38" s="10"/>
      <c r="AM38" s="10"/>
      <c r="AN38" s="126"/>
      <c r="AO38" s="126"/>
      <c r="AP38" s="126"/>
      <c r="AQ38" s="126"/>
      <c r="AR38" s="126"/>
      <c r="AS38" s="126"/>
      <c r="AT38" s="126"/>
      <c r="AU38" s="126"/>
      <c r="AV38" s="126"/>
      <c r="AW38" s="126"/>
      <c r="AX38" s="126"/>
      <c r="AY38" s="126"/>
    </row>
    <row r="39" spans="1:51" ht="14.5" x14ac:dyDescent="0.35">
      <c r="A39" s="189">
        <f>YampaRiverInflow.TotalOutflow!A39</f>
        <v>46235</v>
      </c>
      <c r="B39" s="302"/>
      <c r="C39" s="97">
        <v>45.359000000000002</v>
      </c>
      <c r="D39" s="301">
        <v>56.076999999999998</v>
      </c>
      <c r="E39" s="121">
        <v>-21.766008000000003</v>
      </c>
      <c r="F39" s="121">
        <v>29.917686</v>
      </c>
      <c r="G39" s="121">
        <v>25.019824</v>
      </c>
      <c r="H39" s="121">
        <v>50.280989999999996</v>
      </c>
      <c r="I39" s="121">
        <v>20.826450000000001</v>
      </c>
      <c r="J39" s="121">
        <v>44.033059999999999</v>
      </c>
      <c r="K39" s="121">
        <v>23.404959999999999</v>
      </c>
      <c r="L39" s="121">
        <v>52.066120000000005</v>
      </c>
      <c r="M39" s="121">
        <v>17.851240000000001</v>
      </c>
      <c r="N39" s="121">
        <v>42.049589999999995</v>
      </c>
      <c r="O39" s="121">
        <v>50.578510000000001</v>
      </c>
      <c r="P39" s="121">
        <v>28.36364</v>
      </c>
      <c r="Q39" s="121">
        <v>66.446280000000002</v>
      </c>
      <c r="R39" s="121">
        <v>91.636359999999996</v>
      </c>
      <c r="S39" s="121">
        <v>39.272730000000003</v>
      </c>
      <c r="T39" s="121">
        <v>23.60284</v>
      </c>
      <c r="U39" s="121">
        <v>91.04083</v>
      </c>
      <c r="V39" s="121">
        <v>36.693379999999998</v>
      </c>
      <c r="W39" s="121">
        <v>68.607789999999994</v>
      </c>
      <c r="X39" s="121">
        <v>66.842500000000001</v>
      </c>
      <c r="Y39" s="121">
        <v>41.057389999999998</v>
      </c>
      <c r="Z39" s="121">
        <v>44.429290000000002</v>
      </c>
      <c r="AA39" s="121">
        <v>41.851849999999999</v>
      </c>
      <c r="AB39" s="121">
        <v>40.265050000000002</v>
      </c>
      <c r="AC39" s="121">
        <v>38.876599999999996</v>
      </c>
      <c r="AD39" s="121">
        <v>29.55415</v>
      </c>
      <c r="AE39" s="121">
        <v>23.603649999999899</v>
      </c>
      <c r="AF39" s="121">
        <v>15.498979999999996</v>
      </c>
      <c r="AG39" s="121">
        <v>39.663323999999996</v>
      </c>
      <c r="AH39" s="121">
        <v>-27.475497999999998</v>
      </c>
      <c r="AI39" s="10"/>
      <c r="AJ39" s="10"/>
      <c r="AK39" s="10"/>
      <c r="AL39" s="10"/>
      <c r="AM39" s="10"/>
      <c r="AN39" s="126"/>
      <c r="AO39" s="126"/>
      <c r="AP39" s="126"/>
      <c r="AQ39" s="126"/>
      <c r="AR39" s="126"/>
      <c r="AS39" s="126"/>
      <c r="AT39" s="126"/>
      <c r="AU39" s="126"/>
      <c r="AV39" s="126"/>
      <c r="AW39" s="126"/>
      <c r="AX39" s="126"/>
      <c r="AY39" s="126"/>
    </row>
    <row r="40" spans="1:51" ht="14.5" x14ac:dyDescent="0.35">
      <c r="A40" s="189">
        <f>YampaRiverInflow.TotalOutflow!A40</f>
        <v>46266</v>
      </c>
      <c r="B40" s="302"/>
      <c r="C40" s="97">
        <v>44.195</v>
      </c>
      <c r="D40" s="301">
        <v>37.206000000000003</v>
      </c>
      <c r="E40" s="121">
        <v>-1.109622000000003</v>
      </c>
      <c r="F40" s="121">
        <v>14.515779999999999</v>
      </c>
      <c r="G40" s="121">
        <v>21.008659999999999</v>
      </c>
      <c r="H40" s="121">
        <v>59.246279999999999</v>
      </c>
      <c r="I40" s="121">
        <v>36.099170000000001</v>
      </c>
      <c r="J40" s="121">
        <v>49.190080000000002</v>
      </c>
      <c r="K40" s="121">
        <v>39.133879999999998</v>
      </c>
      <c r="L40" s="121">
        <v>48.456199999999995</v>
      </c>
      <c r="M40" s="121">
        <v>103.95372</v>
      </c>
      <c r="N40" s="121">
        <v>34.373550000000002</v>
      </c>
      <c r="O40" s="121">
        <v>57.381819999999998</v>
      </c>
      <c r="P40" s="121">
        <v>38.360330000000005</v>
      </c>
      <c r="Q40" s="121">
        <v>50.87603</v>
      </c>
      <c r="R40" s="121">
        <v>33.83802</v>
      </c>
      <c r="S40" s="121">
        <v>38.677690000000005</v>
      </c>
      <c r="T40" s="121">
        <v>28.363289999999999</v>
      </c>
      <c r="U40" s="121">
        <v>44.250949999999996</v>
      </c>
      <c r="V40" s="121">
        <v>41.255660000000006</v>
      </c>
      <c r="W40" s="121">
        <v>47.999720000000003</v>
      </c>
      <c r="X40" s="121">
        <v>78.703759999999988</v>
      </c>
      <c r="Y40" s="121">
        <v>38.875680000000003</v>
      </c>
      <c r="Z40" s="121">
        <v>32.726860000000002</v>
      </c>
      <c r="AA40" s="121">
        <v>30.744250000000001</v>
      </c>
      <c r="AB40" s="121">
        <v>24.1193600000001</v>
      </c>
      <c r="AC40" s="121">
        <v>44.628749999999897</v>
      </c>
      <c r="AD40" s="121">
        <v>21.9771800000001</v>
      </c>
      <c r="AE40" s="121">
        <v>24.040019999999899</v>
      </c>
      <c r="AF40" s="121">
        <v>19.180725999999996</v>
      </c>
      <c r="AG40" s="121">
        <v>38.334448000000002</v>
      </c>
      <c r="AH40" s="121">
        <v>-11.254766</v>
      </c>
      <c r="AI40" s="10"/>
      <c r="AJ40" s="10"/>
      <c r="AK40" s="10"/>
      <c r="AL40" s="10"/>
      <c r="AM40" s="10"/>
      <c r="AN40" s="126"/>
      <c r="AO40" s="126"/>
      <c r="AP40" s="126"/>
      <c r="AQ40" s="126"/>
      <c r="AR40" s="126"/>
      <c r="AS40" s="126"/>
      <c r="AT40" s="126"/>
      <c r="AU40" s="126"/>
      <c r="AV40" s="126"/>
      <c r="AW40" s="126"/>
      <c r="AX40" s="126"/>
      <c r="AY40" s="126"/>
    </row>
    <row r="41" spans="1:51" ht="14.5" x14ac:dyDescent="0.35">
      <c r="A41" s="189">
        <f>YampaRiverInflow.TotalOutflow!A41</f>
        <v>46296</v>
      </c>
      <c r="B41" s="302"/>
      <c r="C41" s="97">
        <v>42.884999999999998</v>
      </c>
      <c r="D41" s="301">
        <v>42.884999999999998</v>
      </c>
      <c r="E41" s="121">
        <v>15.392737999999998</v>
      </c>
      <c r="F41" s="121">
        <v>31.104225999999993</v>
      </c>
      <c r="G41" s="121">
        <v>32.409004000000003</v>
      </c>
      <c r="H41" s="121">
        <v>36.495870000000004</v>
      </c>
      <c r="I41" s="121">
        <v>22.413220000000003</v>
      </c>
      <c r="J41" s="121">
        <v>37.884300000000003</v>
      </c>
      <c r="K41" s="121">
        <v>47.385120000000001</v>
      </c>
      <c r="L41" s="121">
        <v>23.34545</v>
      </c>
      <c r="M41" s="121">
        <v>20.647929999999999</v>
      </c>
      <c r="N41" s="121">
        <v>30.664459999999998</v>
      </c>
      <c r="O41" s="121">
        <v>41.077690000000004</v>
      </c>
      <c r="P41" s="121">
        <v>31.060849999999999</v>
      </c>
      <c r="Q41" s="121">
        <v>69.758679999999998</v>
      </c>
      <c r="R41" s="121">
        <v>20.94511</v>
      </c>
      <c r="S41" s="121">
        <v>34.908660000000005</v>
      </c>
      <c r="T41" s="121">
        <v>24.793029999999998</v>
      </c>
      <c r="U41" s="121">
        <v>40.680699999999995</v>
      </c>
      <c r="V41" s="121">
        <v>34.511849999999995</v>
      </c>
      <c r="W41" s="121">
        <v>29.513770000000001</v>
      </c>
      <c r="X41" s="121">
        <v>19.080719999999999</v>
      </c>
      <c r="Y41" s="121">
        <v>42.445929999999997</v>
      </c>
      <c r="Z41" s="121">
        <v>56.012860000000003</v>
      </c>
      <c r="AA41" s="121">
        <v>29.236789999999999</v>
      </c>
      <c r="AB41" s="121">
        <v>25.884679999999999</v>
      </c>
      <c r="AC41" s="121">
        <v>63.214149999999897</v>
      </c>
      <c r="AD41" s="121">
        <v>23.663159999999799</v>
      </c>
      <c r="AE41" s="121">
        <v>24.972269999999799</v>
      </c>
      <c r="AF41" s="121">
        <v>26.040343999999997</v>
      </c>
      <c r="AG41" s="121">
        <v>13.166246000000003</v>
      </c>
      <c r="AH41" s="121">
        <v>20.811032000000001</v>
      </c>
      <c r="AI41" s="10"/>
      <c r="AJ41" s="10"/>
      <c r="AK41" s="10"/>
      <c r="AL41" s="10"/>
      <c r="AM41" s="10"/>
      <c r="AN41" s="126"/>
      <c r="AO41" s="126"/>
      <c r="AP41" s="126"/>
      <c r="AQ41" s="126"/>
      <c r="AR41" s="126"/>
      <c r="AS41" s="126"/>
      <c r="AT41" s="126"/>
      <c r="AU41" s="126"/>
      <c r="AV41" s="126"/>
      <c r="AW41" s="126"/>
      <c r="AX41" s="126"/>
      <c r="AY41" s="126"/>
    </row>
    <row r="42" spans="1:51" ht="14.5" x14ac:dyDescent="0.35">
      <c r="A42" s="189">
        <f>YampaRiverInflow.TotalOutflow!A42</f>
        <v>46327</v>
      </c>
      <c r="B42" s="302"/>
      <c r="C42" s="97">
        <v>37.645000000000003</v>
      </c>
      <c r="D42" s="301">
        <v>24.757999999999999</v>
      </c>
      <c r="E42" s="121">
        <v>9.8448719999999987</v>
      </c>
      <c r="F42" s="121">
        <v>28.013811999999998</v>
      </c>
      <c r="G42" s="121">
        <v>15.793877999999999</v>
      </c>
      <c r="H42" s="121">
        <v>24.595040000000001</v>
      </c>
      <c r="I42" s="121">
        <v>18.446279999999998</v>
      </c>
      <c r="J42" s="121">
        <v>36.495870000000004</v>
      </c>
      <c r="K42" s="121">
        <v>27.966939999999997</v>
      </c>
      <c r="L42" s="121">
        <v>25.487599999999997</v>
      </c>
      <c r="M42" s="121">
        <v>23.10744</v>
      </c>
      <c r="N42" s="121">
        <v>22.472729999999999</v>
      </c>
      <c r="O42" s="121">
        <v>35.166530000000002</v>
      </c>
      <c r="P42" s="121">
        <v>20.925319999999999</v>
      </c>
      <c r="Q42" s="121">
        <v>16.066120000000002</v>
      </c>
      <c r="R42" s="121">
        <v>25.54711</v>
      </c>
      <c r="S42" s="121">
        <v>41.950060000000001</v>
      </c>
      <c r="T42" s="121">
        <v>23.00787</v>
      </c>
      <c r="U42" s="121">
        <v>14.39954</v>
      </c>
      <c r="V42" s="121">
        <v>23.602700000000002</v>
      </c>
      <c r="W42" s="121">
        <v>28.581400000000002</v>
      </c>
      <c r="X42" s="121">
        <v>27.807869999999998</v>
      </c>
      <c r="Y42" s="121">
        <v>24.69378</v>
      </c>
      <c r="Z42" s="121">
        <v>22.293890000000001</v>
      </c>
      <c r="AA42" s="121">
        <v>27.888010000000101</v>
      </c>
      <c r="AB42" s="121">
        <v>24.873090000000097</v>
      </c>
      <c r="AC42" s="121">
        <v>23.24662</v>
      </c>
      <c r="AD42" s="121">
        <v>25.646650000000101</v>
      </c>
      <c r="AE42" s="121">
        <v>24.793749999999999</v>
      </c>
      <c r="AF42" s="121">
        <v>17.507805999999995</v>
      </c>
      <c r="AG42" s="121">
        <v>8.8944699999999983</v>
      </c>
      <c r="AH42" s="121">
        <v>1.1222839999999996</v>
      </c>
      <c r="AI42" s="10"/>
      <c r="AJ42" s="10"/>
      <c r="AK42" s="10"/>
      <c r="AL42" s="10"/>
      <c r="AM42" s="10"/>
      <c r="AN42" s="126"/>
      <c r="AO42" s="126"/>
      <c r="AP42" s="126"/>
      <c r="AQ42" s="126"/>
      <c r="AR42" s="126"/>
      <c r="AS42" s="126"/>
      <c r="AT42" s="126"/>
      <c r="AU42" s="126"/>
      <c r="AV42" s="126"/>
      <c r="AW42" s="126"/>
      <c r="AX42" s="126"/>
      <c r="AY42" s="126"/>
    </row>
    <row r="43" spans="1:51" ht="14.5" x14ac:dyDescent="0.35">
      <c r="A43" s="189">
        <f>YampaRiverInflow.TotalOutflow!A43</f>
        <v>46357</v>
      </c>
      <c r="B43" s="302"/>
      <c r="C43" s="97">
        <v>48.838999999999999</v>
      </c>
      <c r="D43" s="301">
        <v>28.236999999999998</v>
      </c>
      <c r="E43" s="121">
        <v>0.60159199999999691</v>
      </c>
      <c r="F43" s="121">
        <v>44.223798000000002</v>
      </c>
      <c r="G43" s="121">
        <v>1.110544</v>
      </c>
      <c r="H43" s="121">
        <v>15.07438</v>
      </c>
      <c r="I43" s="121">
        <v>12.69421</v>
      </c>
      <c r="J43" s="121">
        <v>35.305790000000002</v>
      </c>
      <c r="K43" s="121">
        <v>29.355370000000001</v>
      </c>
      <c r="L43" s="121">
        <v>13.4876</v>
      </c>
      <c r="M43" s="121">
        <v>18.723970000000001</v>
      </c>
      <c r="N43" s="121">
        <v>15.471069999999999</v>
      </c>
      <c r="O43" s="121">
        <v>19.100490000000001</v>
      </c>
      <c r="P43" s="121">
        <v>3.9664899999999998</v>
      </c>
      <c r="Q43" s="121">
        <v>23.801650000000002</v>
      </c>
      <c r="R43" s="121">
        <v>57.520660000000007</v>
      </c>
      <c r="S43" s="121">
        <v>23.99954</v>
      </c>
      <c r="T43" s="121">
        <v>19.4375</v>
      </c>
      <c r="U43" s="121">
        <v>33.916870000000003</v>
      </c>
      <c r="V43" s="121">
        <v>31.734860000000001</v>
      </c>
      <c r="W43" s="121">
        <v>22.7103</v>
      </c>
      <c r="X43" s="121">
        <v>25.368259999999999</v>
      </c>
      <c r="Y43" s="121">
        <v>31.6557</v>
      </c>
      <c r="Z43" s="121">
        <v>22.412740000000003</v>
      </c>
      <c r="AA43" s="121">
        <v>36.377389999999899</v>
      </c>
      <c r="AB43" s="121">
        <v>25.983849999999997</v>
      </c>
      <c r="AC43" s="121">
        <v>23.544150000000002</v>
      </c>
      <c r="AD43" s="121">
        <v>39.471650000000103</v>
      </c>
      <c r="AE43" s="121">
        <v>24.5160599999999</v>
      </c>
      <c r="AF43" s="121">
        <v>8.4644880000000011</v>
      </c>
      <c r="AG43" s="121">
        <v>2.3967059999999982</v>
      </c>
      <c r="AH43" s="121">
        <v>-6.7709719999999995</v>
      </c>
      <c r="AI43" s="10"/>
      <c r="AJ43" s="10"/>
      <c r="AK43" s="10"/>
      <c r="AL43" s="10"/>
      <c r="AM43" s="10"/>
      <c r="AN43" s="126"/>
      <c r="AO43" s="126"/>
      <c r="AP43" s="126"/>
      <c r="AQ43" s="126"/>
      <c r="AR43" s="126"/>
      <c r="AS43" s="126"/>
      <c r="AT43" s="126"/>
      <c r="AU43" s="126"/>
      <c r="AV43" s="126"/>
      <c r="AW43" s="126"/>
      <c r="AX43" s="126"/>
      <c r="AY43" s="126"/>
    </row>
    <row r="44" spans="1:51" ht="14.5" x14ac:dyDescent="0.35">
      <c r="A44" s="189">
        <f>YampaRiverInflow.TotalOutflow!A44</f>
        <v>46388</v>
      </c>
      <c r="B44" s="302"/>
      <c r="C44" s="97">
        <v>54.908999999999999</v>
      </c>
      <c r="D44" s="301">
        <v>27.471</v>
      </c>
      <c r="E44" s="121">
        <v>-11.55139</v>
      </c>
      <c r="F44" s="121">
        <v>25.526097999999998</v>
      </c>
      <c r="G44" s="121">
        <v>1.3745679999999993</v>
      </c>
      <c r="H44" s="121">
        <v>21.421490000000002</v>
      </c>
      <c r="I44" s="121">
        <v>24.198349999999998</v>
      </c>
      <c r="J44" s="121">
        <v>42.049589999999995</v>
      </c>
      <c r="K44" s="121">
        <v>21.61983</v>
      </c>
      <c r="L44" s="121">
        <v>18.446279999999998</v>
      </c>
      <c r="M44" s="121">
        <v>23.206610000000001</v>
      </c>
      <c r="N44" s="121">
        <v>20.033060000000003</v>
      </c>
      <c r="O44" s="121">
        <v>101.09752</v>
      </c>
      <c r="P44" s="121">
        <v>22.61157</v>
      </c>
      <c r="Q44" s="121">
        <v>23.206610000000001</v>
      </c>
      <c r="R44" s="121">
        <v>42.247930000000004</v>
      </c>
      <c r="S44" s="121">
        <v>34.11524</v>
      </c>
      <c r="T44" s="121">
        <v>41.255679999999998</v>
      </c>
      <c r="U44" s="121">
        <v>24.792830000000002</v>
      </c>
      <c r="V44" s="121">
        <v>40.065640000000002</v>
      </c>
      <c r="W44" s="121">
        <v>37.883839999999999</v>
      </c>
      <c r="X44" s="121">
        <v>23.007810000000003</v>
      </c>
      <c r="Y44" s="121">
        <v>30.743310000000001</v>
      </c>
      <c r="Z44" s="121">
        <v>36.496400000000001</v>
      </c>
      <c r="AA44" s="121">
        <v>45.025449999999999</v>
      </c>
      <c r="AB44" s="121">
        <v>23.802</v>
      </c>
      <c r="AC44" s="121">
        <v>42.050199999999904</v>
      </c>
      <c r="AD44" s="121">
        <v>26.777249999999999</v>
      </c>
      <c r="AE44" s="121">
        <v>29.809785999999992</v>
      </c>
      <c r="AF44" s="121">
        <v>0.14888199999999779</v>
      </c>
      <c r="AG44" s="121">
        <v>188.36769600000002</v>
      </c>
      <c r="AH44" s="121">
        <v>-19.261465999999999</v>
      </c>
      <c r="AI44" s="10"/>
      <c r="AJ44" s="10"/>
      <c r="AK44" s="10"/>
      <c r="AL44" s="10"/>
      <c r="AM44" s="10"/>
      <c r="AN44" s="126"/>
      <c r="AO44" s="126"/>
      <c r="AP44" s="126"/>
      <c r="AQ44" s="126"/>
      <c r="AR44" s="126"/>
      <c r="AS44" s="126"/>
      <c r="AT44" s="126"/>
      <c r="AU44" s="126"/>
      <c r="AV44" s="126"/>
      <c r="AW44" s="126"/>
      <c r="AX44" s="126"/>
      <c r="AY44" s="126"/>
    </row>
    <row r="45" spans="1:51" ht="14.5" x14ac:dyDescent="0.35">
      <c r="A45" s="189">
        <f>YampaRiverInflow.TotalOutflow!A45</f>
        <v>46419</v>
      </c>
      <c r="B45" s="302"/>
      <c r="C45" s="97">
        <v>45.945</v>
      </c>
      <c r="D45" s="301">
        <v>34.497</v>
      </c>
      <c r="E45" s="121">
        <v>38.657699999999991</v>
      </c>
      <c r="F45" s="121">
        <v>12.339405999999999</v>
      </c>
      <c r="G45" s="121">
        <v>23.60331</v>
      </c>
      <c r="H45" s="121">
        <v>17.2562</v>
      </c>
      <c r="I45" s="121">
        <v>16.066120000000002</v>
      </c>
      <c r="J45" s="121">
        <v>48.99174</v>
      </c>
      <c r="K45" s="121">
        <v>36.297519999999999</v>
      </c>
      <c r="L45" s="121">
        <v>25.745450000000002</v>
      </c>
      <c r="M45" s="121">
        <v>24.39669</v>
      </c>
      <c r="N45" s="121">
        <v>35.66281</v>
      </c>
      <c r="O45" s="121">
        <v>125.57355</v>
      </c>
      <c r="P45" s="121">
        <v>20.429749999999999</v>
      </c>
      <c r="Q45" s="121">
        <v>29.355370000000001</v>
      </c>
      <c r="R45" s="121">
        <v>90.644630000000006</v>
      </c>
      <c r="S45" s="121">
        <v>38.478989999999996</v>
      </c>
      <c r="T45" s="121">
        <v>35.16657</v>
      </c>
      <c r="U45" s="121">
        <v>33.321769999999994</v>
      </c>
      <c r="V45" s="121">
        <v>18.842610000000001</v>
      </c>
      <c r="W45" s="121">
        <v>38.875690000000006</v>
      </c>
      <c r="X45" s="121">
        <v>32.449240000000003</v>
      </c>
      <c r="Y45" s="121">
        <v>39.450900000000004</v>
      </c>
      <c r="Z45" s="121">
        <v>41.375809999999994</v>
      </c>
      <c r="AA45" s="121">
        <v>62.678599999999996</v>
      </c>
      <c r="AB45" s="121">
        <v>22.2151999999999</v>
      </c>
      <c r="AC45" s="121">
        <v>72.001050000000006</v>
      </c>
      <c r="AD45" s="121">
        <v>37.884849999999894</v>
      </c>
      <c r="AE45" s="121">
        <v>19.033522000000001</v>
      </c>
      <c r="AF45" s="121">
        <v>7.0302340000000001</v>
      </c>
      <c r="AG45" s="121">
        <v>85.799055999999993</v>
      </c>
      <c r="AH45" s="121">
        <v>-9.7793939999999999</v>
      </c>
      <c r="AI45" s="10"/>
      <c r="AJ45" s="10"/>
      <c r="AK45" s="10"/>
      <c r="AL45" s="10"/>
      <c r="AM45" s="10"/>
      <c r="AN45" s="126"/>
      <c r="AO45" s="126"/>
      <c r="AP45" s="126"/>
      <c r="AQ45" s="126"/>
      <c r="AR45" s="126"/>
      <c r="AS45" s="126"/>
      <c r="AT45" s="126"/>
      <c r="AU45" s="126"/>
      <c r="AV45" s="126"/>
      <c r="AW45" s="126"/>
      <c r="AX45" s="126"/>
      <c r="AY45" s="126"/>
    </row>
    <row r="46" spans="1:51" ht="14.5" x14ac:dyDescent="0.35">
      <c r="A46" s="189">
        <f>YampaRiverInflow.TotalOutflow!A46</f>
        <v>46447</v>
      </c>
      <c r="B46" s="302"/>
      <c r="C46" s="97">
        <v>33.49</v>
      </c>
      <c r="D46" s="301">
        <v>55.350999999999999</v>
      </c>
      <c r="E46" s="121">
        <v>66.418819999999997</v>
      </c>
      <c r="F46" s="121">
        <v>7.6782579999999996</v>
      </c>
      <c r="G46" s="121">
        <v>63.272730000000003</v>
      </c>
      <c r="H46" s="121">
        <v>48.99174</v>
      </c>
      <c r="I46" s="121">
        <v>19.834709999999998</v>
      </c>
      <c r="J46" s="121">
        <v>54.009920000000001</v>
      </c>
      <c r="K46" s="121">
        <v>55.160330000000002</v>
      </c>
      <c r="L46" s="121">
        <v>23.22645</v>
      </c>
      <c r="M46" s="121">
        <v>42.842980000000004</v>
      </c>
      <c r="N46" s="121">
        <v>27.59008</v>
      </c>
      <c r="O46" s="121">
        <v>69.104129999999998</v>
      </c>
      <c r="P46" s="121">
        <v>49.190080000000002</v>
      </c>
      <c r="Q46" s="121">
        <v>44.628099999999996</v>
      </c>
      <c r="R46" s="121">
        <v>82.373550000000009</v>
      </c>
      <c r="S46" s="121">
        <v>74.04258999999999</v>
      </c>
      <c r="T46" s="121">
        <v>59.404600000000002</v>
      </c>
      <c r="U46" s="121">
        <v>42.445689999999999</v>
      </c>
      <c r="V46" s="121">
        <v>22.21454</v>
      </c>
      <c r="W46" s="121">
        <v>58.769889999999997</v>
      </c>
      <c r="X46" s="121">
        <v>31.517060000000001</v>
      </c>
      <c r="Y46" s="121">
        <v>41.176480000000005</v>
      </c>
      <c r="Z46" s="121">
        <v>36.615409999999905</v>
      </c>
      <c r="AA46" s="121">
        <v>63.888529999999896</v>
      </c>
      <c r="AB46" s="121">
        <v>26.578900000000001</v>
      </c>
      <c r="AC46" s="121">
        <v>124.9605</v>
      </c>
      <c r="AD46" s="121">
        <v>70.0175499999999</v>
      </c>
      <c r="AE46" s="121">
        <v>37.985829999999993</v>
      </c>
      <c r="AF46" s="121">
        <v>23.852601999999997</v>
      </c>
      <c r="AG46" s="121">
        <v>33.571293999999995</v>
      </c>
      <c r="AH46" s="121">
        <v>18.785719999999998</v>
      </c>
      <c r="AI46" s="10"/>
      <c r="AJ46" s="10"/>
      <c r="AK46" s="10"/>
      <c r="AL46" s="10"/>
      <c r="AM46" s="10"/>
      <c r="AN46" s="126"/>
      <c r="AO46" s="126"/>
      <c r="AP46" s="126"/>
      <c r="AQ46" s="126"/>
      <c r="AR46" s="126"/>
      <c r="AS46" s="126"/>
      <c r="AT46" s="126"/>
      <c r="AU46" s="126"/>
      <c r="AV46" s="126"/>
      <c r="AW46" s="126"/>
      <c r="AX46" s="126"/>
      <c r="AY46" s="126"/>
    </row>
    <row r="47" spans="1:51" ht="14.5" x14ac:dyDescent="0.35">
      <c r="A47" s="189">
        <f>YampaRiverInflow.TotalOutflow!A47</f>
        <v>46478</v>
      </c>
      <c r="B47" s="302"/>
      <c r="C47" s="97">
        <v>27.228000000000002</v>
      </c>
      <c r="D47" s="301">
        <v>33.433</v>
      </c>
      <c r="E47" s="121">
        <v>-26.212883999999999</v>
      </c>
      <c r="F47" s="121">
        <v>3.6764540000000014</v>
      </c>
      <c r="G47" s="121">
        <v>29.157019999999999</v>
      </c>
      <c r="H47" s="121">
        <v>70.294210000000007</v>
      </c>
      <c r="I47" s="121">
        <v>23.60331</v>
      </c>
      <c r="J47" s="121">
        <v>16.8</v>
      </c>
      <c r="K47" s="121">
        <v>35.028100000000002</v>
      </c>
      <c r="L47" s="121">
        <v>13.62645</v>
      </c>
      <c r="M47" s="121">
        <v>32.747109999999999</v>
      </c>
      <c r="N47" s="121">
        <v>39.133879999999998</v>
      </c>
      <c r="O47" s="121">
        <v>90.902479999999997</v>
      </c>
      <c r="P47" s="121">
        <v>33.758679999999998</v>
      </c>
      <c r="Q47" s="121">
        <v>33.699169999999995</v>
      </c>
      <c r="R47" s="121">
        <v>29.79214</v>
      </c>
      <c r="S47" s="121">
        <v>43.080640000000002</v>
      </c>
      <c r="T47" s="121">
        <v>88.700450000000004</v>
      </c>
      <c r="U47" s="121">
        <v>43.635820000000002</v>
      </c>
      <c r="V47" s="121">
        <v>17.01784</v>
      </c>
      <c r="W47" s="121">
        <v>26.498860000000001</v>
      </c>
      <c r="X47" s="121">
        <v>22.988139999999998</v>
      </c>
      <c r="Y47" s="121">
        <v>25.348419999999997</v>
      </c>
      <c r="Z47" s="121">
        <v>31.934349999999899</v>
      </c>
      <c r="AA47" s="121">
        <v>40.2452100000001</v>
      </c>
      <c r="AB47" s="121">
        <v>24.198700000000002</v>
      </c>
      <c r="AC47" s="121">
        <v>43.240300000000097</v>
      </c>
      <c r="AD47" s="121">
        <v>39.828680000000105</v>
      </c>
      <c r="AE47" s="121">
        <v>41.938178000000001</v>
      </c>
      <c r="AF47" s="121">
        <v>40.074694000000001</v>
      </c>
      <c r="AG47" s="121">
        <v>1.3631199999999954</v>
      </c>
      <c r="AH47" s="121">
        <v>-2.5694920000000012</v>
      </c>
      <c r="AI47" s="10"/>
      <c r="AJ47" s="10"/>
      <c r="AK47" s="10"/>
      <c r="AL47" s="10"/>
      <c r="AM47" s="10"/>
      <c r="AN47" s="126"/>
      <c r="AO47" s="126"/>
      <c r="AP47" s="126"/>
      <c r="AQ47" s="126"/>
      <c r="AR47" s="126"/>
      <c r="AS47" s="126"/>
      <c r="AT47" s="126"/>
      <c r="AU47" s="126"/>
      <c r="AV47" s="126"/>
      <c r="AW47" s="126"/>
      <c r="AX47" s="126"/>
      <c r="AY47" s="126"/>
    </row>
    <row r="48" spans="1:51" ht="14.5" x14ac:dyDescent="0.35">
      <c r="A48" s="189">
        <f>YampaRiverInflow.TotalOutflow!A48</f>
        <v>46508</v>
      </c>
      <c r="B48" s="302"/>
      <c r="C48" s="97">
        <v>8.4710000000000001</v>
      </c>
      <c r="D48" s="301">
        <v>25.292999999999999</v>
      </c>
      <c r="E48" s="121">
        <v>-26.211384000000006</v>
      </c>
      <c r="F48" s="121">
        <v>7.738929999999999</v>
      </c>
      <c r="G48" s="121">
        <v>15.471069999999999</v>
      </c>
      <c r="H48" s="121">
        <v>41.137190000000004</v>
      </c>
      <c r="I48" s="121">
        <v>13.289260000000001</v>
      </c>
      <c r="J48" s="121">
        <v>27.570250000000001</v>
      </c>
      <c r="K48" s="121">
        <v>34.690910000000002</v>
      </c>
      <c r="L48" s="121">
        <v>21.163640000000001</v>
      </c>
      <c r="M48" s="121">
        <v>23.543800000000001</v>
      </c>
      <c r="N48" s="121">
        <v>34.333880000000001</v>
      </c>
      <c r="O48" s="121">
        <v>67.140500000000003</v>
      </c>
      <c r="P48" s="121">
        <v>34.274380000000001</v>
      </c>
      <c r="Q48" s="121">
        <v>36.813220000000001</v>
      </c>
      <c r="R48" s="121">
        <v>20.429749999999999</v>
      </c>
      <c r="S48" s="121">
        <v>51.173209999999997</v>
      </c>
      <c r="T48" s="121">
        <v>36.138489999999997</v>
      </c>
      <c r="U48" s="121">
        <v>21.024139999999999</v>
      </c>
      <c r="V48" s="121">
        <v>18.545120000000001</v>
      </c>
      <c r="W48" s="121">
        <v>27.252549999999999</v>
      </c>
      <c r="X48" s="121">
        <v>27.252610000000001</v>
      </c>
      <c r="Y48" s="121">
        <v>28.958279999999998</v>
      </c>
      <c r="Z48" s="121">
        <v>32.1327</v>
      </c>
      <c r="AA48" s="121">
        <v>29.573979999999999</v>
      </c>
      <c r="AB48" s="121">
        <v>26.281370000000102</v>
      </c>
      <c r="AC48" s="121">
        <v>27.570650000000001</v>
      </c>
      <c r="AD48" s="121">
        <v>23.583810000000099</v>
      </c>
      <c r="AE48" s="121">
        <v>24.659790000000001</v>
      </c>
      <c r="AF48" s="121">
        <v>21.803582000000002</v>
      </c>
      <c r="AG48" s="121">
        <v>0.19014400000000023</v>
      </c>
      <c r="AH48" s="121">
        <v>-5.5054859999999994</v>
      </c>
      <c r="AI48" s="10"/>
      <c r="AJ48" s="10"/>
      <c r="AK48" s="10"/>
      <c r="AL48" s="10"/>
      <c r="AM48" s="10"/>
      <c r="AN48" s="126"/>
      <c r="AO48" s="126"/>
      <c r="AP48" s="126"/>
      <c r="AQ48" s="126"/>
      <c r="AR48" s="126"/>
      <c r="AS48" s="126"/>
      <c r="AT48" s="126"/>
      <c r="AU48" s="126"/>
      <c r="AV48" s="126"/>
      <c r="AW48" s="126"/>
      <c r="AX48" s="126"/>
      <c r="AY48" s="126"/>
    </row>
    <row r="49" spans="1:1005" ht="14.5" x14ac:dyDescent="0.35">
      <c r="A49" s="189">
        <f>YampaRiverInflow.TotalOutflow!A49</f>
        <v>46539</v>
      </c>
      <c r="B49" s="302"/>
      <c r="C49" s="97">
        <v>13.048</v>
      </c>
      <c r="D49" s="301">
        <v>27.658000000000001</v>
      </c>
      <c r="E49" s="121">
        <v>22.368065999999995</v>
      </c>
      <c r="F49" s="121">
        <v>-1.3633040000000001</v>
      </c>
      <c r="G49" s="121">
        <v>31.73554</v>
      </c>
      <c r="H49" s="121">
        <v>15.272729999999999</v>
      </c>
      <c r="I49" s="121">
        <v>13.68595</v>
      </c>
      <c r="J49" s="121">
        <v>32.07273</v>
      </c>
      <c r="K49" s="121">
        <v>48.238019999999999</v>
      </c>
      <c r="L49" s="121">
        <v>6.5057900000000002</v>
      </c>
      <c r="M49" s="121">
        <v>14.280989999999999</v>
      </c>
      <c r="N49" s="121">
        <v>20.826450000000001</v>
      </c>
      <c r="O49" s="121">
        <v>11.9405</v>
      </c>
      <c r="P49" s="121">
        <v>14.67769</v>
      </c>
      <c r="Q49" s="121">
        <v>31.73554</v>
      </c>
      <c r="R49" s="121">
        <v>13.4876</v>
      </c>
      <c r="S49" s="121">
        <v>35.543419999999998</v>
      </c>
      <c r="T49" s="121">
        <v>23.741799999999998</v>
      </c>
      <c r="U49" s="121">
        <v>24.39593</v>
      </c>
      <c r="V49" s="121">
        <v>22.730180000000001</v>
      </c>
      <c r="W49" s="121">
        <v>25.189630000000001</v>
      </c>
      <c r="X49" s="121">
        <v>26.0823</v>
      </c>
      <c r="Y49" s="121">
        <v>25.58633</v>
      </c>
      <c r="Z49" s="121">
        <v>28.562399999999901</v>
      </c>
      <c r="AA49" s="121">
        <v>24.3970500000001</v>
      </c>
      <c r="AB49" s="121">
        <v>26.578900000000001</v>
      </c>
      <c r="AC49" s="121">
        <v>24.000349999999901</v>
      </c>
      <c r="AD49" s="121">
        <v>22.730910000000101</v>
      </c>
      <c r="AE49" s="121">
        <v>3.4259199999999983</v>
      </c>
      <c r="AF49" s="121">
        <v>8.1729199999999995</v>
      </c>
      <c r="AG49" s="121">
        <v>12.473674000000001</v>
      </c>
      <c r="AH49" s="121">
        <v>1.061094</v>
      </c>
      <c r="AI49" s="10"/>
      <c r="AJ49" s="10"/>
      <c r="AK49" s="10"/>
      <c r="AL49" s="10"/>
      <c r="AM49" s="10"/>
      <c r="AN49" s="126"/>
      <c r="AO49" s="126"/>
      <c r="AP49" s="126"/>
      <c r="AQ49" s="126"/>
      <c r="AR49" s="126"/>
      <c r="AS49" s="126"/>
      <c r="AT49" s="126"/>
      <c r="AU49" s="126"/>
      <c r="AV49" s="126"/>
      <c r="AW49" s="126"/>
      <c r="AX49" s="126"/>
      <c r="AY49" s="126"/>
    </row>
    <row r="50" spans="1:1005" ht="14.5" x14ac:dyDescent="0.35">
      <c r="A50" s="189">
        <f>YampaRiverInflow.TotalOutflow!A50</f>
        <v>46569</v>
      </c>
      <c r="B50" s="302"/>
      <c r="C50" s="97">
        <v>17.64</v>
      </c>
      <c r="D50" s="301">
        <v>43.359000000000002</v>
      </c>
      <c r="E50" s="121">
        <v>30.872809999999998</v>
      </c>
      <c r="F50" s="121">
        <v>7.8308159999999951</v>
      </c>
      <c r="G50" s="121">
        <v>31.933880000000002</v>
      </c>
      <c r="H50" s="121">
        <v>33.12397</v>
      </c>
      <c r="I50" s="121">
        <v>30.347110000000001</v>
      </c>
      <c r="J50" s="121">
        <v>21.12397</v>
      </c>
      <c r="K50" s="121">
        <v>19.953720000000001</v>
      </c>
      <c r="L50" s="121">
        <v>10.1157</v>
      </c>
      <c r="M50" s="121">
        <v>17.2562</v>
      </c>
      <c r="N50" s="121">
        <v>39.272730000000003</v>
      </c>
      <c r="O50" s="121">
        <v>21.024789999999999</v>
      </c>
      <c r="P50" s="121">
        <v>21.223140000000001</v>
      </c>
      <c r="Q50" s="121">
        <v>45.421489999999999</v>
      </c>
      <c r="R50" s="121">
        <v>28.760330000000003</v>
      </c>
      <c r="S50" s="121">
        <v>28.164830000000002</v>
      </c>
      <c r="T50" s="121">
        <v>29.156560000000002</v>
      </c>
      <c r="U50" s="121">
        <v>31.536360000000002</v>
      </c>
      <c r="V50" s="121">
        <v>26.379669999999997</v>
      </c>
      <c r="W50" s="121">
        <v>61.685449999999996</v>
      </c>
      <c r="X50" s="121">
        <v>29.156569999999999</v>
      </c>
      <c r="Y50" s="121">
        <v>33.520060000000001</v>
      </c>
      <c r="Z50" s="121">
        <v>26.182200000000002</v>
      </c>
      <c r="AA50" s="121">
        <v>32.1327</v>
      </c>
      <c r="AB50" s="121">
        <v>49.587499999999999</v>
      </c>
      <c r="AC50" s="121">
        <v>22.016849999999998</v>
      </c>
      <c r="AD50" s="121">
        <v>23.603650000000101</v>
      </c>
      <c r="AE50" s="121">
        <v>-0.52760200000000035</v>
      </c>
      <c r="AF50" s="121">
        <v>14.445949999999996</v>
      </c>
      <c r="AG50" s="121">
        <v>-5.4029160000000003</v>
      </c>
      <c r="AH50" s="121">
        <v>-9.1989860000000014</v>
      </c>
      <c r="AI50" s="10"/>
      <c r="AJ50" s="10"/>
      <c r="AK50" s="10"/>
      <c r="AL50" s="10"/>
      <c r="AM50" s="10"/>
      <c r="AN50" s="126"/>
      <c r="AO50" s="126"/>
      <c r="AP50" s="126"/>
      <c r="AQ50" s="126"/>
      <c r="AR50" s="126"/>
      <c r="AS50" s="126"/>
      <c r="AT50" s="126"/>
      <c r="AU50" s="126"/>
      <c r="AV50" s="126"/>
      <c r="AW50" s="126"/>
      <c r="AX50" s="126"/>
      <c r="AY50" s="126"/>
    </row>
    <row r="51" spans="1:1005" ht="14.5" x14ac:dyDescent="0.35">
      <c r="A51" s="189">
        <f>YampaRiverInflow.TotalOutflow!A51</f>
        <v>46600</v>
      </c>
      <c r="B51" s="302"/>
      <c r="C51" s="97">
        <v>45.359000000000002</v>
      </c>
      <c r="D51" s="301">
        <v>56.076999999999998</v>
      </c>
      <c r="E51" s="121">
        <v>29.917686</v>
      </c>
      <c r="F51" s="121">
        <v>25.019824</v>
      </c>
      <c r="G51" s="121">
        <v>50.280989999999996</v>
      </c>
      <c r="H51" s="121">
        <v>20.826450000000001</v>
      </c>
      <c r="I51" s="121">
        <v>44.033059999999999</v>
      </c>
      <c r="J51" s="121">
        <v>23.404959999999999</v>
      </c>
      <c r="K51" s="121">
        <v>52.066120000000005</v>
      </c>
      <c r="L51" s="121">
        <v>17.851240000000001</v>
      </c>
      <c r="M51" s="121">
        <v>42.049589999999995</v>
      </c>
      <c r="N51" s="121">
        <v>50.578510000000001</v>
      </c>
      <c r="O51" s="121">
        <v>28.36364</v>
      </c>
      <c r="P51" s="121">
        <v>66.446280000000002</v>
      </c>
      <c r="Q51" s="121">
        <v>91.636359999999996</v>
      </c>
      <c r="R51" s="121">
        <v>39.272730000000003</v>
      </c>
      <c r="S51" s="121">
        <v>23.60284</v>
      </c>
      <c r="T51" s="121">
        <v>91.04083</v>
      </c>
      <c r="U51" s="121">
        <v>36.693379999999998</v>
      </c>
      <c r="V51" s="121">
        <v>68.607789999999994</v>
      </c>
      <c r="W51" s="121">
        <v>66.842500000000001</v>
      </c>
      <c r="X51" s="121">
        <v>41.057389999999998</v>
      </c>
      <c r="Y51" s="121">
        <v>44.429290000000002</v>
      </c>
      <c r="Z51" s="121">
        <v>41.851849999999999</v>
      </c>
      <c r="AA51" s="121">
        <v>40.265050000000002</v>
      </c>
      <c r="AB51" s="121">
        <v>38.876599999999996</v>
      </c>
      <c r="AC51" s="121">
        <v>29.55415</v>
      </c>
      <c r="AD51" s="121">
        <v>23.603649999999899</v>
      </c>
      <c r="AE51" s="121">
        <v>15.498979999999996</v>
      </c>
      <c r="AF51" s="121">
        <v>39.663323999999996</v>
      </c>
      <c r="AG51" s="121">
        <v>-27.475497999999998</v>
      </c>
      <c r="AH51" s="121">
        <v>-21.766008000000003</v>
      </c>
      <c r="AI51" s="10"/>
      <c r="AJ51" s="10"/>
      <c r="AK51" s="10"/>
      <c r="AL51" s="10"/>
      <c r="AM51" s="10"/>
      <c r="AN51" s="126"/>
      <c r="AO51" s="126"/>
      <c r="AP51" s="126"/>
      <c r="AQ51" s="126"/>
      <c r="AR51" s="126"/>
      <c r="AS51" s="126"/>
      <c r="AT51" s="126"/>
      <c r="AU51" s="126"/>
      <c r="AV51" s="126"/>
      <c r="AW51" s="126"/>
      <c r="AX51" s="126"/>
      <c r="AY51" s="126"/>
    </row>
    <row r="52" spans="1:1005" ht="14.5" x14ac:dyDescent="0.35">
      <c r="A52" s="189">
        <f>YampaRiverInflow.TotalOutflow!A52</f>
        <v>46631</v>
      </c>
      <c r="B52" s="302"/>
      <c r="C52" s="97">
        <v>44.195</v>
      </c>
      <c r="D52" s="301">
        <v>37.206000000000003</v>
      </c>
      <c r="E52" s="121">
        <v>14.515779999999999</v>
      </c>
      <c r="F52" s="121">
        <v>21.008659999999999</v>
      </c>
      <c r="G52" s="121">
        <v>59.246279999999999</v>
      </c>
      <c r="H52" s="121">
        <v>36.099170000000001</v>
      </c>
      <c r="I52" s="121">
        <v>49.190080000000002</v>
      </c>
      <c r="J52" s="121">
        <v>39.133879999999998</v>
      </c>
      <c r="K52" s="121">
        <v>48.456199999999995</v>
      </c>
      <c r="L52" s="121">
        <v>103.95372</v>
      </c>
      <c r="M52" s="121">
        <v>34.373550000000002</v>
      </c>
      <c r="N52" s="121">
        <v>57.381819999999998</v>
      </c>
      <c r="O52" s="121">
        <v>38.360330000000005</v>
      </c>
      <c r="P52" s="121">
        <v>50.87603</v>
      </c>
      <c r="Q52" s="121">
        <v>33.83802</v>
      </c>
      <c r="R52" s="121">
        <v>38.677690000000005</v>
      </c>
      <c r="S52" s="121">
        <v>28.363289999999999</v>
      </c>
      <c r="T52" s="121">
        <v>44.250949999999996</v>
      </c>
      <c r="U52" s="121">
        <v>41.255660000000006</v>
      </c>
      <c r="V52" s="121">
        <v>47.999720000000003</v>
      </c>
      <c r="W52" s="121">
        <v>78.703759999999988</v>
      </c>
      <c r="X52" s="121">
        <v>38.875680000000003</v>
      </c>
      <c r="Y52" s="121">
        <v>32.726860000000002</v>
      </c>
      <c r="Z52" s="121">
        <v>30.744250000000001</v>
      </c>
      <c r="AA52" s="121">
        <v>24.1193600000001</v>
      </c>
      <c r="AB52" s="121">
        <v>44.628749999999897</v>
      </c>
      <c r="AC52" s="121">
        <v>21.9771800000001</v>
      </c>
      <c r="AD52" s="121">
        <v>24.040019999999899</v>
      </c>
      <c r="AE52" s="121">
        <v>19.180725999999996</v>
      </c>
      <c r="AF52" s="121">
        <v>38.334448000000002</v>
      </c>
      <c r="AG52" s="121">
        <v>-11.254766</v>
      </c>
      <c r="AH52" s="121">
        <v>-1.109622000000003</v>
      </c>
      <c r="AI52" s="10"/>
      <c r="AJ52" s="10"/>
      <c r="AK52" s="10"/>
      <c r="AL52" s="10"/>
      <c r="AM52" s="10"/>
      <c r="AN52" s="126"/>
      <c r="AO52" s="126"/>
      <c r="AP52" s="126"/>
      <c r="AQ52" s="126"/>
      <c r="AR52" s="126"/>
      <c r="AS52" s="126"/>
      <c r="AT52" s="126"/>
      <c r="AU52" s="126"/>
      <c r="AV52" s="126"/>
      <c r="AW52" s="126"/>
      <c r="AX52" s="126"/>
      <c r="AY52" s="126"/>
    </row>
    <row r="53" spans="1:1005" ht="14.5" x14ac:dyDescent="0.35">
      <c r="A53" s="189">
        <f>YampaRiverInflow.TotalOutflow!A53</f>
        <v>46661</v>
      </c>
      <c r="B53" s="302"/>
      <c r="C53" s="97">
        <v>42.884999999999998</v>
      </c>
      <c r="D53" s="301">
        <v>42.884999999999998</v>
      </c>
      <c r="E53" s="121">
        <v>31.104225999999993</v>
      </c>
      <c r="F53" s="121">
        <v>32.409004000000003</v>
      </c>
      <c r="G53" s="121">
        <v>36.495870000000004</v>
      </c>
      <c r="H53" s="121">
        <v>22.413220000000003</v>
      </c>
      <c r="I53" s="121">
        <v>37.884300000000003</v>
      </c>
      <c r="J53" s="121">
        <v>47.385120000000001</v>
      </c>
      <c r="K53" s="121">
        <v>23.34545</v>
      </c>
      <c r="L53" s="121">
        <v>20.647929999999999</v>
      </c>
      <c r="M53" s="121">
        <v>30.664459999999998</v>
      </c>
      <c r="N53" s="121">
        <v>41.077690000000004</v>
      </c>
      <c r="O53" s="121">
        <v>31.060849999999999</v>
      </c>
      <c r="P53" s="121">
        <v>69.758679999999998</v>
      </c>
      <c r="Q53" s="121">
        <v>20.94511</v>
      </c>
      <c r="R53" s="121">
        <v>34.908660000000005</v>
      </c>
      <c r="S53" s="121">
        <v>24.793029999999998</v>
      </c>
      <c r="T53" s="121">
        <v>40.680699999999995</v>
      </c>
      <c r="U53" s="121">
        <v>34.511849999999995</v>
      </c>
      <c r="V53" s="121">
        <v>29.513770000000001</v>
      </c>
      <c r="W53" s="121">
        <v>19.080719999999999</v>
      </c>
      <c r="X53" s="121">
        <v>42.445929999999997</v>
      </c>
      <c r="Y53" s="121">
        <v>56.012860000000003</v>
      </c>
      <c r="Z53" s="121">
        <v>29.236789999999999</v>
      </c>
      <c r="AA53" s="121">
        <v>25.884679999999999</v>
      </c>
      <c r="AB53" s="121">
        <v>63.214149999999897</v>
      </c>
      <c r="AC53" s="121">
        <v>23.663159999999799</v>
      </c>
      <c r="AD53" s="121">
        <v>24.972269999999799</v>
      </c>
      <c r="AE53" s="121">
        <v>26.040343999999997</v>
      </c>
      <c r="AF53" s="121">
        <v>13.166246000000003</v>
      </c>
      <c r="AG53" s="121">
        <v>20.811032000000001</v>
      </c>
      <c r="AH53" s="121">
        <v>15.392737999999998</v>
      </c>
      <c r="AI53" s="10"/>
      <c r="AJ53" s="10"/>
      <c r="AK53" s="10"/>
      <c r="AL53" s="10"/>
      <c r="AM53" s="10"/>
      <c r="AN53" s="126"/>
      <c r="AO53" s="126"/>
      <c r="AP53" s="126"/>
      <c r="AQ53" s="126"/>
      <c r="AR53" s="126"/>
      <c r="AS53" s="126"/>
      <c r="AT53" s="126"/>
      <c r="AU53" s="126"/>
      <c r="AV53" s="126"/>
      <c r="AW53" s="126"/>
      <c r="AX53" s="126"/>
      <c r="AY53" s="126"/>
    </row>
    <row r="54" spans="1:1005" ht="14.5" x14ac:dyDescent="0.35">
      <c r="A54" s="189">
        <f>YampaRiverInflow.TotalOutflow!A54</f>
        <v>46692</v>
      </c>
      <c r="B54" s="302"/>
      <c r="C54" s="97">
        <v>37.645000000000003</v>
      </c>
      <c r="D54" s="301">
        <v>24.757999999999999</v>
      </c>
      <c r="E54" s="121">
        <v>28.013811999999998</v>
      </c>
      <c r="F54" s="121">
        <v>15.793877999999999</v>
      </c>
      <c r="G54" s="121">
        <v>24.595040000000001</v>
      </c>
      <c r="H54" s="121">
        <v>18.446279999999998</v>
      </c>
      <c r="I54" s="121">
        <v>36.495870000000004</v>
      </c>
      <c r="J54" s="121">
        <v>27.966939999999997</v>
      </c>
      <c r="K54" s="121">
        <v>25.487599999999997</v>
      </c>
      <c r="L54" s="121">
        <v>23.10744</v>
      </c>
      <c r="M54" s="121">
        <v>22.472729999999999</v>
      </c>
      <c r="N54" s="121">
        <v>35.166530000000002</v>
      </c>
      <c r="O54" s="121">
        <v>20.925319999999999</v>
      </c>
      <c r="P54" s="121">
        <v>16.066120000000002</v>
      </c>
      <c r="Q54" s="121">
        <v>25.54711</v>
      </c>
      <c r="R54" s="121">
        <v>41.950060000000001</v>
      </c>
      <c r="S54" s="121">
        <v>23.00787</v>
      </c>
      <c r="T54" s="121">
        <v>14.39954</v>
      </c>
      <c r="U54" s="121">
        <v>23.602700000000002</v>
      </c>
      <c r="V54" s="121">
        <v>28.581400000000002</v>
      </c>
      <c r="W54" s="121">
        <v>27.807869999999998</v>
      </c>
      <c r="X54" s="121">
        <v>24.69378</v>
      </c>
      <c r="Y54" s="121">
        <v>22.293890000000001</v>
      </c>
      <c r="Z54" s="121">
        <v>27.888010000000101</v>
      </c>
      <c r="AA54" s="121">
        <v>24.873090000000097</v>
      </c>
      <c r="AB54" s="121">
        <v>23.24662</v>
      </c>
      <c r="AC54" s="121">
        <v>25.646650000000101</v>
      </c>
      <c r="AD54" s="121">
        <v>24.793749999999999</v>
      </c>
      <c r="AE54" s="121">
        <v>17.507805999999995</v>
      </c>
      <c r="AF54" s="121">
        <v>8.8944699999999983</v>
      </c>
      <c r="AG54" s="121">
        <v>1.1222839999999996</v>
      </c>
      <c r="AH54" s="121">
        <v>9.8448719999999987</v>
      </c>
      <c r="AI54" s="10"/>
      <c r="AJ54" s="10"/>
      <c r="AK54" s="10"/>
      <c r="AL54" s="10"/>
      <c r="AM54" s="10"/>
      <c r="AN54" s="126"/>
      <c r="AO54" s="126"/>
      <c r="AP54" s="126"/>
      <c r="AQ54" s="126"/>
      <c r="AR54" s="126"/>
      <c r="AS54" s="126"/>
      <c r="AT54" s="126"/>
      <c r="AU54" s="126"/>
      <c r="AV54" s="126"/>
      <c r="AW54" s="126"/>
      <c r="AX54" s="126"/>
      <c r="AY54" s="126"/>
    </row>
    <row r="55" spans="1:1005" ht="14.5" x14ac:dyDescent="0.35">
      <c r="A55" s="189">
        <f>YampaRiverInflow.TotalOutflow!A55</f>
        <v>46722</v>
      </c>
      <c r="B55" s="302"/>
      <c r="C55" s="97">
        <v>48.838999999999999</v>
      </c>
      <c r="D55" s="301">
        <v>28.236999999999998</v>
      </c>
      <c r="E55" s="121">
        <v>44.223798000000002</v>
      </c>
      <c r="F55" s="121">
        <v>1.110544</v>
      </c>
      <c r="G55" s="121">
        <v>15.07438</v>
      </c>
      <c r="H55" s="121">
        <v>12.69421</v>
      </c>
      <c r="I55" s="121">
        <v>35.305790000000002</v>
      </c>
      <c r="J55" s="121">
        <v>29.355370000000001</v>
      </c>
      <c r="K55" s="121">
        <v>13.4876</v>
      </c>
      <c r="L55" s="121">
        <v>18.723970000000001</v>
      </c>
      <c r="M55" s="121">
        <v>15.471069999999999</v>
      </c>
      <c r="N55" s="121">
        <v>19.100490000000001</v>
      </c>
      <c r="O55" s="121">
        <v>3.9664899999999998</v>
      </c>
      <c r="P55" s="121">
        <v>23.801650000000002</v>
      </c>
      <c r="Q55" s="121">
        <v>57.520660000000007</v>
      </c>
      <c r="R55" s="121">
        <v>23.99954</v>
      </c>
      <c r="S55" s="121">
        <v>19.4375</v>
      </c>
      <c r="T55" s="121">
        <v>33.916870000000003</v>
      </c>
      <c r="U55" s="121">
        <v>31.734860000000001</v>
      </c>
      <c r="V55" s="121">
        <v>22.7103</v>
      </c>
      <c r="W55" s="121">
        <v>25.368259999999999</v>
      </c>
      <c r="X55" s="121">
        <v>31.6557</v>
      </c>
      <c r="Y55" s="121">
        <v>22.412740000000003</v>
      </c>
      <c r="Z55" s="121">
        <v>36.377389999999899</v>
      </c>
      <c r="AA55" s="121">
        <v>25.983849999999997</v>
      </c>
      <c r="AB55" s="121">
        <v>23.544150000000002</v>
      </c>
      <c r="AC55" s="121">
        <v>39.471650000000103</v>
      </c>
      <c r="AD55" s="121">
        <v>24.5160599999999</v>
      </c>
      <c r="AE55" s="121">
        <v>8.4644880000000011</v>
      </c>
      <c r="AF55" s="121">
        <v>2.3967059999999982</v>
      </c>
      <c r="AG55" s="121">
        <v>-6.7709719999999995</v>
      </c>
      <c r="AH55" s="121">
        <v>0.60159199999999691</v>
      </c>
      <c r="AI55" s="10"/>
      <c r="AJ55" s="10"/>
      <c r="AK55" s="10"/>
      <c r="AL55" s="10"/>
      <c r="AM55" s="10"/>
      <c r="AN55" s="126"/>
      <c r="AO55" s="126"/>
      <c r="AP55" s="126"/>
      <c r="AQ55" s="126"/>
      <c r="AR55" s="126"/>
      <c r="AS55" s="126"/>
      <c r="AT55" s="126"/>
      <c r="AU55" s="126"/>
      <c r="AV55" s="126"/>
      <c r="AW55" s="126"/>
      <c r="AX55" s="126"/>
      <c r="AY55" s="126"/>
    </row>
    <row r="56" spans="1:1005" ht="14.5" x14ac:dyDescent="0.35">
      <c r="A56" s="189">
        <f>YampaRiverInflow.TotalOutflow!A56</f>
        <v>46753</v>
      </c>
      <c r="B56" s="302"/>
      <c r="C56" s="97">
        <v>54.908999999999999</v>
      </c>
      <c r="D56" s="301">
        <v>27.471</v>
      </c>
      <c r="E56" s="121">
        <v>25.526097999999998</v>
      </c>
      <c r="F56" s="121">
        <v>1.3745679999999993</v>
      </c>
      <c r="G56" s="121">
        <v>21.421490000000002</v>
      </c>
      <c r="H56" s="121">
        <v>24.198349999999998</v>
      </c>
      <c r="I56" s="121">
        <v>42.049589999999995</v>
      </c>
      <c r="J56" s="121">
        <v>21.61983</v>
      </c>
      <c r="K56" s="121">
        <v>18.446279999999998</v>
      </c>
      <c r="L56" s="121">
        <v>23.206610000000001</v>
      </c>
      <c r="M56" s="121">
        <v>20.033060000000003</v>
      </c>
      <c r="N56" s="121">
        <v>101.09752</v>
      </c>
      <c r="O56" s="121">
        <v>22.61157</v>
      </c>
      <c r="P56" s="121">
        <v>23.206610000000001</v>
      </c>
      <c r="Q56" s="121">
        <v>42.247930000000004</v>
      </c>
      <c r="R56" s="121">
        <v>34.11524</v>
      </c>
      <c r="S56" s="121">
        <v>41.255679999999998</v>
      </c>
      <c r="T56" s="121">
        <v>24.792830000000002</v>
      </c>
      <c r="U56" s="121">
        <v>40.065640000000002</v>
      </c>
      <c r="V56" s="121">
        <v>37.883839999999999</v>
      </c>
      <c r="W56" s="121">
        <v>23.007810000000003</v>
      </c>
      <c r="X56" s="121">
        <v>30.743310000000001</v>
      </c>
      <c r="Y56" s="121">
        <v>36.496400000000001</v>
      </c>
      <c r="Z56" s="121">
        <v>45.025449999999999</v>
      </c>
      <c r="AA56" s="121">
        <v>23.802</v>
      </c>
      <c r="AB56" s="121">
        <v>42.050199999999904</v>
      </c>
      <c r="AC56" s="121">
        <v>26.777249999999999</v>
      </c>
      <c r="AD56" s="121">
        <v>29.809785999999992</v>
      </c>
      <c r="AE56" s="121">
        <v>0.14888199999999779</v>
      </c>
      <c r="AF56" s="121">
        <v>188.36769600000002</v>
      </c>
      <c r="AG56" s="121">
        <v>-19.261465999999999</v>
      </c>
      <c r="AH56" s="121">
        <v>-11.55139</v>
      </c>
      <c r="AI56" s="10"/>
      <c r="AJ56" s="10"/>
      <c r="AK56" s="10"/>
      <c r="AL56" s="10"/>
      <c r="AM56" s="10"/>
      <c r="AN56" s="126"/>
      <c r="AO56" s="126"/>
      <c r="AP56" s="126"/>
      <c r="AQ56" s="126"/>
      <c r="AR56" s="126"/>
      <c r="AS56" s="126"/>
      <c r="AT56" s="126"/>
      <c r="AU56" s="126"/>
      <c r="AV56" s="126"/>
      <c r="AW56" s="126"/>
      <c r="AX56" s="126"/>
      <c r="AY56" s="126"/>
    </row>
    <row r="57" spans="1:1005" ht="14.5" x14ac:dyDescent="0.35">
      <c r="A57" s="189">
        <f>YampaRiverInflow.TotalOutflow!A57</f>
        <v>46784</v>
      </c>
      <c r="B57" s="302"/>
      <c r="C57" s="97">
        <v>45.945</v>
      </c>
      <c r="D57" s="301">
        <v>34.497</v>
      </c>
      <c r="E57" s="121">
        <v>12.339405999999999</v>
      </c>
      <c r="F57" s="121">
        <v>23.60331</v>
      </c>
      <c r="G57" s="121">
        <v>17.2562</v>
      </c>
      <c r="H57" s="121">
        <v>16.066120000000002</v>
      </c>
      <c r="I57" s="121">
        <v>48.99174</v>
      </c>
      <c r="J57" s="121">
        <v>36.297519999999999</v>
      </c>
      <c r="K57" s="121">
        <v>25.745450000000002</v>
      </c>
      <c r="L57" s="121">
        <v>24.39669</v>
      </c>
      <c r="M57" s="121">
        <v>35.66281</v>
      </c>
      <c r="N57" s="121">
        <v>125.57355</v>
      </c>
      <c r="O57" s="121">
        <v>20.429749999999999</v>
      </c>
      <c r="P57" s="121">
        <v>29.355370000000001</v>
      </c>
      <c r="Q57" s="121">
        <v>90.644630000000006</v>
      </c>
      <c r="R57" s="121">
        <v>38.478989999999996</v>
      </c>
      <c r="S57" s="121">
        <v>35.16657</v>
      </c>
      <c r="T57" s="121">
        <v>33.321769999999994</v>
      </c>
      <c r="U57" s="121">
        <v>18.842610000000001</v>
      </c>
      <c r="V57" s="121">
        <v>38.875690000000006</v>
      </c>
      <c r="W57" s="121">
        <v>32.449240000000003</v>
      </c>
      <c r="X57" s="121">
        <v>39.450900000000004</v>
      </c>
      <c r="Y57" s="121">
        <v>41.375809999999994</v>
      </c>
      <c r="Z57" s="121">
        <v>62.678599999999996</v>
      </c>
      <c r="AA57" s="121">
        <v>22.2151999999999</v>
      </c>
      <c r="AB57" s="121">
        <v>72.001050000000006</v>
      </c>
      <c r="AC57" s="121">
        <v>37.884849999999894</v>
      </c>
      <c r="AD57" s="121">
        <v>19.033522000000001</v>
      </c>
      <c r="AE57" s="121">
        <v>7.0302340000000001</v>
      </c>
      <c r="AF57" s="121">
        <v>85.799055999999993</v>
      </c>
      <c r="AG57" s="121">
        <v>-9.7793939999999999</v>
      </c>
      <c r="AH57" s="121">
        <v>38.657699999999991</v>
      </c>
      <c r="AI57" s="10"/>
      <c r="AJ57" s="10"/>
      <c r="AK57" s="10"/>
      <c r="AL57" s="10"/>
      <c r="AM57" s="10"/>
      <c r="AN57" s="126"/>
      <c r="AO57" s="126"/>
      <c r="AP57" s="126"/>
      <c r="AQ57" s="126"/>
      <c r="AR57" s="126"/>
      <c r="AS57" s="126"/>
      <c r="AT57" s="126"/>
      <c r="AU57" s="126"/>
      <c r="AV57" s="126"/>
      <c r="AW57" s="126"/>
      <c r="AX57" s="126"/>
      <c r="AY57" s="126"/>
    </row>
    <row r="58" spans="1:1005" ht="14.5" x14ac:dyDescent="0.35">
      <c r="A58" s="189">
        <f>YampaRiverInflow.TotalOutflow!A58</f>
        <v>46813</v>
      </c>
      <c r="B58" s="302"/>
      <c r="C58" s="97">
        <v>33.49</v>
      </c>
      <c r="D58" s="301">
        <v>55.350999999999999</v>
      </c>
      <c r="E58" s="121">
        <v>7.6782579999999996</v>
      </c>
      <c r="F58" s="121">
        <v>63.272730000000003</v>
      </c>
      <c r="G58" s="121">
        <v>48.99174</v>
      </c>
      <c r="H58" s="121">
        <v>19.834709999999998</v>
      </c>
      <c r="I58" s="121">
        <v>54.009920000000001</v>
      </c>
      <c r="J58" s="121">
        <v>55.160330000000002</v>
      </c>
      <c r="K58" s="121">
        <v>23.22645</v>
      </c>
      <c r="L58" s="121">
        <v>42.842980000000004</v>
      </c>
      <c r="M58" s="121">
        <v>27.59008</v>
      </c>
      <c r="N58" s="121">
        <v>69.104129999999998</v>
      </c>
      <c r="O58" s="121">
        <v>49.190080000000002</v>
      </c>
      <c r="P58" s="121">
        <v>44.628099999999996</v>
      </c>
      <c r="Q58" s="121">
        <v>82.373550000000009</v>
      </c>
      <c r="R58" s="121">
        <v>74.04258999999999</v>
      </c>
      <c r="S58" s="121">
        <v>59.404600000000002</v>
      </c>
      <c r="T58" s="121">
        <v>42.445689999999999</v>
      </c>
      <c r="U58" s="121">
        <v>22.21454</v>
      </c>
      <c r="V58" s="121">
        <v>58.769889999999997</v>
      </c>
      <c r="W58" s="121">
        <v>31.517060000000001</v>
      </c>
      <c r="X58" s="121">
        <v>41.176480000000005</v>
      </c>
      <c r="Y58" s="121">
        <v>36.615409999999905</v>
      </c>
      <c r="Z58" s="121">
        <v>63.888529999999896</v>
      </c>
      <c r="AA58" s="121">
        <v>26.578900000000001</v>
      </c>
      <c r="AB58" s="121">
        <v>124.9605</v>
      </c>
      <c r="AC58" s="121">
        <v>70.0175499999999</v>
      </c>
      <c r="AD58" s="121">
        <v>37.985829999999993</v>
      </c>
      <c r="AE58" s="121">
        <v>23.852601999999997</v>
      </c>
      <c r="AF58" s="121">
        <v>33.571293999999995</v>
      </c>
      <c r="AG58" s="121">
        <v>18.785719999999998</v>
      </c>
      <c r="AH58" s="121">
        <v>66.418819999999997</v>
      </c>
      <c r="AI58" s="10"/>
      <c r="AJ58" s="10"/>
      <c r="AK58" s="10"/>
      <c r="AL58" s="10"/>
      <c r="AM58" s="10"/>
      <c r="AN58" s="126"/>
      <c r="AO58" s="126"/>
      <c r="AP58" s="126"/>
      <c r="AQ58" s="126"/>
      <c r="AR58" s="126"/>
      <c r="AS58" s="126"/>
      <c r="AT58" s="126"/>
      <c r="AU58" s="126"/>
      <c r="AV58" s="126"/>
      <c r="AW58" s="126"/>
      <c r="AX58" s="126"/>
      <c r="AY58" s="126"/>
    </row>
    <row r="59" spans="1:1005" ht="14.5" x14ac:dyDescent="0.35">
      <c r="A59" s="189">
        <f>YampaRiverInflow.TotalOutflow!A59</f>
        <v>46844</v>
      </c>
      <c r="B59" s="302"/>
      <c r="C59" s="97">
        <v>27.228000000000002</v>
      </c>
      <c r="D59" s="301">
        <v>33.433</v>
      </c>
      <c r="E59" s="121">
        <v>3.6764540000000014</v>
      </c>
      <c r="F59" s="121">
        <v>29.157019999999999</v>
      </c>
      <c r="G59" s="121">
        <v>70.294210000000007</v>
      </c>
      <c r="H59" s="121">
        <v>23.60331</v>
      </c>
      <c r="I59" s="121">
        <v>16.8</v>
      </c>
      <c r="J59" s="121">
        <v>35.028100000000002</v>
      </c>
      <c r="K59" s="121">
        <v>13.62645</v>
      </c>
      <c r="L59" s="121">
        <v>32.747109999999999</v>
      </c>
      <c r="M59" s="121">
        <v>39.133879999999998</v>
      </c>
      <c r="N59" s="121">
        <v>90.902479999999997</v>
      </c>
      <c r="O59" s="121">
        <v>33.758679999999998</v>
      </c>
      <c r="P59" s="121">
        <v>33.699169999999995</v>
      </c>
      <c r="Q59" s="121">
        <v>29.79214</v>
      </c>
      <c r="R59" s="121">
        <v>43.080640000000002</v>
      </c>
      <c r="S59" s="121">
        <v>88.700450000000004</v>
      </c>
      <c r="T59" s="121">
        <v>43.635820000000002</v>
      </c>
      <c r="U59" s="121">
        <v>17.01784</v>
      </c>
      <c r="V59" s="121">
        <v>26.498860000000001</v>
      </c>
      <c r="W59" s="121">
        <v>22.988139999999998</v>
      </c>
      <c r="X59" s="121">
        <v>25.348419999999997</v>
      </c>
      <c r="Y59" s="121">
        <v>31.934349999999899</v>
      </c>
      <c r="Z59" s="121">
        <v>40.2452100000001</v>
      </c>
      <c r="AA59" s="121">
        <v>24.198700000000002</v>
      </c>
      <c r="AB59" s="121">
        <v>43.240300000000097</v>
      </c>
      <c r="AC59" s="121">
        <v>39.828680000000105</v>
      </c>
      <c r="AD59" s="121">
        <v>41.938178000000001</v>
      </c>
      <c r="AE59" s="121">
        <v>40.074694000000001</v>
      </c>
      <c r="AF59" s="121">
        <v>1.3631199999999954</v>
      </c>
      <c r="AG59" s="121">
        <v>-2.5694920000000012</v>
      </c>
      <c r="AH59" s="121">
        <v>-26.212883999999999</v>
      </c>
      <c r="AI59" s="10"/>
      <c r="AJ59" s="10"/>
      <c r="AK59" s="10"/>
      <c r="AL59" s="10"/>
      <c r="AM59" s="10"/>
      <c r="AN59" s="126"/>
      <c r="AO59" s="126"/>
      <c r="AP59" s="126"/>
      <c r="AQ59" s="126"/>
      <c r="AR59" s="126"/>
      <c r="AS59" s="126"/>
      <c r="AT59" s="126"/>
      <c r="AU59" s="126"/>
      <c r="AV59" s="126"/>
      <c r="AW59" s="126"/>
      <c r="AX59" s="126"/>
      <c r="AY59" s="126"/>
    </row>
    <row r="60" spans="1:1005" ht="14.5" x14ac:dyDescent="0.35">
      <c r="A60" s="189">
        <f>YampaRiverInflow.TotalOutflow!A60</f>
        <v>46874</v>
      </c>
      <c r="B60" s="302"/>
      <c r="C60" s="97">
        <v>8.4710000000000001</v>
      </c>
      <c r="D60" s="301">
        <v>25.292999999999999</v>
      </c>
      <c r="E60" s="121">
        <v>7.738929999999999</v>
      </c>
      <c r="F60" s="121">
        <v>15.471069999999999</v>
      </c>
      <c r="G60" s="121">
        <v>41.137190000000004</v>
      </c>
      <c r="H60" s="121">
        <v>13.289260000000001</v>
      </c>
      <c r="I60" s="121">
        <v>27.570250000000001</v>
      </c>
      <c r="J60" s="121">
        <v>34.690910000000002</v>
      </c>
      <c r="K60" s="121">
        <v>21.163640000000001</v>
      </c>
      <c r="L60" s="121">
        <v>23.543800000000001</v>
      </c>
      <c r="M60" s="121">
        <v>34.333880000000001</v>
      </c>
      <c r="N60" s="121">
        <v>67.140500000000003</v>
      </c>
      <c r="O60" s="121">
        <v>34.274380000000001</v>
      </c>
      <c r="P60" s="121">
        <v>36.813220000000001</v>
      </c>
      <c r="Q60" s="121">
        <v>20.429749999999999</v>
      </c>
      <c r="R60" s="121">
        <v>51.173209999999997</v>
      </c>
      <c r="S60" s="121">
        <v>36.138489999999997</v>
      </c>
      <c r="T60" s="121">
        <v>21.024139999999999</v>
      </c>
      <c r="U60" s="121">
        <v>18.545120000000001</v>
      </c>
      <c r="V60" s="121">
        <v>27.252549999999999</v>
      </c>
      <c r="W60" s="121">
        <v>27.252610000000001</v>
      </c>
      <c r="X60" s="121">
        <v>28.958279999999998</v>
      </c>
      <c r="Y60" s="121">
        <v>32.1327</v>
      </c>
      <c r="Z60" s="121">
        <v>29.573979999999999</v>
      </c>
      <c r="AA60" s="121">
        <v>26.281370000000102</v>
      </c>
      <c r="AB60" s="121">
        <v>27.570650000000001</v>
      </c>
      <c r="AC60" s="121">
        <v>23.583810000000099</v>
      </c>
      <c r="AD60" s="121">
        <v>24.659790000000001</v>
      </c>
      <c r="AE60" s="121">
        <v>21.803582000000002</v>
      </c>
      <c r="AF60" s="121">
        <v>0.19014400000000023</v>
      </c>
      <c r="AG60" s="121">
        <v>-5.5054859999999994</v>
      </c>
      <c r="AH60" s="121">
        <v>-26.211384000000006</v>
      </c>
      <c r="AI60" s="10"/>
      <c r="AJ60" s="10"/>
      <c r="AK60" s="10"/>
      <c r="AL60" s="10"/>
      <c r="AM60" s="10"/>
      <c r="AN60" s="126"/>
      <c r="AO60" s="126"/>
      <c r="AP60" s="126"/>
      <c r="AQ60" s="126"/>
      <c r="AR60" s="126"/>
      <c r="AS60" s="126"/>
      <c r="AT60" s="126"/>
      <c r="AU60" s="126"/>
      <c r="AV60" s="126"/>
      <c r="AW60" s="126"/>
      <c r="AX60" s="126"/>
      <c r="AY60" s="126"/>
    </row>
    <row r="61" spans="1:1005" ht="14.5" x14ac:dyDescent="0.35">
      <c r="A61" s="189">
        <f>YampaRiverInflow.TotalOutflow!A61</f>
        <v>46905</v>
      </c>
      <c r="B61" s="302"/>
      <c r="C61" s="97">
        <v>13.048</v>
      </c>
      <c r="D61" s="301">
        <v>27.658000000000001</v>
      </c>
      <c r="E61" s="121">
        <v>-1.3633040000000001</v>
      </c>
      <c r="F61" s="121">
        <v>31.73554</v>
      </c>
      <c r="G61" s="121">
        <v>15.272729999999999</v>
      </c>
      <c r="H61" s="121">
        <v>13.68595</v>
      </c>
      <c r="I61" s="121">
        <v>32.07273</v>
      </c>
      <c r="J61" s="121">
        <v>48.238019999999999</v>
      </c>
      <c r="K61" s="121">
        <v>6.5057900000000002</v>
      </c>
      <c r="L61" s="121">
        <v>14.280989999999999</v>
      </c>
      <c r="M61" s="121">
        <v>20.826450000000001</v>
      </c>
      <c r="N61" s="121">
        <v>11.9405</v>
      </c>
      <c r="O61" s="121">
        <v>14.67769</v>
      </c>
      <c r="P61" s="121">
        <v>31.73554</v>
      </c>
      <c r="Q61" s="121">
        <v>13.4876</v>
      </c>
      <c r="R61" s="121">
        <v>35.543419999999998</v>
      </c>
      <c r="S61" s="121">
        <v>23.741799999999998</v>
      </c>
      <c r="T61" s="121">
        <v>24.39593</v>
      </c>
      <c r="U61" s="121">
        <v>22.730180000000001</v>
      </c>
      <c r="V61" s="121">
        <v>25.189630000000001</v>
      </c>
      <c r="W61" s="121">
        <v>26.0823</v>
      </c>
      <c r="X61" s="121">
        <v>25.58633</v>
      </c>
      <c r="Y61" s="121">
        <v>28.562399999999901</v>
      </c>
      <c r="Z61" s="121">
        <v>24.3970500000001</v>
      </c>
      <c r="AA61" s="121">
        <v>26.578900000000001</v>
      </c>
      <c r="AB61" s="121">
        <v>24.000349999999901</v>
      </c>
      <c r="AC61" s="121">
        <v>22.730910000000101</v>
      </c>
      <c r="AD61" s="121">
        <v>3.4259199999999983</v>
      </c>
      <c r="AE61" s="121">
        <v>8.1729199999999995</v>
      </c>
      <c r="AF61" s="121">
        <v>12.473674000000001</v>
      </c>
      <c r="AG61" s="121">
        <v>1.061094</v>
      </c>
      <c r="AH61" s="121">
        <v>22.368065999999995</v>
      </c>
      <c r="AI61" s="10"/>
      <c r="AJ61" s="10"/>
      <c r="AK61" s="10"/>
      <c r="AL61" s="10"/>
      <c r="AM61" s="10"/>
      <c r="AN61" s="126"/>
      <c r="AO61" s="126"/>
      <c r="AP61" s="126"/>
      <c r="AQ61" s="126"/>
      <c r="AR61" s="126"/>
      <c r="AS61" s="126"/>
      <c r="AT61" s="126"/>
      <c r="AU61" s="126"/>
      <c r="AV61" s="126"/>
      <c r="AW61" s="126"/>
      <c r="AX61" s="126"/>
      <c r="AY61" s="126"/>
    </row>
    <row r="62" spans="1:1005" ht="14.5" x14ac:dyDescent="0.35">
      <c r="A62" s="189">
        <f>YampaRiverInflow.TotalOutflow!A62</f>
        <v>46935</v>
      </c>
      <c r="B62" s="302"/>
      <c r="C62" s="97">
        <v>17.64</v>
      </c>
      <c r="D62" s="301">
        <v>43.359000000000002</v>
      </c>
      <c r="E62" s="121">
        <v>7.8308159999999951</v>
      </c>
      <c r="F62" s="121">
        <v>31.933880000000002</v>
      </c>
      <c r="G62" s="121">
        <v>33.12397</v>
      </c>
      <c r="H62" s="121">
        <v>30.347110000000001</v>
      </c>
      <c r="I62" s="121">
        <v>21.12397</v>
      </c>
      <c r="J62" s="121">
        <v>19.953720000000001</v>
      </c>
      <c r="K62" s="121">
        <v>10.1157</v>
      </c>
      <c r="L62" s="121">
        <v>17.2562</v>
      </c>
      <c r="M62" s="121">
        <v>39.272730000000003</v>
      </c>
      <c r="N62" s="121">
        <v>21.024789999999999</v>
      </c>
      <c r="O62" s="121">
        <v>21.223140000000001</v>
      </c>
      <c r="P62" s="121">
        <v>45.421489999999999</v>
      </c>
      <c r="Q62" s="121">
        <v>28.760330000000003</v>
      </c>
      <c r="R62" s="121">
        <v>28.164830000000002</v>
      </c>
      <c r="S62" s="121">
        <v>29.156560000000002</v>
      </c>
      <c r="T62" s="121">
        <v>31.536360000000002</v>
      </c>
      <c r="U62" s="121">
        <v>26.379669999999997</v>
      </c>
      <c r="V62" s="121">
        <v>61.685449999999996</v>
      </c>
      <c r="W62" s="121">
        <v>29.156569999999999</v>
      </c>
      <c r="X62" s="121">
        <v>33.520060000000001</v>
      </c>
      <c r="Y62" s="121">
        <v>26.182200000000002</v>
      </c>
      <c r="Z62" s="121">
        <v>32.1327</v>
      </c>
      <c r="AA62" s="121">
        <v>49.587499999999999</v>
      </c>
      <c r="AB62" s="121">
        <v>22.016849999999998</v>
      </c>
      <c r="AC62" s="121">
        <v>23.603650000000101</v>
      </c>
      <c r="AD62" s="121">
        <v>-0.52760200000000035</v>
      </c>
      <c r="AE62" s="121">
        <v>14.445949999999996</v>
      </c>
      <c r="AF62" s="121">
        <v>-5.4029160000000003</v>
      </c>
      <c r="AG62" s="121">
        <v>-9.1989860000000014</v>
      </c>
      <c r="AH62" s="121">
        <v>30.872809999999998</v>
      </c>
      <c r="AI62" s="10"/>
      <c r="AJ62" s="10"/>
      <c r="AK62" s="10"/>
      <c r="AL62" s="10"/>
      <c r="AM62" s="10"/>
      <c r="AN62" s="126"/>
      <c r="AO62" s="126"/>
      <c r="AP62" s="126"/>
      <c r="AQ62" s="126"/>
      <c r="AR62" s="126"/>
      <c r="AS62" s="126"/>
      <c r="AT62" s="126"/>
      <c r="AU62" s="126"/>
      <c r="AV62" s="126"/>
      <c r="AW62" s="126"/>
      <c r="AX62" s="126"/>
      <c r="AY62" s="126"/>
    </row>
    <row r="63" spans="1:1005" ht="14.5" x14ac:dyDescent="0.35">
      <c r="A63" s="189">
        <f>YampaRiverInflow.TotalOutflow!A63</f>
        <v>46966</v>
      </c>
      <c r="B63" s="302"/>
      <c r="C63" s="97">
        <v>45.359000000000002</v>
      </c>
      <c r="D63" s="301">
        <v>56.076999999999998</v>
      </c>
      <c r="E63" s="121">
        <v>25.019824</v>
      </c>
      <c r="F63" s="121">
        <v>50.280989999999996</v>
      </c>
      <c r="G63" s="121">
        <v>20.826450000000001</v>
      </c>
      <c r="H63" s="121">
        <v>44.033059999999999</v>
      </c>
      <c r="I63" s="121">
        <v>23.404959999999999</v>
      </c>
      <c r="J63" s="121">
        <v>52.066120000000005</v>
      </c>
      <c r="K63" s="121">
        <v>17.851240000000001</v>
      </c>
      <c r="L63" s="121">
        <v>42.049589999999995</v>
      </c>
      <c r="M63" s="121">
        <v>50.578510000000001</v>
      </c>
      <c r="N63" s="121">
        <v>28.36364</v>
      </c>
      <c r="O63" s="121">
        <v>66.446280000000002</v>
      </c>
      <c r="P63" s="121">
        <v>91.636359999999996</v>
      </c>
      <c r="Q63" s="121">
        <v>39.272730000000003</v>
      </c>
      <c r="R63" s="121">
        <v>23.60284</v>
      </c>
      <c r="S63" s="121">
        <v>91.04083</v>
      </c>
      <c r="T63" s="121">
        <v>36.693379999999998</v>
      </c>
      <c r="U63" s="121">
        <v>68.607789999999994</v>
      </c>
      <c r="V63" s="121">
        <v>66.842500000000001</v>
      </c>
      <c r="W63" s="121">
        <v>41.057389999999998</v>
      </c>
      <c r="X63" s="121">
        <v>44.429290000000002</v>
      </c>
      <c r="Y63" s="121">
        <v>41.851849999999999</v>
      </c>
      <c r="Z63" s="121">
        <v>40.265050000000002</v>
      </c>
      <c r="AA63" s="121">
        <v>38.876599999999996</v>
      </c>
      <c r="AB63" s="121">
        <v>29.55415</v>
      </c>
      <c r="AC63" s="121">
        <v>23.603649999999899</v>
      </c>
      <c r="AD63" s="121">
        <v>15.498979999999996</v>
      </c>
      <c r="AE63" s="121">
        <v>39.663323999999996</v>
      </c>
      <c r="AF63" s="121">
        <v>-27.475497999999998</v>
      </c>
      <c r="AG63" s="121">
        <v>-21.766008000000003</v>
      </c>
      <c r="AH63" s="121">
        <v>29.917686</v>
      </c>
      <c r="AI63" s="10"/>
      <c r="AJ63" s="10"/>
      <c r="AK63" s="10"/>
      <c r="AL63" s="10"/>
      <c r="AM63" s="10"/>
      <c r="AN63" s="126"/>
      <c r="AO63" s="126"/>
      <c r="AP63" s="126"/>
      <c r="AQ63" s="126"/>
      <c r="AR63" s="126"/>
      <c r="AS63" s="126"/>
      <c r="AT63" s="126"/>
      <c r="AU63" s="126"/>
      <c r="AV63" s="126"/>
      <c r="AW63" s="126"/>
      <c r="AX63" s="126"/>
      <c r="AY63" s="126"/>
    </row>
    <row r="64" spans="1:1005" ht="14.5" x14ac:dyDescent="0.35">
      <c r="A64" s="189">
        <f>YampaRiverInflow.TotalOutflow!A64</f>
        <v>46997</v>
      </c>
      <c r="B64" s="302"/>
      <c r="C64" s="97">
        <v>44.195</v>
      </c>
      <c r="D64" s="301">
        <v>37.206000000000003</v>
      </c>
      <c r="E64" s="121">
        <v>21.008659999999999</v>
      </c>
      <c r="F64" s="121">
        <v>59.246279999999999</v>
      </c>
      <c r="G64" s="121">
        <v>36.099170000000001</v>
      </c>
      <c r="H64" s="121">
        <v>49.190080000000002</v>
      </c>
      <c r="I64" s="121">
        <v>39.133879999999998</v>
      </c>
      <c r="J64" s="121">
        <v>48.456199999999995</v>
      </c>
      <c r="K64" s="121">
        <v>103.95372</v>
      </c>
      <c r="L64" s="121">
        <v>34.373550000000002</v>
      </c>
      <c r="M64" s="121">
        <v>57.381819999999998</v>
      </c>
      <c r="N64" s="121">
        <v>38.360330000000005</v>
      </c>
      <c r="O64" s="121">
        <v>50.87603</v>
      </c>
      <c r="P64" s="121">
        <v>33.83802</v>
      </c>
      <c r="Q64" s="121">
        <v>38.677690000000005</v>
      </c>
      <c r="R64" s="121">
        <v>28.363289999999999</v>
      </c>
      <c r="S64" s="121">
        <v>44.250949999999996</v>
      </c>
      <c r="T64" s="121">
        <v>41.255660000000006</v>
      </c>
      <c r="U64" s="121">
        <v>47.999720000000003</v>
      </c>
      <c r="V64" s="121">
        <v>78.703759999999988</v>
      </c>
      <c r="W64" s="121">
        <v>38.875680000000003</v>
      </c>
      <c r="X64" s="121">
        <v>32.726860000000002</v>
      </c>
      <c r="Y64" s="121">
        <v>30.744250000000001</v>
      </c>
      <c r="Z64" s="121">
        <v>24.1193600000001</v>
      </c>
      <c r="AA64" s="121">
        <v>44.628749999999897</v>
      </c>
      <c r="AB64" s="121">
        <v>21.9771800000001</v>
      </c>
      <c r="AC64" s="121">
        <v>24.040019999999899</v>
      </c>
      <c r="AD64" s="121">
        <v>19.180725999999996</v>
      </c>
      <c r="AE64" s="121">
        <v>38.334448000000002</v>
      </c>
      <c r="AF64" s="121">
        <v>-11.254766</v>
      </c>
      <c r="AG64" s="121">
        <v>-1.109622000000003</v>
      </c>
      <c r="AH64" s="121">
        <v>14.515779999999999</v>
      </c>
      <c r="AI64" s="10"/>
      <c r="AJ64" s="10"/>
      <c r="AK64" s="10"/>
      <c r="AL64" s="10"/>
      <c r="AM64" s="10"/>
      <c r="AN64" s="126"/>
      <c r="AO64" s="126"/>
      <c r="AP64" s="126"/>
      <c r="AQ64" s="126"/>
      <c r="AR64" s="126"/>
      <c r="AS64" s="126"/>
      <c r="AT64" s="126"/>
      <c r="AU64" s="126"/>
      <c r="AV64" s="126"/>
      <c r="AW64" s="126"/>
      <c r="AX64" s="126"/>
      <c r="AY64" s="126"/>
      <c r="ALQ64" t="e">
        <v>#N/A</v>
      </c>
    </row>
    <row r="65" spans="1:1005" ht="14.5" x14ac:dyDescent="0.35">
      <c r="A65" s="189"/>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4.5" x14ac:dyDescent="0.35">
      <c r="A66" s="189"/>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4.5" x14ac:dyDescent="0.3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4.5" x14ac:dyDescent="0.3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4.5" x14ac:dyDescent="0.3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4.5" x14ac:dyDescent="0.3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4.5" x14ac:dyDescent="0.3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35">
      <c r="A72" s="147"/>
      <c r="B72" s="302"/>
      <c r="C72" s="97"/>
      <c r="D72" s="301"/>
      <c r="ALQ72" t="e">
        <v>#N/A</v>
      </c>
    </row>
    <row r="73" spans="1:1005" ht="12.75" customHeight="1" x14ac:dyDescent="0.35">
      <c r="A73" s="147"/>
      <c r="B73" s="302"/>
      <c r="C73" s="97"/>
      <c r="D73" s="301"/>
    </row>
    <row r="74" spans="1:1005" ht="12.75" customHeight="1" x14ac:dyDescent="0.35">
      <c r="A74" s="147"/>
      <c r="B74" s="302"/>
      <c r="C74" s="97"/>
      <c r="D74" s="301"/>
    </row>
    <row r="75" spans="1:1005" ht="12.75" customHeight="1" x14ac:dyDescent="0.35">
      <c r="A75" s="147"/>
      <c r="B75" s="302"/>
      <c r="C75" s="97"/>
      <c r="D75" s="301"/>
    </row>
    <row r="76" spans="1:1005" ht="12.75" customHeight="1" x14ac:dyDescent="0.35">
      <c r="A76" s="147"/>
      <c r="B76" s="302"/>
      <c r="C76" s="97"/>
      <c r="D76" s="301"/>
    </row>
    <row r="77" spans="1:1005" ht="12.75" customHeight="1" x14ac:dyDescent="0.35">
      <c r="A77" s="147"/>
      <c r="B77" s="302"/>
      <c r="C77" s="97"/>
      <c r="D77" s="301"/>
    </row>
    <row r="78" spans="1:1005" ht="12.75" customHeight="1" x14ac:dyDescent="0.35">
      <c r="A78" s="147"/>
      <c r="B78" s="302"/>
      <c r="C78" s="97"/>
      <c r="D78" s="301"/>
    </row>
    <row r="79" spans="1:1005" ht="12.75" customHeight="1" x14ac:dyDescent="0.35">
      <c r="A79" s="147"/>
      <c r="B79" s="302"/>
      <c r="C79" s="97"/>
      <c r="D79" s="301"/>
    </row>
    <row r="80" spans="1:1005" ht="12.75" customHeight="1" x14ac:dyDescent="0.35">
      <c r="A80" s="147"/>
      <c r="B80" s="302"/>
      <c r="C80" s="97"/>
      <c r="D80" s="301"/>
    </row>
    <row r="81" spans="1:4" ht="12.75" customHeight="1" x14ac:dyDescent="0.3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topLeftCell="A49" workbookViewId="0">
      <selection activeCell="B4" sqref="B4"/>
    </sheetView>
  </sheetViews>
  <sheetFormatPr defaultColWidth="18.7265625" defaultRowHeight="12.75" customHeight="1" x14ac:dyDescent="0.35"/>
  <cols>
    <col min="1" max="34" width="9.1796875" style="172" customWidth="1"/>
    <col min="35" max="39" width="9.1796875" style="190" customWidth="1"/>
    <col min="40" max="54" width="9.1796875" style="172" customWidth="1"/>
    <col min="55" max="16384" width="18.7265625" style="172"/>
  </cols>
  <sheetData>
    <row r="1" spans="1:51" ht="14.5" x14ac:dyDescent="0.3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5" x14ac:dyDescent="0.3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4.5" x14ac:dyDescent="0.3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4.5" x14ac:dyDescent="0.35">
      <c r="A4" s="147">
        <f>YampaRiverInflow.TotalOutflow!A4</f>
        <v>45170</v>
      </c>
      <c r="B4" s="292"/>
      <c r="C4" s="293">
        <v>18.114999999999998</v>
      </c>
      <c r="D4" s="303">
        <v>18.716000000000001</v>
      </c>
      <c r="E4" s="190">
        <f ca="1">INDEX(INDIRECT("GainsAboveHoover"&amp;E$2+YEAR($A4)-YEAR($A$4)),MONTH($A4))</f>
        <v>64.282830000000004</v>
      </c>
      <c r="F4" s="190">
        <f t="shared" ref="F4:AH12" ca="1" si="0">INDEX(INDIRECT("GainsAboveHoover"&amp;F$2+YEAR($A4)-YEAR($A$4)),MONTH($A4))</f>
        <v>64.577929999999995</v>
      </c>
      <c r="G4" s="190">
        <f t="shared" ca="1" si="0"/>
        <v>71.455939999999998</v>
      </c>
      <c r="H4" s="190">
        <f t="shared" ca="1" si="0"/>
        <v>58.154240000000001</v>
      </c>
      <c r="I4" s="190">
        <f t="shared" ca="1" si="0"/>
        <v>42.169260000000001</v>
      </c>
      <c r="J4" s="190">
        <f t="shared" ca="1" si="0"/>
        <v>18.811229999999998</v>
      </c>
      <c r="K4" s="190">
        <f t="shared" ca="1" si="0"/>
        <v>37.728870000000001</v>
      </c>
      <c r="L4" s="190">
        <f t="shared" ca="1" si="0"/>
        <v>102.28238999999999</v>
      </c>
      <c r="M4" s="190">
        <f t="shared" ca="1" si="0"/>
        <v>63.219099999999997</v>
      </c>
      <c r="N4" s="190">
        <f t="shared" ca="1" si="0"/>
        <v>-1.1670799999999999</v>
      </c>
      <c r="O4" s="190">
        <f t="shared" ca="1" si="0"/>
        <v>27.992830000000001</v>
      </c>
      <c r="P4" s="190">
        <f t="shared" ca="1" si="0"/>
        <v>55.190280000000001</v>
      </c>
      <c r="Q4" s="190">
        <f t="shared" ca="1" si="0"/>
        <v>32.140479999999997</v>
      </c>
      <c r="R4" s="190">
        <f t="shared" ca="1" si="0"/>
        <v>31.014310000000002</v>
      </c>
      <c r="S4" s="190">
        <f t="shared" ca="1" si="0"/>
        <v>29.221220000000002</v>
      </c>
      <c r="T4" s="190">
        <f t="shared" ca="1" si="0"/>
        <v>-5.8577599999999999</v>
      </c>
      <c r="U4" s="190">
        <f t="shared" ca="1" si="0"/>
        <v>13.77566</v>
      </c>
      <c r="V4" s="190">
        <f t="shared" ca="1" si="0"/>
        <v>20.98864</v>
      </c>
      <c r="W4" s="190">
        <f t="shared" ca="1" si="0"/>
        <v>9.6280200000000011</v>
      </c>
      <c r="X4" s="190">
        <f t="shared" ca="1" si="0"/>
        <v>25.324290000000001</v>
      </c>
      <c r="Y4" s="190">
        <f t="shared" ca="1" si="0"/>
        <v>17.578880000000002</v>
      </c>
      <c r="Z4" s="190">
        <f t="shared" ca="1" si="0"/>
        <v>49.973109999999998</v>
      </c>
      <c r="AA4" s="190">
        <f t="shared" ca="1" si="0"/>
        <v>68.102980000000002</v>
      </c>
      <c r="AB4" s="190">
        <f t="shared" ca="1" si="0"/>
        <v>84.069659999999999</v>
      </c>
      <c r="AC4" s="190">
        <f t="shared" ca="1" si="0"/>
        <v>26.646470000000001</v>
      </c>
      <c r="AD4" s="190">
        <f t="shared" ca="1" si="0"/>
        <v>42.182259999999999</v>
      </c>
      <c r="AE4" s="190">
        <f t="shared" ca="1" si="0"/>
        <v>36.151679999999999</v>
      </c>
      <c r="AF4" s="190">
        <f t="shared" ca="1" si="0"/>
        <v>18.166060000000002</v>
      </c>
      <c r="AG4" s="190">
        <f t="shared" ca="1" si="0"/>
        <v>17.873080000000002</v>
      </c>
      <c r="AH4" s="190">
        <f t="shared" ca="1" si="0"/>
        <v>4.9049300000000002</v>
      </c>
      <c r="AN4" s="167"/>
      <c r="AO4" s="167"/>
      <c r="AP4" s="167"/>
      <c r="AQ4" s="167"/>
      <c r="AR4" s="167"/>
      <c r="AS4" s="167"/>
      <c r="AT4" s="167"/>
      <c r="AU4" s="167"/>
      <c r="AV4" s="167"/>
      <c r="AW4" s="167"/>
      <c r="AX4" s="167"/>
      <c r="AY4" s="167"/>
    </row>
    <row r="5" spans="1:51" ht="14.5" x14ac:dyDescent="0.35">
      <c r="A5" s="147">
        <f>YampaRiverInflow.TotalOutflow!A5</f>
        <v>45200</v>
      </c>
      <c r="B5" s="280"/>
      <c r="C5" s="270">
        <v>16.068999999999999</v>
      </c>
      <c r="D5" s="285">
        <v>17.992999999999999</v>
      </c>
      <c r="E5" s="190">
        <v>24.83699</v>
      </c>
      <c r="F5" s="190">
        <v>75.222429999999989</v>
      </c>
      <c r="G5" s="190">
        <v>44.385730000000002</v>
      </c>
      <c r="H5" s="190">
        <v>47.589800000000004</v>
      </c>
      <c r="I5" s="190">
        <v>34.997630000000001</v>
      </c>
      <c r="J5" s="190">
        <v>11.211030000000001</v>
      </c>
      <c r="K5" s="190">
        <v>19.502970000000001</v>
      </c>
      <c r="L5" s="190">
        <v>54.718679999999999</v>
      </c>
      <c r="M5" s="190">
        <v>17.3261</v>
      </c>
      <c r="N5" s="190">
        <v>33.096730000000001</v>
      </c>
      <c r="O5" s="190">
        <v>7.0241199999999999</v>
      </c>
      <c r="P5" s="190">
        <v>38.168879999999994</v>
      </c>
      <c r="Q5" s="190">
        <v>-0.32697000000000004</v>
      </c>
      <c r="R5" s="190">
        <v>84.070039999999992</v>
      </c>
      <c r="S5" s="190">
        <v>20.03706</v>
      </c>
      <c r="T5" s="190">
        <v>40.291160000000005</v>
      </c>
      <c r="U5" s="190">
        <v>11.96547</v>
      </c>
      <c r="V5" s="190">
        <v>9.7060499999999994</v>
      </c>
      <c r="W5" s="190">
        <v>-4.8878300000000001</v>
      </c>
      <c r="X5" s="190">
        <v>42.031129999999997</v>
      </c>
      <c r="Y5" s="190">
        <v>22.63785</v>
      </c>
      <c r="Z5" s="190">
        <v>39.329860000000004</v>
      </c>
      <c r="AA5" s="190">
        <v>28.046230000000001</v>
      </c>
      <c r="AB5" s="190">
        <v>21.405650000000001</v>
      </c>
      <c r="AC5" s="190">
        <v>63.749839999999999</v>
      </c>
      <c r="AD5" s="190">
        <v>50.552589999999995</v>
      </c>
      <c r="AE5" s="190">
        <v>35.498150000000003</v>
      </c>
      <c r="AF5" s="190">
        <v>22.665689999999998</v>
      </c>
      <c r="AG5" s="190">
        <v>13.309760000000001</v>
      </c>
      <c r="AH5" s="190">
        <v>-5.9156000000000004</v>
      </c>
      <c r="AI5" s="203"/>
      <c r="AJ5" s="203"/>
      <c r="AK5" s="203"/>
      <c r="AL5" s="203"/>
      <c r="AM5" s="203"/>
      <c r="AN5" s="167"/>
      <c r="AO5" s="167"/>
      <c r="AP5" s="167"/>
      <c r="AQ5" s="167"/>
      <c r="AR5" s="167"/>
      <c r="AS5" s="167"/>
      <c r="AT5" s="167"/>
      <c r="AU5" s="167"/>
      <c r="AV5" s="167"/>
      <c r="AW5" s="167"/>
      <c r="AX5" s="167"/>
      <c r="AY5" s="167"/>
    </row>
    <row r="6" spans="1:51" ht="14.5" x14ac:dyDescent="0.35">
      <c r="A6" s="147">
        <f>YampaRiverInflow.TotalOutflow!A6</f>
        <v>45231</v>
      </c>
      <c r="B6" s="280"/>
      <c r="C6" s="270">
        <v>10.502000000000001</v>
      </c>
      <c r="D6" s="285">
        <v>33.512999999999998</v>
      </c>
      <c r="E6" s="190">
        <v>24.755089999999999</v>
      </c>
      <c r="F6" s="190">
        <v>41.368510000000001</v>
      </c>
      <c r="G6" s="190">
        <v>54.319510000000001</v>
      </c>
      <c r="H6" s="190">
        <v>11.286760000000001</v>
      </c>
      <c r="I6" s="190">
        <v>42.111879999999999</v>
      </c>
      <c r="J6" s="190">
        <v>49.319809999999997</v>
      </c>
      <c r="K6" s="190">
        <v>62.6631</v>
      </c>
      <c r="L6" s="190">
        <v>57.306669999999997</v>
      </c>
      <c r="M6" s="190">
        <v>20.52073</v>
      </c>
      <c r="N6" s="190">
        <v>2.0303399999999998</v>
      </c>
      <c r="O6" s="190">
        <v>10.25154</v>
      </c>
      <c r="P6" s="190">
        <v>11.652959999999998</v>
      </c>
      <c r="Q6" s="190">
        <v>18.590709999999998</v>
      </c>
      <c r="R6" s="190">
        <v>93.237679999999997</v>
      </c>
      <c r="S6" s="190">
        <v>8.5751200000000001</v>
      </c>
      <c r="T6" s="190">
        <v>14.65644</v>
      </c>
      <c r="U6" s="190">
        <v>33.630459999999999</v>
      </c>
      <c r="V6" s="190">
        <v>27.760300000000001</v>
      </c>
      <c r="W6" s="190">
        <v>11.286379999999999</v>
      </c>
      <c r="X6" s="190">
        <v>-14.38903</v>
      </c>
      <c r="Y6" s="190">
        <v>11.00366</v>
      </c>
      <c r="Z6" s="190">
        <v>30.656770000000002</v>
      </c>
      <c r="AA6" s="190">
        <v>78.433350000000004</v>
      </c>
      <c r="AB6" s="190">
        <v>20.926279999999998</v>
      </c>
      <c r="AC6" s="190">
        <v>17.11955</v>
      </c>
      <c r="AD6" s="190">
        <v>49.568680000000001</v>
      </c>
      <c r="AE6" s="190">
        <v>30.38326</v>
      </c>
      <c r="AF6" s="190">
        <v>41.949339999999999</v>
      </c>
      <c r="AG6" s="190">
        <v>90.300280000000001</v>
      </c>
      <c r="AH6" s="190">
        <v>25.237020000000001</v>
      </c>
      <c r="AI6" s="203"/>
      <c r="AJ6" s="203"/>
      <c r="AK6" s="203"/>
      <c r="AL6" s="203"/>
      <c r="AM6" s="203"/>
      <c r="AN6" s="167"/>
      <c r="AO6" s="167"/>
      <c r="AP6" s="167"/>
      <c r="AQ6" s="167"/>
      <c r="AR6" s="167"/>
      <c r="AS6" s="167"/>
      <c r="AT6" s="167"/>
      <c r="AU6" s="167"/>
      <c r="AV6" s="167"/>
      <c r="AW6" s="167"/>
      <c r="AX6" s="167"/>
      <c r="AY6" s="167"/>
    </row>
    <row r="7" spans="1:51" ht="14.5" x14ac:dyDescent="0.35">
      <c r="A7" s="147">
        <f>YampaRiverInflow.TotalOutflow!A7</f>
        <v>45261</v>
      </c>
      <c r="B7" s="280"/>
      <c r="C7" s="270">
        <v>20.009</v>
      </c>
      <c r="D7" s="285">
        <v>41.017000000000003</v>
      </c>
      <c r="E7" s="190">
        <v>60.335120000000003</v>
      </c>
      <c r="F7" s="190">
        <v>94.61439</v>
      </c>
      <c r="G7" s="190">
        <v>57.228949999999998</v>
      </c>
      <c r="H7" s="190">
        <v>76.772750000000002</v>
      </c>
      <c r="I7" s="190">
        <v>23.632810000000003</v>
      </c>
      <c r="J7" s="190">
        <v>26.613599999999998</v>
      </c>
      <c r="K7" s="190">
        <v>20.40418</v>
      </c>
      <c r="L7" s="190">
        <v>6.7861099999999999</v>
      </c>
      <c r="M7" s="190">
        <v>7.0875000000000004</v>
      </c>
      <c r="N7" s="190">
        <v>18.854099999999999</v>
      </c>
      <c r="O7" s="190">
        <v>35.589959999999998</v>
      </c>
      <c r="P7" s="190">
        <v>26.338159999999998</v>
      </c>
      <c r="Q7" s="190">
        <v>20.191050000000001</v>
      </c>
      <c r="R7" s="190">
        <v>74.97139</v>
      </c>
      <c r="S7" s="190">
        <v>11.51708</v>
      </c>
      <c r="T7" s="190">
        <v>-4.6183199999999998</v>
      </c>
      <c r="U7" s="190">
        <v>27.153869999999998</v>
      </c>
      <c r="V7" s="190">
        <v>22.050689999999999</v>
      </c>
      <c r="W7" s="190">
        <v>10.000299999999999</v>
      </c>
      <c r="X7" s="190">
        <v>200.48664000000002</v>
      </c>
      <c r="Y7" s="190">
        <v>49.498660000000001</v>
      </c>
      <c r="Z7" s="190">
        <v>30.962709999999998</v>
      </c>
      <c r="AA7" s="190">
        <v>25.01275</v>
      </c>
      <c r="AB7" s="190">
        <v>10.133760000000001</v>
      </c>
      <c r="AC7" s="190">
        <v>15.85665</v>
      </c>
      <c r="AD7" s="190">
        <v>14.69364</v>
      </c>
      <c r="AE7" s="190">
        <v>24.777099999999997</v>
      </c>
      <c r="AF7" s="190">
        <v>25.998349999999999</v>
      </c>
      <c r="AG7" s="190">
        <v>73.964010000000002</v>
      </c>
      <c r="AH7" s="190">
        <v>39.270139999999998</v>
      </c>
      <c r="AI7" s="203"/>
      <c r="AJ7" s="203"/>
      <c r="AK7" s="203"/>
      <c r="AL7" s="203"/>
      <c r="AM7" s="203"/>
      <c r="AN7" s="167"/>
      <c r="AO7" s="167"/>
      <c r="AP7" s="167"/>
      <c r="AQ7" s="167"/>
      <c r="AR7" s="167"/>
      <c r="AS7" s="167"/>
      <c r="AT7" s="167"/>
      <c r="AU7" s="167"/>
      <c r="AV7" s="167"/>
      <c r="AW7" s="167"/>
      <c r="AX7" s="167"/>
      <c r="AY7" s="167"/>
    </row>
    <row r="8" spans="1:51" ht="14.5" x14ac:dyDescent="0.35">
      <c r="A8" s="147">
        <f>YampaRiverInflow.TotalOutflow!A8</f>
        <v>45292</v>
      </c>
      <c r="B8" s="280"/>
      <c r="C8" s="270">
        <v>22.513999999999999</v>
      </c>
      <c r="D8" s="285">
        <v>43.128</v>
      </c>
      <c r="E8" s="190">
        <v>66.690010000000001</v>
      </c>
      <c r="F8" s="190">
        <v>209.91325000000001</v>
      </c>
      <c r="G8" s="190">
        <v>68.707340000000002</v>
      </c>
      <c r="H8" s="190">
        <v>147.14017999999999</v>
      </c>
      <c r="I8" s="190">
        <v>12.95735</v>
      </c>
      <c r="J8" s="190">
        <v>43.173999999999999</v>
      </c>
      <c r="K8" s="190">
        <v>43.572859999999999</v>
      </c>
      <c r="L8" s="190">
        <v>40.911610000000003</v>
      </c>
      <c r="M8" s="190">
        <v>13.873209999999998</v>
      </c>
      <c r="N8" s="190">
        <v>43.65607</v>
      </c>
      <c r="O8" s="190">
        <v>8.8752700000000004</v>
      </c>
      <c r="P8" s="190">
        <v>27.946300000000001</v>
      </c>
      <c r="Q8" s="190">
        <v>3.3895900000000001</v>
      </c>
      <c r="R8" s="190">
        <v>303.37369000000001</v>
      </c>
      <c r="S8" s="190">
        <v>12.219719999999999</v>
      </c>
      <c r="T8" s="190">
        <v>-9.3584500000000013</v>
      </c>
      <c r="U8" s="190">
        <v>28.872540000000001</v>
      </c>
      <c r="V8" s="190">
        <v>4.9805900000000003</v>
      </c>
      <c r="W8" s="190">
        <v>53.234699999999997</v>
      </c>
      <c r="X8" s="190">
        <v>36.51267</v>
      </c>
      <c r="Y8" s="190">
        <v>15.039200000000001</v>
      </c>
      <c r="Z8" s="190">
        <v>13.099450000000001</v>
      </c>
      <c r="AA8" s="190">
        <v>6.7984099999999996</v>
      </c>
      <c r="AB8" s="190">
        <v>21.993320000000001</v>
      </c>
      <c r="AC8" s="190">
        <v>41.238190000000003</v>
      </c>
      <c r="AD8" s="190">
        <v>58.881329999999998</v>
      </c>
      <c r="AE8" s="190">
        <v>49.533120000000004</v>
      </c>
      <c r="AF8" s="190">
        <v>48.656099999999995</v>
      </c>
      <c r="AG8" s="190">
        <v>36.149560000000001</v>
      </c>
      <c r="AH8" s="190">
        <v>28.502187496324908</v>
      </c>
      <c r="AI8" s="203"/>
      <c r="AJ8" s="203"/>
      <c r="AK8" s="203"/>
      <c r="AL8" s="203"/>
      <c r="AM8" s="203"/>
      <c r="AN8" s="167"/>
      <c r="AO8" s="167"/>
      <c r="AP8" s="167"/>
      <c r="AQ8" s="167"/>
      <c r="AR8" s="167"/>
      <c r="AS8" s="167"/>
      <c r="AT8" s="167"/>
      <c r="AU8" s="167"/>
      <c r="AV8" s="167"/>
      <c r="AW8" s="167"/>
      <c r="AX8" s="167"/>
      <c r="AY8" s="167"/>
    </row>
    <row r="9" spans="1:51" ht="14.5" x14ac:dyDescent="0.35">
      <c r="A9" s="147">
        <f>YampaRiverInflow.TotalOutflow!A9</f>
        <v>45323</v>
      </c>
      <c r="B9" s="280"/>
      <c r="C9" s="270">
        <v>19.097000000000001</v>
      </c>
      <c r="D9" s="285">
        <v>25.373000000000001</v>
      </c>
      <c r="E9" s="190">
        <v>97.829139999999995</v>
      </c>
      <c r="F9" s="190">
        <v>211.77466000000001</v>
      </c>
      <c r="G9" s="190">
        <v>63.109250000000003</v>
      </c>
      <c r="H9" s="190">
        <v>89.958119999999994</v>
      </c>
      <c r="I9" s="190">
        <v>24.910400000000003</v>
      </c>
      <c r="J9" s="190">
        <v>-4.8160100000000003</v>
      </c>
      <c r="K9" s="190">
        <v>73.336060000000003</v>
      </c>
      <c r="L9" s="190">
        <v>36.586980000000004</v>
      </c>
      <c r="M9" s="190">
        <v>21.691119999999998</v>
      </c>
      <c r="N9" s="190">
        <v>36.689769999999996</v>
      </c>
      <c r="O9" s="190">
        <v>4.0654399999999997</v>
      </c>
      <c r="P9" s="190">
        <v>38.304220000000001</v>
      </c>
      <c r="Q9" s="190">
        <v>19.567259999999997</v>
      </c>
      <c r="R9" s="190">
        <v>194.10926000000001</v>
      </c>
      <c r="S9" s="190">
        <v>10.566690000000001</v>
      </c>
      <c r="T9" s="190">
        <v>18.006209999999999</v>
      </c>
      <c r="U9" s="190">
        <v>42.33981</v>
      </c>
      <c r="V9" s="190">
        <v>29.493419999999997</v>
      </c>
      <c r="W9" s="190">
        <v>57.446640000000002</v>
      </c>
      <c r="X9" s="190">
        <v>36.949750000000002</v>
      </c>
      <c r="Y9" s="190">
        <v>19.886479999999999</v>
      </c>
      <c r="Z9" s="190">
        <v>30.005659999999999</v>
      </c>
      <c r="AA9" s="190">
        <v>35.553809999999999</v>
      </c>
      <c r="AB9" s="190">
        <v>40.773769999999999</v>
      </c>
      <c r="AC9" s="190">
        <v>31.995979999999999</v>
      </c>
      <c r="AD9" s="190">
        <v>74.449780000000004</v>
      </c>
      <c r="AE9" s="190">
        <v>14.88969</v>
      </c>
      <c r="AF9" s="190">
        <v>39.650980000000004</v>
      </c>
      <c r="AG9" s="190">
        <v>14.91981</v>
      </c>
      <c r="AH9" s="190">
        <v>53.503218596593655</v>
      </c>
      <c r="AI9" s="203"/>
      <c r="AJ9" s="203"/>
      <c r="AK9" s="203"/>
      <c r="AL9" s="203"/>
      <c r="AM9" s="203"/>
      <c r="AN9" s="167"/>
      <c r="AO9" s="167"/>
      <c r="AP9" s="167"/>
      <c r="AQ9" s="167"/>
      <c r="AR9" s="167"/>
      <c r="AS9" s="167"/>
      <c r="AT9" s="167"/>
      <c r="AU9" s="167"/>
      <c r="AV9" s="167"/>
      <c r="AW9" s="167"/>
      <c r="AX9" s="167"/>
      <c r="AY9" s="167"/>
    </row>
    <row r="10" spans="1:51" ht="14.5" x14ac:dyDescent="0.35">
      <c r="A10" s="147">
        <f>YampaRiverInflow.TotalOutflow!A10</f>
        <v>45352</v>
      </c>
      <c r="B10" s="280"/>
      <c r="C10" s="270">
        <v>11.948</v>
      </c>
      <c r="D10" s="285">
        <v>27.734999999999999</v>
      </c>
      <c r="E10" s="190">
        <v>129.22682</v>
      </c>
      <c r="F10" s="190">
        <v>224.96581</v>
      </c>
      <c r="G10" s="190">
        <v>44.835190000000004</v>
      </c>
      <c r="H10" s="190">
        <v>177.33817000000002</v>
      </c>
      <c r="I10" s="190">
        <v>-56.693550000000002</v>
      </c>
      <c r="J10" s="190">
        <v>37.615089999999995</v>
      </c>
      <c r="K10" s="190">
        <v>83.826080000000005</v>
      </c>
      <c r="L10" s="190">
        <v>-9.628680000000001</v>
      </c>
      <c r="M10" s="190">
        <v>-8.9868500000000004</v>
      </c>
      <c r="N10" s="190">
        <v>31.59817</v>
      </c>
      <c r="O10" s="190">
        <v>-31.764150000000001</v>
      </c>
      <c r="P10" s="190">
        <v>8.1977799999999998</v>
      </c>
      <c r="Q10" s="190">
        <v>-4.6275300000000001</v>
      </c>
      <c r="R10" s="190">
        <v>107.54282000000001</v>
      </c>
      <c r="S10" s="190">
        <v>18.535509999999999</v>
      </c>
      <c r="T10" s="190">
        <v>-8.2876000000000012</v>
      </c>
      <c r="U10" s="190">
        <v>9.9111000000000011</v>
      </c>
      <c r="V10" s="190">
        <v>-22.678090000000001</v>
      </c>
      <c r="W10" s="190">
        <v>14.65991</v>
      </c>
      <c r="X10" s="190">
        <v>17.707439999999998</v>
      </c>
      <c r="Y10" s="190">
        <v>9.1945100000000011</v>
      </c>
      <c r="Z10" s="190">
        <v>12.195319999999999</v>
      </c>
      <c r="AA10" s="190">
        <v>-13.04682</v>
      </c>
      <c r="AB10" s="190">
        <v>5.0683699999999998</v>
      </c>
      <c r="AC10" s="190">
        <v>-22.833819999999999</v>
      </c>
      <c r="AD10" s="190">
        <v>21.36993</v>
      </c>
      <c r="AE10" s="190">
        <v>4.0066199999999998</v>
      </c>
      <c r="AF10" s="190">
        <v>64.574950000000001</v>
      </c>
      <c r="AG10" s="190">
        <v>63.134869999999999</v>
      </c>
      <c r="AH10" s="190">
        <v>61.180317783398927</v>
      </c>
      <c r="AI10" s="203"/>
      <c r="AJ10" s="203"/>
      <c r="AK10" s="203"/>
      <c r="AL10" s="203"/>
      <c r="AM10" s="203"/>
      <c r="AN10" s="167"/>
      <c r="AO10" s="167"/>
      <c r="AP10" s="167"/>
      <c r="AQ10" s="167"/>
      <c r="AR10" s="167"/>
      <c r="AS10" s="167"/>
      <c r="AT10" s="167"/>
      <c r="AU10" s="167"/>
      <c r="AV10" s="167"/>
      <c r="AW10" s="167"/>
      <c r="AX10" s="167"/>
      <c r="AY10" s="167"/>
    </row>
    <row r="11" spans="1:51" ht="14.5" x14ac:dyDescent="0.35">
      <c r="A11" s="147">
        <f>YampaRiverInflow.TotalOutflow!A11</f>
        <v>45383</v>
      </c>
      <c r="B11" s="280"/>
      <c r="C11" s="270">
        <v>11.298999999999999</v>
      </c>
      <c r="D11" s="285">
        <v>9.8219999999999992</v>
      </c>
      <c r="E11" s="190">
        <v>75.024360000000001</v>
      </c>
      <c r="F11" s="190">
        <v>159.47320999999999</v>
      </c>
      <c r="G11" s="190">
        <v>29.552319999999998</v>
      </c>
      <c r="H11" s="190">
        <v>81.07553999999999</v>
      </c>
      <c r="I11" s="190">
        <v>86.656300000000002</v>
      </c>
      <c r="J11" s="190">
        <v>38.537150000000004</v>
      </c>
      <c r="K11" s="190">
        <v>88.094770000000011</v>
      </c>
      <c r="L11" s="190">
        <v>-55.505400000000002</v>
      </c>
      <c r="M11" s="190">
        <v>-25.224409999999999</v>
      </c>
      <c r="N11" s="190">
        <v>-11.06203</v>
      </c>
      <c r="O11" s="190">
        <v>-40.472319999999996</v>
      </c>
      <c r="P11" s="190">
        <v>-8.5150300000000012</v>
      </c>
      <c r="Q11" s="190">
        <v>5.4860100000000003</v>
      </c>
      <c r="R11" s="190">
        <v>89.623949999999994</v>
      </c>
      <c r="S11" s="190">
        <v>5.5964700000000001</v>
      </c>
      <c r="T11" s="190">
        <v>-13.982229999999999</v>
      </c>
      <c r="U11" s="190">
        <v>-5.7306000000000008</v>
      </c>
      <c r="V11" s="190">
        <v>-15.20013</v>
      </c>
      <c r="W11" s="190">
        <v>34.876040000000003</v>
      </c>
      <c r="X11" s="190">
        <v>71.3001</v>
      </c>
      <c r="Y11" s="190">
        <v>20.61309</v>
      </c>
      <c r="Z11" s="190">
        <v>9.5076800000000006</v>
      </c>
      <c r="AA11" s="190">
        <v>-18.428540000000002</v>
      </c>
      <c r="AB11" s="190">
        <v>-11.481530000000001</v>
      </c>
      <c r="AC11" s="190">
        <v>17.488060000000001</v>
      </c>
      <c r="AD11" s="190">
        <v>42.204129999999999</v>
      </c>
      <c r="AE11" s="190">
        <v>-16.627680000000002</v>
      </c>
      <c r="AF11" s="190">
        <v>57.904980000000002</v>
      </c>
      <c r="AG11" s="190">
        <v>18.792390000000001</v>
      </c>
      <c r="AH11" s="190">
        <v>27.715374733300219</v>
      </c>
      <c r="AI11" s="203"/>
      <c r="AJ11" s="203"/>
      <c r="AK11" s="203"/>
      <c r="AL11" s="203"/>
      <c r="AM11" s="203"/>
      <c r="AN11" s="167"/>
      <c r="AO11" s="167"/>
      <c r="AP11" s="167"/>
      <c r="AQ11" s="167"/>
      <c r="AR11" s="167"/>
      <c r="AS11" s="167"/>
      <c r="AT11" s="167"/>
      <c r="AU11" s="167"/>
      <c r="AV11" s="167"/>
      <c r="AW11" s="167"/>
      <c r="AX11" s="167"/>
      <c r="AY11" s="167"/>
    </row>
    <row r="12" spans="1:51" ht="14.5" x14ac:dyDescent="0.35">
      <c r="A12" s="147">
        <f>YampaRiverInflow.TotalOutflow!A12</f>
        <v>45413</v>
      </c>
      <c r="B12" s="280"/>
      <c r="C12" s="270">
        <v>3.125</v>
      </c>
      <c r="D12" s="285">
        <v>-9.7769999999999992</v>
      </c>
      <c r="E12" s="190">
        <v>50.254080000000002</v>
      </c>
      <c r="F12" s="190">
        <v>122.22750000000001</v>
      </c>
      <c r="G12" s="190">
        <v>45.130360000000003</v>
      </c>
      <c r="H12" s="190">
        <v>144.82448000000002</v>
      </c>
      <c r="I12" s="190">
        <v>15.857620000000001</v>
      </c>
      <c r="J12" s="190">
        <v>26.527619999999999</v>
      </c>
      <c r="K12" s="190">
        <v>112.01666</v>
      </c>
      <c r="L12" s="190">
        <v>5.9267599999999998</v>
      </c>
      <c r="M12" s="190">
        <v>-7.9631999999999996</v>
      </c>
      <c r="N12" s="190">
        <v>-10.182930000000001</v>
      </c>
      <c r="O12" s="190">
        <v>-18.910119999999999</v>
      </c>
      <c r="P12" s="190">
        <v>-5.1637899999999997</v>
      </c>
      <c r="Q12" s="190">
        <v>4.8523900000000006</v>
      </c>
      <c r="R12" s="190">
        <v>136.5727</v>
      </c>
      <c r="S12" s="190">
        <v>-17.06551</v>
      </c>
      <c r="T12" s="190">
        <v>-25.80247</v>
      </c>
      <c r="U12" s="190">
        <v>13.146979999999999</v>
      </c>
      <c r="V12" s="190">
        <v>9.7264300000000006</v>
      </c>
      <c r="W12" s="190">
        <v>41.096609999999998</v>
      </c>
      <c r="X12" s="190">
        <v>63.824849999999998</v>
      </c>
      <c r="Y12" s="190">
        <v>-6.9918699999999996</v>
      </c>
      <c r="Z12" s="190">
        <v>0.73799999999999999</v>
      </c>
      <c r="AA12" s="190">
        <v>-18.297540000000001</v>
      </c>
      <c r="AB12" s="190">
        <v>-12.214030000000001</v>
      </c>
      <c r="AC12" s="190">
        <v>9.0859300000000012</v>
      </c>
      <c r="AD12" s="190">
        <v>5.1340200000000005</v>
      </c>
      <c r="AE12" s="190">
        <v>-29.088660000000001</v>
      </c>
      <c r="AF12" s="190">
        <v>48.692149999999998</v>
      </c>
      <c r="AG12" s="190">
        <v>-11.59253</v>
      </c>
      <c r="AH12" s="190">
        <v>13.941845357980599</v>
      </c>
      <c r="AI12" s="203"/>
      <c r="AJ12" s="203"/>
      <c r="AK12" s="203"/>
      <c r="AL12" s="203"/>
      <c r="AM12" s="203"/>
      <c r="AN12" s="167"/>
      <c r="AO12" s="167"/>
      <c r="AP12" s="167"/>
      <c r="AQ12" s="167"/>
      <c r="AR12" s="167"/>
      <c r="AS12" s="167"/>
      <c r="AT12" s="167"/>
      <c r="AU12" s="167"/>
      <c r="AV12" s="167"/>
      <c r="AW12" s="167"/>
      <c r="AX12" s="167"/>
      <c r="AY12" s="167"/>
    </row>
    <row r="13" spans="1:51" ht="14.5" x14ac:dyDescent="0.35">
      <c r="A13" s="147">
        <f>YampaRiverInflow.TotalOutflow!A13</f>
        <v>45444</v>
      </c>
      <c r="B13" s="280"/>
      <c r="C13" s="270">
        <v>-3.8839999999999999</v>
      </c>
      <c r="D13" s="285">
        <v>-23.062000000000001</v>
      </c>
      <c r="E13" s="190">
        <v>0.77813999999999994</v>
      </c>
      <c r="F13" s="190">
        <v>11.42347</v>
      </c>
      <c r="G13" s="190">
        <v>-1.8183699999999998</v>
      </c>
      <c r="H13" s="190">
        <v>48.385210000000001</v>
      </c>
      <c r="I13" s="190">
        <v>10.9796</v>
      </c>
      <c r="J13" s="190">
        <v>-16.415560000000003</v>
      </c>
      <c r="K13" s="190">
        <v>59.579190000000004</v>
      </c>
      <c r="L13" s="190">
        <v>20.131820000000001</v>
      </c>
      <c r="M13" s="190">
        <v>-1.8760000000000002E-2</v>
      </c>
      <c r="N13" s="190">
        <v>-40.888860000000001</v>
      </c>
      <c r="O13" s="190">
        <v>-24.57798</v>
      </c>
      <c r="P13" s="190">
        <v>-41.014429999999997</v>
      </c>
      <c r="Q13" s="190">
        <v>-32.649230000000003</v>
      </c>
      <c r="R13" s="190">
        <v>31.118189999999998</v>
      </c>
      <c r="S13" s="190">
        <v>-16.25863</v>
      </c>
      <c r="T13" s="190">
        <v>-29.007360000000002</v>
      </c>
      <c r="U13" s="190">
        <v>15.05063</v>
      </c>
      <c r="V13" s="190">
        <v>-28.113409999999998</v>
      </c>
      <c r="W13" s="190">
        <v>-6.2963900000000006</v>
      </c>
      <c r="X13" s="190">
        <v>35.037300000000002</v>
      </c>
      <c r="Y13" s="190">
        <v>-16.40408</v>
      </c>
      <c r="Z13" s="190">
        <v>-27.575620000000001</v>
      </c>
      <c r="AA13" s="190">
        <v>-23.976099999999999</v>
      </c>
      <c r="AB13" s="190">
        <v>-8.1685800000000004</v>
      </c>
      <c r="AC13" s="190">
        <v>-18.756529999999998</v>
      </c>
      <c r="AD13" s="190">
        <v>-18.879729999999999</v>
      </c>
      <c r="AE13" s="190">
        <v>-18.7621</v>
      </c>
      <c r="AF13" s="190">
        <v>4.9375299999999998</v>
      </c>
      <c r="AG13" s="190">
        <v>-14.283790000000002</v>
      </c>
      <c r="AH13" s="190">
        <v>78.656605207787052</v>
      </c>
      <c r="AI13" s="203"/>
      <c r="AJ13" s="203"/>
      <c r="AK13" s="203"/>
      <c r="AL13" s="203"/>
      <c r="AM13" s="203"/>
      <c r="AN13" s="167"/>
      <c r="AO13" s="167"/>
      <c r="AP13" s="167"/>
      <c r="AQ13" s="167"/>
      <c r="AR13" s="167"/>
      <c r="AS13" s="167"/>
      <c r="AT13" s="167"/>
      <c r="AU13" s="167"/>
      <c r="AV13" s="167"/>
      <c r="AW13" s="167"/>
      <c r="AX13" s="167"/>
      <c r="AY13" s="167"/>
    </row>
    <row r="14" spans="1:51" ht="14.5" x14ac:dyDescent="0.35">
      <c r="A14" s="147">
        <f>YampaRiverInflow.TotalOutflow!A14</f>
        <v>45474</v>
      </c>
      <c r="B14" s="280"/>
      <c r="C14" s="270">
        <v>4.4820000000000002</v>
      </c>
      <c r="D14" s="285">
        <v>-3.8530000000000002</v>
      </c>
      <c r="E14" s="190">
        <v>27.880080000000003</v>
      </c>
      <c r="F14" s="190">
        <v>-8.3493899999999996</v>
      </c>
      <c r="G14" s="190">
        <v>20.232430000000001</v>
      </c>
      <c r="H14" s="190">
        <v>30.843540000000001</v>
      </c>
      <c r="I14" s="190">
        <v>41.040230000000001</v>
      </c>
      <c r="J14" s="190">
        <v>14.490680000000001</v>
      </c>
      <c r="K14" s="190">
        <v>75.778990000000007</v>
      </c>
      <c r="L14" s="190">
        <v>65.886160000000004</v>
      </c>
      <c r="M14" s="190">
        <v>-49.466929999999998</v>
      </c>
      <c r="N14" s="190">
        <v>-38.095980000000004</v>
      </c>
      <c r="O14" s="190">
        <v>-9.229239999999999</v>
      </c>
      <c r="P14" s="190">
        <v>-13.51318</v>
      </c>
      <c r="Q14" s="190">
        <v>-26.592950000000002</v>
      </c>
      <c r="R14" s="190">
        <v>24.434360000000002</v>
      </c>
      <c r="S14" s="190">
        <v>-13.056049999999999</v>
      </c>
      <c r="T14" s="190">
        <v>-8.1851199999999995</v>
      </c>
      <c r="U14" s="190">
        <v>-2.57158</v>
      </c>
      <c r="V14" s="190">
        <v>-30.264680000000002</v>
      </c>
      <c r="W14" s="190">
        <v>-36.50526</v>
      </c>
      <c r="X14" s="190">
        <v>7.3666599999999995</v>
      </c>
      <c r="Y14" s="190">
        <v>20.909459999999999</v>
      </c>
      <c r="Z14" s="190">
        <v>21.97174</v>
      </c>
      <c r="AA14" s="190">
        <v>-3.3679099999999997</v>
      </c>
      <c r="AB14" s="190">
        <v>5.8490699999999993</v>
      </c>
      <c r="AC14" s="190">
        <v>18.370330000000003</v>
      </c>
      <c r="AD14" s="190">
        <v>18.507080000000002</v>
      </c>
      <c r="AE14" s="190">
        <v>26.724900000000002</v>
      </c>
      <c r="AF14" s="190">
        <v>-54.714529999999996</v>
      </c>
      <c r="AG14" s="190">
        <v>-25.463419999999999</v>
      </c>
      <c r="AH14" s="190">
        <v>-6.2687281740997962</v>
      </c>
      <c r="AI14" s="203"/>
      <c r="AJ14" s="203"/>
      <c r="AK14" s="203"/>
      <c r="AL14" s="203"/>
      <c r="AM14" s="203"/>
      <c r="AN14" s="167"/>
      <c r="AO14" s="167"/>
      <c r="AP14" s="167"/>
      <c r="AQ14" s="167"/>
      <c r="AR14" s="167"/>
      <c r="AS14" s="167"/>
      <c r="AT14" s="167"/>
      <c r="AU14" s="167"/>
      <c r="AV14" s="167"/>
      <c r="AW14" s="167"/>
      <c r="AX14" s="167"/>
      <c r="AY14" s="167"/>
    </row>
    <row r="15" spans="1:51" ht="14.5" x14ac:dyDescent="0.35">
      <c r="A15" s="147">
        <f>YampaRiverInflow.TotalOutflow!A15</f>
        <v>45505</v>
      </c>
      <c r="B15" s="280"/>
      <c r="C15" s="270">
        <v>18.896999999999998</v>
      </c>
      <c r="D15" s="285">
        <v>16.042000000000002</v>
      </c>
      <c r="E15" s="190">
        <v>56.28331</v>
      </c>
      <c r="F15" s="190">
        <v>85.919169999999994</v>
      </c>
      <c r="G15" s="190">
        <v>47.941989999999997</v>
      </c>
      <c r="H15" s="190">
        <v>32.843679999999999</v>
      </c>
      <c r="I15" s="190">
        <v>9.41737</v>
      </c>
      <c r="J15" s="190">
        <v>73.407210000000006</v>
      </c>
      <c r="K15" s="190">
        <v>56.459800000000001</v>
      </c>
      <c r="L15" s="190">
        <v>48.113410000000002</v>
      </c>
      <c r="M15" s="190">
        <v>12.67862</v>
      </c>
      <c r="N15" s="190">
        <v>24.742099999999997</v>
      </c>
      <c r="O15" s="190">
        <v>-3.3823099999999999</v>
      </c>
      <c r="P15" s="190">
        <v>40.45872</v>
      </c>
      <c r="Q15" s="190">
        <v>7.9324300000000001</v>
      </c>
      <c r="R15" s="190">
        <v>46.411089999999994</v>
      </c>
      <c r="S15" s="190">
        <v>6.7395899999999997</v>
      </c>
      <c r="T15" s="190">
        <v>17.925740000000001</v>
      </c>
      <c r="U15" s="190">
        <v>17.421220000000002</v>
      </c>
      <c r="V15" s="190">
        <v>-3.9880599999999999</v>
      </c>
      <c r="W15" s="190">
        <v>-1.2442899999999999</v>
      </c>
      <c r="X15" s="190">
        <v>21.964880000000001</v>
      </c>
      <c r="Y15" s="190">
        <v>75.510499999999993</v>
      </c>
      <c r="Z15" s="190">
        <v>37.568370000000002</v>
      </c>
      <c r="AA15" s="190">
        <v>42.03425</v>
      </c>
      <c r="AB15" s="190">
        <v>42.976790000000001</v>
      </c>
      <c r="AC15" s="190">
        <v>38.019089999999998</v>
      </c>
      <c r="AD15" s="190">
        <v>12.330110000000001</v>
      </c>
      <c r="AE15" s="190">
        <v>11.853590000000001</v>
      </c>
      <c r="AF15" s="190">
        <v>-10.878549999999999</v>
      </c>
      <c r="AG15" s="190">
        <v>0.28339999999999999</v>
      </c>
      <c r="AH15" s="190">
        <v>51.813121174655578</v>
      </c>
      <c r="AI15" s="203"/>
      <c r="AJ15" s="203"/>
      <c r="AK15" s="203"/>
      <c r="AL15" s="203"/>
      <c r="AM15" s="203"/>
      <c r="AN15" s="167"/>
      <c r="AO15" s="167"/>
      <c r="AP15" s="167"/>
      <c r="AQ15" s="167"/>
      <c r="AR15" s="167"/>
      <c r="AS15" s="167"/>
      <c r="AT15" s="167"/>
      <c r="AU15" s="167"/>
      <c r="AV15" s="167"/>
      <c r="AW15" s="167"/>
      <c r="AX15" s="167"/>
      <c r="AY15" s="167"/>
    </row>
    <row r="16" spans="1:51" ht="14.5" x14ac:dyDescent="0.35">
      <c r="A16" s="147">
        <f>YampaRiverInflow.TotalOutflow!A16</f>
        <v>45536</v>
      </c>
      <c r="B16" s="280"/>
      <c r="C16" s="270">
        <v>18.114999999999998</v>
      </c>
      <c r="D16" s="285">
        <v>18.716000000000001</v>
      </c>
      <c r="E16" s="190">
        <v>64.577929999999995</v>
      </c>
      <c r="F16" s="190">
        <v>71.455939999999998</v>
      </c>
      <c r="G16" s="190">
        <v>58.154240000000001</v>
      </c>
      <c r="H16" s="190">
        <v>42.169260000000001</v>
      </c>
      <c r="I16" s="190">
        <v>18.811229999999998</v>
      </c>
      <c r="J16" s="190">
        <v>37.728870000000001</v>
      </c>
      <c r="K16" s="190">
        <v>102.28238999999999</v>
      </c>
      <c r="L16" s="190">
        <v>63.219099999999997</v>
      </c>
      <c r="M16" s="190">
        <v>-1.1670799999999999</v>
      </c>
      <c r="N16" s="190">
        <v>27.992830000000001</v>
      </c>
      <c r="O16" s="190">
        <v>55.190280000000001</v>
      </c>
      <c r="P16" s="190">
        <v>32.140479999999997</v>
      </c>
      <c r="Q16" s="190">
        <v>31.014310000000002</v>
      </c>
      <c r="R16" s="190">
        <v>29.221220000000002</v>
      </c>
      <c r="S16" s="190">
        <v>-5.8577599999999999</v>
      </c>
      <c r="T16" s="190">
        <v>13.77566</v>
      </c>
      <c r="U16" s="190">
        <v>20.98864</v>
      </c>
      <c r="V16" s="190">
        <v>9.6280200000000011</v>
      </c>
      <c r="W16" s="190">
        <v>25.324290000000001</v>
      </c>
      <c r="X16" s="190">
        <v>17.578880000000002</v>
      </c>
      <c r="Y16" s="190">
        <v>49.973109999999998</v>
      </c>
      <c r="Z16" s="190">
        <v>68.102980000000002</v>
      </c>
      <c r="AA16" s="190">
        <v>84.069659999999999</v>
      </c>
      <c r="AB16" s="190">
        <v>26.646470000000001</v>
      </c>
      <c r="AC16" s="190">
        <v>42.182259999999999</v>
      </c>
      <c r="AD16" s="190">
        <v>36.151679999999999</v>
      </c>
      <c r="AE16" s="190">
        <v>18.166060000000002</v>
      </c>
      <c r="AF16" s="190">
        <v>17.873080000000002</v>
      </c>
      <c r="AG16" s="190">
        <v>4.9049300000000002</v>
      </c>
      <c r="AH16" s="190">
        <v>64.526982142959554</v>
      </c>
      <c r="AI16" s="203"/>
      <c r="AJ16" s="203"/>
      <c r="AK16" s="203"/>
      <c r="AL16" s="203"/>
      <c r="AM16" s="203"/>
      <c r="AN16" s="167"/>
      <c r="AO16" s="167"/>
      <c r="AP16" s="167"/>
      <c r="AQ16" s="167"/>
      <c r="AR16" s="167"/>
      <c r="AS16" s="167"/>
      <c r="AT16" s="167"/>
      <c r="AU16" s="167"/>
      <c r="AV16" s="167"/>
      <c r="AW16" s="167"/>
      <c r="AX16" s="167"/>
      <c r="AY16" s="167"/>
    </row>
    <row r="17" spans="1:51" ht="14.5" x14ac:dyDescent="0.35">
      <c r="A17" s="147">
        <f>YampaRiverInflow.TotalOutflow!A17</f>
        <v>45566</v>
      </c>
      <c r="B17" s="280"/>
      <c r="C17" s="270">
        <v>15.547000000000001</v>
      </c>
      <c r="D17" s="285">
        <v>17.992999999999999</v>
      </c>
      <c r="E17" s="190">
        <v>75.222429999999989</v>
      </c>
      <c r="F17" s="190">
        <v>44.385730000000002</v>
      </c>
      <c r="G17" s="190">
        <v>47.589800000000004</v>
      </c>
      <c r="H17" s="190">
        <v>34.997630000000001</v>
      </c>
      <c r="I17" s="190">
        <v>11.211030000000001</v>
      </c>
      <c r="J17" s="190">
        <v>19.502970000000001</v>
      </c>
      <c r="K17" s="190">
        <v>54.718679999999999</v>
      </c>
      <c r="L17" s="190">
        <v>17.3261</v>
      </c>
      <c r="M17" s="190">
        <v>33.096730000000001</v>
      </c>
      <c r="N17" s="190">
        <v>7.0241199999999999</v>
      </c>
      <c r="O17" s="190">
        <v>38.168879999999994</v>
      </c>
      <c r="P17" s="190">
        <v>-0.32697000000000004</v>
      </c>
      <c r="Q17" s="190">
        <v>84.070039999999992</v>
      </c>
      <c r="R17" s="190">
        <v>20.03706</v>
      </c>
      <c r="S17" s="190">
        <v>40.291160000000005</v>
      </c>
      <c r="T17" s="190">
        <v>11.96547</v>
      </c>
      <c r="U17" s="190">
        <v>9.7060499999999994</v>
      </c>
      <c r="V17" s="190">
        <v>-4.8878300000000001</v>
      </c>
      <c r="W17" s="190">
        <v>42.031129999999997</v>
      </c>
      <c r="X17" s="190">
        <v>22.63785</v>
      </c>
      <c r="Y17" s="190">
        <v>39.329860000000004</v>
      </c>
      <c r="Z17" s="190">
        <v>28.046230000000001</v>
      </c>
      <c r="AA17" s="190">
        <v>21.405650000000001</v>
      </c>
      <c r="AB17" s="190">
        <v>63.749839999999999</v>
      </c>
      <c r="AC17" s="190">
        <v>50.552589999999995</v>
      </c>
      <c r="AD17" s="190">
        <v>35.498150000000003</v>
      </c>
      <c r="AE17" s="190">
        <v>22.665689999999998</v>
      </c>
      <c r="AF17" s="190">
        <v>13.309760000000001</v>
      </c>
      <c r="AG17" s="190">
        <v>-5.9156000000000004</v>
      </c>
      <c r="AH17" s="190">
        <v>26.268479665397614</v>
      </c>
      <c r="AI17" s="203"/>
      <c r="AJ17" s="203"/>
      <c r="AK17" s="203"/>
      <c r="AL17" s="203"/>
      <c r="AM17" s="203"/>
      <c r="AN17" s="167"/>
      <c r="AO17" s="167"/>
      <c r="AP17" s="167"/>
      <c r="AQ17" s="167"/>
      <c r="AR17" s="167"/>
      <c r="AS17" s="167"/>
      <c r="AT17" s="167"/>
      <c r="AU17" s="167"/>
      <c r="AV17" s="167"/>
      <c r="AW17" s="167"/>
      <c r="AX17" s="167"/>
      <c r="AY17" s="167"/>
    </row>
    <row r="18" spans="1:51" ht="14.5" x14ac:dyDescent="0.35">
      <c r="A18" s="147">
        <f>YampaRiverInflow.TotalOutflow!A18</f>
        <v>45597</v>
      </c>
      <c r="B18" s="280"/>
      <c r="C18" s="270">
        <v>15.787000000000001</v>
      </c>
      <c r="D18" s="285">
        <v>33.512999999999998</v>
      </c>
      <c r="E18" s="190">
        <v>41.368510000000001</v>
      </c>
      <c r="F18" s="190">
        <v>54.319510000000001</v>
      </c>
      <c r="G18" s="190">
        <v>11.286760000000001</v>
      </c>
      <c r="H18" s="190">
        <v>42.111879999999999</v>
      </c>
      <c r="I18" s="190">
        <v>49.319809999999997</v>
      </c>
      <c r="J18" s="190">
        <v>62.6631</v>
      </c>
      <c r="K18" s="190">
        <v>57.306669999999997</v>
      </c>
      <c r="L18" s="190">
        <v>20.52073</v>
      </c>
      <c r="M18" s="190">
        <v>2.0303399999999998</v>
      </c>
      <c r="N18" s="190">
        <v>10.25154</v>
      </c>
      <c r="O18" s="190">
        <v>11.652959999999998</v>
      </c>
      <c r="P18" s="190">
        <v>18.590709999999998</v>
      </c>
      <c r="Q18" s="190">
        <v>93.237679999999997</v>
      </c>
      <c r="R18" s="190">
        <v>8.5751200000000001</v>
      </c>
      <c r="S18" s="190">
        <v>14.65644</v>
      </c>
      <c r="T18" s="190">
        <v>33.630459999999999</v>
      </c>
      <c r="U18" s="190">
        <v>27.760300000000001</v>
      </c>
      <c r="V18" s="190">
        <v>11.286379999999999</v>
      </c>
      <c r="W18" s="190">
        <v>-14.38903</v>
      </c>
      <c r="X18" s="190">
        <v>11.00366</v>
      </c>
      <c r="Y18" s="190">
        <v>30.656770000000002</v>
      </c>
      <c r="Z18" s="190">
        <v>78.433350000000004</v>
      </c>
      <c r="AA18" s="190">
        <v>20.926279999999998</v>
      </c>
      <c r="AB18" s="190">
        <v>17.11955</v>
      </c>
      <c r="AC18" s="190">
        <v>49.568680000000001</v>
      </c>
      <c r="AD18" s="190">
        <v>30.38326</v>
      </c>
      <c r="AE18" s="190">
        <v>41.949339999999999</v>
      </c>
      <c r="AF18" s="190">
        <v>90.300280000000001</v>
      </c>
      <c r="AG18" s="190">
        <v>25.237020000000001</v>
      </c>
      <c r="AH18" s="190">
        <v>26.017717809976254</v>
      </c>
      <c r="AI18" s="203"/>
      <c r="AJ18" s="203"/>
      <c r="AK18" s="203"/>
      <c r="AL18" s="203"/>
      <c r="AM18" s="203"/>
      <c r="AN18" s="167"/>
      <c r="AO18" s="167"/>
      <c r="AP18" s="167"/>
      <c r="AQ18" s="167"/>
      <c r="AR18" s="167"/>
      <c r="AS18" s="167"/>
      <c r="AT18" s="167"/>
      <c r="AU18" s="167"/>
      <c r="AV18" s="167"/>
      <c r="AW18" s="167"/>
      <c r="AX18" s="167"/>
      <c r="AY18" s="167"/>
    </row>
    <row r="19" spans="1:51" ht="14.5" x14ac:dyDescent="0.35">
      <c r="A19" s="147">
        <f>YampaRiverInflow.TotalOutflow!A19</f>
        <v>45627</v>
      </c>
      <c r="B19" s="280"/>
      <c r="C19" s="270">
        <v>20.481999999999999</v>
      </c>
      <c r="D19" s="285">
        <v>41.017000000000003</v>
      </c>
      <c r="E19" s="190">
        <v>94.61439</v>
      </c>
      <c r="F19" s="190">
        <v>57.228949999999998</v>
      </c>
      <c r="G19" s="190">
        <v>76.772750000000002</v>
      </c>
      <c r="H19" s="190">
        <v>23.632810000000003</v>
      </c>
      <c r="I19" s="190">
        <v>26.613599999999998</v>
      </c>
      <c r="J19" s="190">
        <v>20.40418</v>
      </c>
      <c r="K19" s="190">
        <v>6.7861099999999999</v>
      </c>
      <c r="L19" s="190">
        <v>7.0875000000000004</v>
      </c>
      <c r="M19" s="190">
        <v>18.854099999999999</v>
      </c>
      <c r="N19" s="190">
        <v>35.589959999999998</v>
      </c>
      <c r="O19" s="190">
        <v>26.338159999999998</v>
      </c>
      <c r="P19" s="190">
        <v>20.191050000000001</v>
      </c>
      <c r="Q19" s="190">
        <v>74.97139</v>
      </c>
      <c r="R19" s="190">
        <v>11.51708</v>
      </c>
      <c r="S19" s="190">
        <v>-4.6183199999999998</v>
      </c>
      <c r="T19" s="190">
        <v>27.153869999999998</v>
      </c>
      <c r="U19" s="190">
        <v>22.050689999999999</v>
      </c>
      <c r="V19" s="190">
        <v>10.000299999999999</v>
      </c>
      <c r="W19" s="190">
        <v>200.48664000000002</v>
      </c>
      <c r="X19" s="190">
        <v>49.498660000000001</v>
      </c>
      <c r="Y19" s="190">
        <v>30.962709999999998</v>
      </c>
      <c r="Z19" s="190">
        <v>25.01275</v>
      </c>
      <c r="AA19" s="190">
        <v>10.133760000000001</v>
      </c>
      <c r="AB19" s="190">
        <v>15.85665</v>
      </c>
      <c r="AC19" s="190">
        <v>14.69364</v>
      </c>
      <c r="AD19" s="190">
        <v>24.777099999999997</v>
      </c>
      <c r="AE19" s="190">
        <v>25.998349999999999</v>
      </c>
      <c r="AF19" s="190">
        <v>73.964010000000002</v>
      </c>
      <c r="AG19" s="190">
        <v>39.270139999999998</v>
      </c>
      <c r="AH19" s="190">
        <v>58.229954837951695</v>
      </c>
      <c r="AI19" s="203"/>
      <c r="AJ19" s="203"/>
      <c r="AK19" s="203"/>
      <c r="AL19" s="203"/>
      <c r="AM19" s="203"/>
      <c r="AN19" s="167"/>
      <c r="AO19" s="167"/>
      <c r="AP19" s="167"/>
      <c r="AQ19" s="167"/>
      <c r="AR19" s="167"/>
      <c r="AS19" s="167"/>
      <c r="AT19" s="167"/>
      <c r="AU19" s="167"/>
      <c r="AV19" s="167"/>
      <c r="AW19" s="167"/>
      <c r="AX19" s="167"/>
      <c r="AY19" s="167"/>
    </row>
    <row r="20" spans="1:51" ht="14.5" x14ac:dyDescent="0.35">
      <c r="A20" s="147">
        <f>YampaRiverInflow.TotalOutflow!A20</f>
        <v>45658</v>
      </c>
      <c r="B20" s="280"/>
      <c r="C20" s="270">
        <v>23.027000000000001</v>
      </c>
      <c r="D20" s="285">
        <v>43.128</v>
      </c>
      <c r="E20" s="190">
        <v>209.91325000000001</v>
      </c>
      <c r="F20" s="190">
        <v>68.707340000000002</v>
      </c>
      <c r="G20" s="190">
        <v>147.14017999999999</v>
      </c>
      <c r="H20" s="190">
        <v>12.95735</v>
      </c>
      <c r="I20" s="190">
        <v>43.173999999999999</v>
      </c>
      <c r="J20" s="190">
        <v>43.572859999999999</v>
      </c>
      <c r="K20" s="190">
        <v>40.911610000000003</v>
      </c>
      <c r="L20" s="190">
        <v>13.873209999999998</v>
      </c>
      <c r="M20" s="190">
        <v>43.65607</v>
      </c>
      <c r="N20" s="190">
        <v>8.8752700000000004</v>
      </c>
      <c r="O20" s="190">
        <v>27.946300000000001</v>
      </c>
      <c r="P20" s="190">
        <v>3.3895900000000001</v>
      </c>
      <c r="Q20" s="190">
        <v>303.37369000000001</v>
      </c>
      <c r="R20" s="190">
        <v>12.219719999999999</v>
      </c>
      <c r="S20" s="190">
        <v>-9.3584500000000013</v>
      </c>
      <c r="T20" s="190">
        <v>28.872540000000001</v>
      </c>
      <c r="U20" s="190">
        <v>4.9805900000000003</v>
      </c>
      <c r="V20" s="190">
        <v>53.234699999999997</v>
      </c>
      <c r="W20" s="190">
        <v>36.51267</v>
      </c>
      <c r="X20" s="190">
        <v>15.039200000000001</v>
      </c>
      <c r="Y20" s="190">
        <v>13.099450000000001</v>
      </c>
      <c r="Z20" s="190">
        <v>6.7984099999999996</v>
      </c>
      <c r="AA20" s="190">
        <v>21.993320000000001</v>
      </c>
      <c r="AB20" s="190">
        <v>41.238190000000003</v>
      </c>
      <c r="AC20" s="190">
        <v>58.881329999999998</v>
      </c>
      <c r="AD20" s="190">
        <v>49.533120000000004</v>
      </c>
      <c r="AE20" s="190">
        <v>48.656099999999995</v>
      </c>
      <c r="AF20" s="190">
        <v>36.149560000000001</v>
      </c>
      <c r="AG20" s="190">
        <v>28.502187496324908</v>
      </c>
      <c r="AH20" s="190">
        <v>66.377511872836507</v>
      </c>
      <c r="AI20" s="203"/>
      <c r="AJ20" s="203"/>
      <c r="AK20" s="203"/>
      <c r="AL20" s="203"/>
      <c r="AM20" s="203"/>
      <c r="AN20" s="167"/>
      <c r="AO20" s="167"/>
      <c r="AP20" s="167"/>
      <c r="AQ20" s="167"/>
      <c r="AR20" s="167"/>
      <c r="AS20" s="167"/>
      <c r="AT20" s="167"/>
      <c r="AU20" s="167"/>
      <c r="AV20" s="167"/>
      <c r="AW20" s="167"/>
      <c r="AX20" s="167"/>
      <c r="AY20" s="167"/>
    </row>
    <row r="21" spans="1:51" ht="14.5" x14ac:dyDescent="0.35">
      <c r="A21" s="147">
        <f>YampaRiverInflow.TotalOutflow!A21</f>
        <v>45689</v>
      </c>
      <c r="B21" s="280"/>
      <c r="C21" s="270">
        <v>19.268000000000001</v>
      </c>
      <c r="D21" s="285">
        <v>25.373000000000001</v>
      </c>
      <c r="E21" s="190">
        <v>211.77466000000001</v>
      </c>
      <c r="F21" s="190">
        <v>63.109250000000003</v>
      </c>
      <c r="G21" s="190">
        <v>89.958119999999994</v>
      </c>
      <c r="H21" s="190">
        <v>24.910400000000003</v>
      </c>
      <c r="I21" s="190">
        <v>-4.8160100000000003</v>
      </c>
      <c r="J21" s="190">
        <v>73.336060000000003</v>
      </c>
      <c r="K21" s="190">
        <v>36.586980000000004</v>
      </c>
      <c r="L21" s="190">
        <v>21.691119999999998</v>
      </c>
      <c r="M21" s="190">
        <v>36.689769999999996</v>
      </c>
      <c r="N21" s="190">
        <v>4.0654399999999997</v>
      </c>
      <c r="O21" s="190">
        <v>38.304220000000001</v>
      </c>
      <c r="P21" s="190">
        <v>19.567259999999997</v>
      </c>
      <c r="Q21" s="190">
        <v>194.10926000000001</v>
      </c>
      <c r="R21" s="190">
        <v>10.566690000000001</v>
      </c>
      <c r="S21" s="190">
        <v>18.006209999999999</v>
      </c>
      <c r="T21" s="190">
        <v>42.33981</v>
      </c>
      <c r="U21" s="190">
        <v>29.493419999999997</v>
      </c>
      <c r="V21" s="190">
        <v>57.446640000000002</v>
      </c>
      <c r="W21" s="190">
        <v>36.949750000000002</v>
      </c>
      <c r="X21" s="190">
        <v>19.886479999999999</v>
      </c>
      <c r="Y21" s="190">
        <v>30.005659999999999</v>
      </c>
      <c r="Z21" s="190">
        <v>35.553809999999999</v>
      </c>
      <c r="AA21" s="190">
        <v>40.773769999999999</v>
      </c>
      <c r="AB21" s="190">
        <v>31.995979999999999</v>
      </c>
      <c r="AC21" s="190">
        <v>74.449780000000004</v>
      </c>
      <c r="AD21" s="190">
        <v>14.88969</v>
      </c>
      <c r="AE21" s="190">
        <v>39.650980000000004</v>
      </c>
      <c r="AF21" s="190">
        <v>14.91981</v>
      </c>
      <c r="AG21" s="190">
        <v>53.503218596593655</v>
      </c>
      <c r="AH21" s="190">
        <v>97.944624983882534</v>
      </c>
      <c r="AI21" s="203"/>
      <c r="AJ21" s="203"/>
      <c r="AK21" s="203"/>
      <c r="AL21" s="203"/>
      <c r="AM21" s="203"/>
      <c r="AN21" s="167"/>
      <c r="AO21" s="167"/>
      <c r="AP21" s="167"/>
      <c r="AQ21" s="167"/>
      <c r="AR21" s="167"/>
      <c r="AS21" s="167"/>
      <c r="AT21" s="167"/>
      <c r="AU21" s="167"/>
      <c r="AV21" s="167"/>
      <c r="AW21" s="167"/>
      <c r="AX21" s="167"/>
      <c r="AY21" s="167"/>
    </row>
    <row r="22" spans="1:51" ht="14.5" x14ac:dyDescent="0.35">
      <c r="A22" s="147">
        <f>YampaRiverInflow.TotalOutflow!A22</f>
        <v>45717</v>
      </c>
      <c r="B22" s="280"/>
      <c r="C22" s="270">
        <v>14.045</v>
      </c>
      <c r="D22" s="285">
        <v>27.734999999999999</v>
      </c>
      <c r="E22" s="190">
        <v>224.96581</v>
      </c>
      <c r="F22" s="190">
        <v>44.835190000000004</v>
      </c>
      <c r="G22" s="190">
        <v>177.33817000000002</v>
      </c>
      <c r="H22" s="190">
        <v>-56.693550000000002</v>
      </c>
      <c r="I22" s="190">
        <v>37.615089999999995</v>
      </c>
      <c r="J22" s="190">
        <v>83.826080000000005</v>
      </c>
      <c r="K22" s="190">
        <v>-9.628680000000001</v>
      </c>
      <c r="L22" s="190">
        <v>-8.9868500000000004</v>
      </c>
      <c r="M22" s="190">
        <v>31.59817</v>
      </c>
      <c r="N22" s="190">
        <v>-31.764150000000001</v>
      </c>
      <c r="O22" s="190">
        <v>8.1977799999999998</v>
      </c>
      <c r="P22" s="190">
        <v>-4.6275300000000001</v>
      </c>
      <c r="Q22" s="190">
        <v>107.54282000000001</v>
      </c>
      <c r="R22" s="190">
        <v>18.535509999999999</v>
      </c>
      <c r="S22" s="190">
        <v>-8.2876000000000012</v>
      </c>
      <c r="T22" s="190">
        <v>9.9111000000000011</v>
      </c>
      <c r="U22" s="190">
        <v>-22.678090000000001</v>
      </c>
      <c r="V22" s="190">
        <v>14.65991</v>
      </c>
      <c r="W22" s="190">
        <v>17.707439999999998</v>
      </c>
      <c r="X22" s="190">
        <v>9.1945100000000011</v>
      </c>
      <c r="Y22" s="190">
        <v>12.195319999999999</v>
      </c>
      <c r="Z22" s="190">
        <v>-13.04682</v>
      </c>
      <c r="AA22" s="190">
        <v>5.0683699999999998</v>
      </c>
      <c r="AB22" s="190">
        <v>-22.833819999999999</v>
      </c>
      <c r="AC22" s="190">
        <v>21.36993</v>
      </c>
      <c r="AD22" s="190">
        <v>4.0066199999999998</v>
      </c>
      <c r="AE22" s="190">
        <v>64.574950000000001</v>
      </c>
      <c r="AF22" s="190">
        <v>63.134869999999999</v>
      </c>
      <c r="AG22" s="190">
        <v>61.180317783398927</v>
      </c>
      <c r="AH22" s="190">
        <v>128.26726604236279</v>
      </c>
      <c r="AI22" s="203"/>
      <c r="AJ22" s="203"/>
      <c r="AK22" s="203"/>
      <c r="AL22" s="203"/>
      <c r="AM22" s="203"/>
      <c r="AN22" s="167"/>
      <c r="AO22" s="167"/>
      <c r="AP22" s="167"/>
      <c r="AQ22" s="167"/>
      <c r="AR22" s="167"/>
      <c r="AS22" s="167"/>
      <c r="AT22" s="167"/>
      <c r="AU22" s="167"/>
      <c r="AV22" s="167"/>
      <c r="AW22" s="167"/>
      <c r="AX22" s="167"/>
      <c r="AY22" s="167"/>
    </row>
    <row r="23" spans="1:51" ht="14.5" x14ac:dyDescent="0.35">
      <c r="A23" s="147">
        <f>YampaRiverInflow.TotalOutflow!A23</f>
        <v>45748</v>
      </c>
      <c r="B23" s="280"/>
      <c r="C23" s="270">
        <v>11.419</v>
      </c>
      <c r="D23" s="285">
        <v>9.8219999999999992</v>
      </c>
      <c r="E23" s="190">
        <v>159.47320999999999</v>
      </c>
      <c r="F23" s="190">
        <v>29.552319999999998</v>
      </c>
      <c r="G23" s="190">
        <v>81.07553999999999</v>
      </c>
      <c r="H23" s="190">
        <v>86.656300000000002</v>
      </c>
      <c r="I23" s="190">
        <v>38.537150000000004</v>
      </c>
      <c r="J23" s="190">
        <v>88.094770000000011</v>
      </c>
      <c r="K23" s="190">
        <v>-55.505400000000002</v>
      </c>
      <c r="L23" s="190">
        <v>-25.224409999999999</v>
      </c>
      <c r="M23" s="190">
        <v>-11.06203</v>
      </c>
      <c r="N23" s="190">
        <v>-40.472319999999996</v>
      </c>
      <c r="O23" s="190">
        <v>-8.5150300000000012</v>
      </c>
      <c r="P23" s="190">
        <v>5.4860100000000003</v>
      </c>
      <c r="Q23" s="190">
        <v>89.623949999999994</v>
      </c>
      <c r="R23" s="190">
        <v>5.5964700000000001</v>
      </c>
      <c r="S23" s="190">
        <v>-13.982229999999999</v>
      </c>
      <c r="T23" s="190">
        <v>-5.7306000000000008</v>
      </c>
      <c r="U23" s="190">
        <v>-15.20013</v>
      </c>
      <c r="V23" s="190">
        <v>34.876040000000003</v>
      </c>
      <c r="W23" s="190">
        <v>71.3001</v>
      </c>
      <c r="X23" s="190">
        <v>20.61309</v>
      </c>
      <c r="Y23" s="190">
        <v>9.5076800000000006</v>
      </c>
      <c r="Z23" s="190">
        <v>-18.428540000000002</v>
      </c>
      <c r="AA23" s="190">
        <v>-11.481530000000001</v>
      </c>
      <c r="AB23" s="190">
        <v>17.488060000000001</v>
      </c>
      <c r="AC23" s="190">
        <v>42.204129999999999</v>
      </c>
      <c r="AD23" s="190">
        <v>-16.627680000000002</v>
      </c>
      <c r="AE23" s="190">
        <v>57.904980000000002</v>
      </c>
      <c r="AF23" s="190">
        <v>18.792390000000001</v>
      </c>
      <c r="AG23" s="190">
        <v>27.715374733300219</v>
      </c>
      <c r="AH23" s="190">
        <v>73.575185829979745</v>
      </c>
      <c r="AI23" s="203"/>
      <c r="AJ23" s="203"/>
      <c r="AK23" s="203"/>
      <c r="AL23" s="203"/>
      <c r="AM23" s="203"/>
      <c r="AN23" s="167"/>
      <c r="AO23" s="167"/>
      <c r="AP23" s="167"/>
      <c r="AQ23" s="167"/>
      <c r="AR23" s="167"/>
      <c r="AS23" s="167"/>
      <c r="AT23" s="167"/>
      <c r="AU23" s="167"/>
      <c r="AV23" s="167"/>
      <c r="AW23" s="167"/>
      <c r="AX23" s="167"/>
      <c r="AY23" s="167"/>
    </row>
    <row r="24" spans="1:51" ht="14.5" x14ac:dyDescent="0.35">
      <c r="A24" s="147">
        <f>YampaRiverInflow.TotalOutflow!A24</f>
        <v>45778</v>
      </c>
      <c r="B24" s="280"/>
      <c r="C24" s="270">
        <v>3.552</v>
      </c>
      <c r="D24" s="285">
        <v>-9.7769999999999992</v>
      </c>
      <c r="E24" s="190">
        <v>122.22750000000001</v>
      </c>
      <c r="F24" s="190">
        <v>45.130360000000003</v>
      </c>
      <c r="G24" s="190">
        <v>144.82448000000002</v>
      </c>
      <c r="H24" s="190">
        <v>15.857620000000001</v>
      </c>
      <c r="I24" s="190">
        <v>26.527619999999999</v>
      </c>
      <c r="J24" s="190">
        <v>112.01666</v>
      </c>
      <c r="K24" s="190">
        <v>5.9267599999999998</v>
      </c>
      <c r="L24" s="190">
        <v>-7.9631999999999996</v>
      </c>
      <c r="M24" s="190">
        <v>-10.182930000000001</v>
      </c>
      <c r="N24" s="190">
        <v>-18.910119999999999</v>
      </c>
      <c r="O24" s="190">
        <v>-5.1637899999999997</v>
      </c>
      <c r="P24" s="190">
        <v>4.8523900000000006</v>
      </c>
      <c r="Q24" s="190">
        <v>136.5727</v>
      </c>
      <c r="R24" s="190">
        <v>-17.06551</v>
      </c>
      <c r="S24" s="190">
        <v>-25.80247</v>
      </c>
      <c r="T24" s="190">
        <v>13.146979999999999</v>
      </c>
      <c r="U24" s="190">
        <v>9.7264300000000006</v>
      </c>
      <c r="V24" s="190">
        <v>41.096609999999998</v>
      </c>
      <c r="W24" s="190">
        <v>63.824849999999998</v>
      </c>
      <c r="X24" s="190">
        <v>-6.9918699999999996</v>
      </c>
      <c r="Y24" s="190">
        <v>0.73799999999999999</v>
      </c>
      <c r="Z24" s="190">
        <v>-18.297540000000001</v>
      </c>
      <c r="AA24" s="190">
        <v>-12.214030000000001</v>
      </c>
      <c r="AB24" s="190">
        <v>9.0859300000000012</v>
      </c>
      <c r="AC24" s="190">
        <v>5.1340200000000005</v>
      </c>
      <c r="AD24" s="190">
        <v>-29.088660000000001</v>
      </c>
      <c r="AE24" s="190">
        <v>48.692149999999998</v>
      </c>
      <c r="AF24" s="190">
        <v>-11.59253</v>
      </c>
      <c r="AG24" s="190">
        <v>13.941845357980599</v>
      </c>
      <c r="AH24" s="190">
        <v>50.616735034495079</v>
      </c>
      <c r="AI24" s="203"/>
      <c r="AJ24" s="203"/>
      <c r="AK24" s="203"/>
      <c r="AL24" s="203"/>
      <c r="AM24" s="203"/>
      <c r="AN24" s="167"/>
      <c r="AO24" s="167"/>
      <c r="AP24" s="167"/>
      <c r="AQ24" s="167"/>
      <c r="AR24" s="167"/>
      <c r="AS24" s="167"/>
      <c r="AT24" s="167"/>
      <c r="AU24" s="167"/>
      <c r="AV24" s="167"/>
      <c r="AW24" s="167"/>
      <c r="AX24" s="167"/>
      <c r="AY24" s="167"/>
    </row>
    <row r="25" spans="1:51" ht="14.5" x14ac:dyDescent="0.35">
      <c r="A25" s="147">
        <f>YampaRiverInflow.TotalOutflow!A25</f>
        <v>45809</v>
      </c>
      <c r="B25" s="280"/>
      <c r="C25" s="270">
        <v>5.4720000000000004</v>
      </c>
      <c r="D25" s="285">
        <v>-23.062000000000001</v>
      </c>
      <c r="E25" s="190">
        <v>11.42347</v>
      </c>
      <c r="F25" s="190">
        <v>-1.8183699999999998</v>
      </c>
      <c r="G25" s="190">
        <v>48.385210000000001</v>
      </c>
      <c r="H25" s="190">
        <v>10.9796</v>
      </c>
      <c r="I25" s="190">
        <v>-16.415560000000003</v>
      </c>
      <c r="J25" s="190">
        <v>59.579190000000004</v>
      </c>
      <c r="K25" s="190">
        <v>20.131820000000001</v>
      </c>
      <c r="L25" s="190">
        <v>-1.8760000000000002E-2</v>
      </c>
      <c r="M25" s="190">
        <v>-40.888860000000001</v>
      </c>
      <c r="N25" s="190">
        <v>-24.57798</v>
      </c>
      <c r="O25" s="190">
        <v>-41.014429999999997</v>
      </c>
      <c r="P25" s="190">
        <v>-32.649230000000003</v>
      </c>
      <c r="Q25" s="190">
        <v>31.118189999999998</v>
      </c>
      <c r="R25" s="190">
        <v>-16.25863</v>
      </c>
      <c r="S25" s="190">
        <v>-29.007360000000002</v>
      </c>
      <c r="T25" s="190">
        <v>15.05063</v>
      </c>
      <c r="U25" s="190">
        <v>-28.113409999999998</v>
      </c>
      <c r="V25" s="190">
        <v>-6.2963900000000006</v>
      </c>
      <c r="W25" s="190">
        <v>35.037300000000002</v>
      </c>
      <c r="X25" s="190">
        <v>-16.40408</v>
      </c>
      <c r="Y25" s="190">
        <v>-27.575620000000001</v>
      </c>
      <c r="Z25" s="190">
        <v>-23.976099999999999</v>
      </c>
      <c r="AA25" s="190">
        <v>-8.1685800000000004</v>
      </c>
      <c r="AB25" s="190">
        <v>-18.756529999999998</v>
      </c>
      <c r="AC25" s="190">
        <v>-18.879729999999999</v>
      </c>
      <c r="AD25" s="190">
        <v>-18.7621</v>
      </c>
      <c r="AE25" s="190">
        <v>4.9375299999999998</v>
      </c>
      <c r="AF25" s="190">
        <v>-14.283790000000002</v>
      </c>
      <c r="AG25" s="190">
        <v>78.656605207787052</v>
      </c>
      <c r="AH25" s="190">
        <v>0.79443608718219216</v>
      </c>
      <c r="AI25" s="203"/>
      <c r="AJ25" s="203"/>
      <c r="AK25" s="203"/>
      <c r="AL25" s="203"/>
      <c r="AM25" s="203"/>
      <c r="AN25" s="167"/>
      <c r="AO25" s="167"/>
      <c r="AP25" s="167"/>
      <c r="AQ25" s="167"/>
      <c r="AR25" s="167"/>
      <c r="AS25" s="167"/>
      <c r="AT25" s="167"/>
      <c r="AU25" s="167"/>
      <c r="AV25" s="167"/>
      <c r="AW25" s="167"/>
      <c r="AX25" s="167"/>
      <c r="AY25" s="167"/>
    </row>
    <row r="26" spans="1:51" ht="14.5" x14ac:dyDescent="0.35">
      <c r="A26" s="147">
        <f>YampaRiverInflow.TotalOutflow!A26</f>
        <v>45839</v>
      </c>
      <c r="B26" s="280"/>
      <c r="C26" s="270">
        <v>7.3979999999999997</v>
      </c>
      <c r="D26" s="285">
        <v>-3.8530000000000002</v>
      </c>
      <c r="E26" s="190">
        <v>-8.3493899999999996</v>
      </c>
      <c r="F26" s="190">
        <v>20.232430000000001</v>
      </c>
      <c r="G26" s="190">
        <v>30.843540000000001</v>
      </c>
      <c r="H26" s="190">
        <v>41.040230000000001</v>
      </c>
      <c r="I26" s="190">
        <v>14.490680000000001</v>
      </c>
      <c r="J26" s="190">
        <v>75.778990000000007</v>
      </c>
      <c r="K26" s="190">
        <v>65.886160000000004</v>
      </c>
      <c r="L26" s="190">
        <v>-49.466929999999998</v>
      </c>
      <c r="M26" s="190">
        <v>-38.095980000000004</v>
      </c>
      <c r="N26" s="190">
        <v>-9.229239999999999</v>
      </c>
      <c r="O26" s="190">
        <v>-13.51318</v>
      </c>
      <c r="P26" s="190">
        <v>-26.592950000000002</v>
      </c>
      <c r="Q26" s="190">
        <v>24.434360000000002</v>
      </c>
      <c r="R26" s="190">
        <v>-13.056049999999999</v>
      </c>
      <c r="S26" s="190">
        <v>-8.1851199999999995</v>
      </c>
      <c r="T26" s="190">
        <v>-2.57158</v>
      </c>
      <c r="U26" s="190">
        <v>-30.264680000000002</v>
      </c>
      <c r="V26" s="190">
        <v>-36.50526</v>
      </c>
      <c r="W26" s="190">
        <v>7.3666599999999995</v>
      </c>
      <c r="X26" s="190">
        <v>20.909459999999999</v>
      </c>
      <c r="Y26" s="190">
        <v>21.97174</v>
      </c>
      <c r="Z26" s="190">
        <v>-3.3679099999999997</v>
      </c>
      <c r="AA26" s="190">
        <v>5.8490699999999993</v>
      </c>
      <c r="AB26" s="190">
        <v>18.370330000000003</v>
      </c>
      <c r="AC26" s="190">
        <v>18.507080000000002</v>
      </c>
      <c r="AD26" s="190">
        <v>26.724900000000002</v>
      </c>
      <c r="AE26" s="190">
        <v>-54.714529999999996</v>
      </c>
      <c r="AF26" s="190">
        <v>-25.463419999999999</v>
      </c>
      <c r="AG26" s="190">
        <v>-6.2687281740997962</v>
      </c>
      <c r="AH26" s="190">
        <v>27.797003253292672</v>
      </c>
      <c r="AI26" s="203"/>
      <c r="AJ26" s="203"/>
      <c r="AK26" s="203"/>
      <c r="AL26" s="203"/>
      <c r="AM26" s="203"/>
      <c r="AN26" s="167"/>
      <c r="AO26" s="167"/>
      <c r="AP26" s="167"/>
      <c r="AQ26" s="167"/>
      <c r="AR26" s="167"/>
      <c r="AS26" s="167"/>
      <c r="AT26" s="167"/>
      <c r="AU26" s="167"/>
      <c r="AV26" s="167"/>
      <c r="AW26" s="167"/>
      <c r="AX26" s="167"/>
      <c r="AY26" s="167"/>
    </row>
    <row r="27" spans="1:51" ht="14.5" x14ac:dyDescent="0.35">
      <c r="A27" s="147">
        <f>YampaRiverInflow.TotalOutflow!A27</f>
        <v>45870</v>
      </c>
      <c r="B27" s="280"/>
      <c r="C27" s="270">
        <v>19.021999999999998</v>
      </c>
      <c r="D27" s="285">
        <v>16.042000000000002</v>
      </c>
      <c r="E27" s="190">
        <v>85.919169999999994</v>
      </c>
      <c r="F27" s="190">
        <v>47.941989999999997</v>
      </c>
      <c r="G27" s="190">
        <v>32.843679999999999</v>
      </c>
      <c r="H27" s="190">
        <v>9.41737</v>
      </c>
      <c r="I27" s="190">
        <v>73.407210000000006</v>
      </c>
      <c r="J27" s="190">
        <v>56.459800000000001</v>
      </c>
      <c r="K27" s="190">
        <v>48.113410000000002</v>
      </c>
      <c r="L27" s="190">
        <v>12.67862</v>
      </c>
      <c r="M27" s="190">
        <v>24.742099999999997</v>
      </c>
      <c r="N27" s="190">
        <v>-3.3823099999999999</v>
      </c>
      <c r="O27" s="190">
        <v>40.45872</v>
      </c>
      <c r="P27" s="190">
        <v>7.9324300000000001</v>
      </c>
      <c r="Q27" s="190">
        <v>46.411089999999994</v>
      </c>
      <c r="R27" s="190">
        <v>6.7395899999999997</v>
      </c>
      <c r="S27" s="190">
        <v>17.925740000000001</v>
      </c>
      <c r="T27" s="190">
        <v>17.421220000000002</v>
      </c>
      <c r="U27" s="190">
        <v>-3.9880599999999999</v>
      </c>
      <c r="V27" s="190">
        <v>-1.2442899999999999</v>
      </c>
      <c r="W27" s="190">
        <v>21.964880000000001</v>
      </c>
      <c r="X27" s="190">
        <v>75.510499999999993</v>
      </c>
      <c r="Y27" s="190">
        <v>37.568370000000002</v>
      </c>
      <c r="Z27" s="190">
        <v>42.03425</v>
      </c>
      <c r="AA27" s="190">
        <v>42.976790000000001</v>
      </c>
      <c r="AB27" s="190">
        <v>38.019089999999998</v>
      </c>
      <c r="AC27" s="190">
        <v>12.330110000000001</v>
      </c>
      <c r="AD27" s="190">
        <v>11.853590000000001</v>
      </c>
      <c r="AE27" s="190">
        <v>-10.878549999999999</v>
      </c>
      <c r="AF27" s="190">
        <v>0.28339999999999999</v>
      </c>
      <c r="AG27" s="190">
        <v>51.813121174655578</v>
      </c>
      <c r="AH27" s="190">
        <v>55.485192829981116</v>
      </c>
      <c r="AI27" s="203"/>
      <c r="AJ27" s="203"/>
      <c r="AK27" s="203"/>
      <c r="AL27" s="203"/>
      <c r="AM27" s="203"/>
      <c r="AN27" s="167"/>
      <c r="AO27" s="167"/>
      <c r="AP27" s="167"/>
      <c r="AQ27" s="167"/>
      <c r="AR27" s="167"/>
      <c r="AS27" s="167"/>
      <c r="AT27" s="167"/>
      <c r="AU27" s="167"/>
      <c r="AV27" s="167"/>
      <c r="AW27" s="167"/>
      <c r="AX27" s="167"/>
      <c r="AY27" s="167"/>
    </row>
    <row r="28" spans="1:51" ht="14.5" x14ac:dyDescent="0.35">
      <c r="A28" s="147">
        <f>YampaRiverInflow.TotalOutflow!A28</f>
        <v>45901</v>
      </c>
      <c r="B28" s="280"/>
      <c r="C28" s="270">
        <v>18.533999999999999</v>
      </c>
      <c r="D28" s="285">
        <v>18.716000000000001</v>
      </c>
      <c r="E28" s="190">
        <v>71.455939999999998</v>
      </c>
      <c r="F28" s="190">
        <v>58.154240000000001</v>
      </c>
      <c r="G28" s="190">
        <v>42.169260000000001</v>
      </c>
      <c r="H28" s="190">
        <v>18.811229999999998</v>
      </c>
      <c r="I28" s="190">
        <v>37.728870000000001</v>
      </c>
      <c r="J28" s="190">
        <v>102.28238999999999</v>
      </c>
      <c r="K28" s="190">
        <v>63.219099999999997</v>
      </c>
      <c r="L28" s="190">
        <v>-1.1670799999999999</v>
      </c>
      <c r="M28" s="190">
        <v>27.992830000000001</v>
      </c>
      <c r="N28" s="190">
        <v>55.190280000000001</v>
      </c>
      <c r="O28" s="190">
        <v>32.140479999999997</v>
      </c>
      <c r="P28" s="190">
        <v>31.014310000000002</v>
      </c>
      <c r="Q28" s="190">
        <v>29.221220000000002</v>
      </c>
      <c r="R28" s="190">
        <v>-5.8577599999999999</v>
      </c>
      <c r="S28" s="190">
        <v>13.77566</v>
      </c>
      <c r="T28" s="190">
        <v>20.98864</v>
      </c>
      <c r="U28" s="190">
        <v>9.6280200000000011</v>
      </c>
      <c r="V28" s="190">
        <v>25.324290000000001</v>
      </c>
      <c r="W28" s="190">
        <v>17.578880000000002</v>
      </c>
      <c r="X28" s="190">
        <v>49.973109999999998</v>
      </c>
      <c r="Y28" s="190">
        <v>68.102980000000002</v>
      </c>
      <c r="Z28" s="190">
        <v>84.069659999999999</v>
      </c>
      <c r="AA28" s="190">
        <v>26.646470000000001</v>
      </c>
      <c r="AB28" s="190">
        <v>42.182259999999999</v>
      </c>
      <c r="AC28" s="190">
        <v>36.151679999999999</v>
      </c>
      <c r="AD28" s="190">
        <v>18.166060000000002</v>
      </c>
      <c r="AE28" s="190">
        <v>17.873080000000002</v>
      </c>
      <c r="AF28" s="190">
        <v>4.9049300000000002</v>
      </c>
      <c r="AG28" s="190">
        <v>64.526982142959554</v>
      </c>
      <c r="AH28" s="190">
        <v>64.196070820739521</v>
      </c>
      <c r="AI28" s="203"/>
      <c r="AJ28" s="203"/>
      <c r="AK28" s="203"/>
      <c r="AL28" s="203"/>
      <c r="AM28" s="203"/>
      <c r="AN28" s="167"/>
      <c r="AO28" s="167"/>
      <c r="AP28" s="167"/>
      <c r="AQ28" s="167"/>
      <c r="AR28" s="167"/>
      <c r="AS28" s="167"/>
      <c r="AT28" s="167"/>
      <c r="AU28" s="167"/>
      <c r="AV28" s="167"/>
      <c r="AW28" s="167"/>
      <c r="AX28" s="167"/>
      <c r="AY28" s="167"/>
    </row>
    <row r="29" spans="1:51" ht="14.5" x14ac:dyDescent="0.35">
      <c r="A29" s="147">
        <f>YampaRiverInflow.TotalOutflow!A29</f>
        <v>45931</v>
      </c>
      <c r="B29" s="280"/>
      <c r="C29" s="270">
        <v>17.992999999999999</v>
      </c>
      <c r="D29" s="285">
        <v>17.992999999999999</v>
      </c>
      <c r="E29" s="190">
        <v>44.385730000000002</v>
      </c>
      <c r="F29" s="190">
        <v>47.589800000000004</v>
      </c>
      <c r="G29" s="190">
        <v>34.997630000000001</v>
      </c>
      <c r="H29" s="190">
        <v>11.211030000000001</v>
      </c>
      <c r="I29" s="190">
        <v>19.502970000000001</v>
      </c>
      <c r="J29" s="190">
        <v>54.718679999999999</v>
      </c>
      <c r="K29" s="190">
        <v>17.3261</v>
      </c>
      <c r="L29" s="190">
        <v>33.096730000000001</v>
      </c>
      <c r="M29" s="190">
        <v>7.0241199999999999</v>
      </c>
      <c r="N29" s="190">
        <v>38.168879999999994</v>
      </c>
      <c r="O29" s="190">
        <v>-0.32697000000000004</v>
      </c>
      <c r="P29" s="190">
        <v>84.070039999999992</v>
      </c>
      <c r="Q29" s="190">
        <v>20.03706</v>
      </c>
      <c r="R29" s="190">
        <v>40.291160000000005</v>
      </c>
      <c r="S29" s="190">
        <v>11.96547</v>
      </c>
      <c r="T29" s="190">
        <v>9.7060499999999994</v>
      </c>
      <c r="U29" s="190">
        <v>-4.8878300000000001</v>
      </c>
      <c r="V29" s="190">
        <v>42.031129999999997</v>
      </c>
      <c r="W29" s="190">
        <v>22.63785</v>
      </c>
      <c r="X29" s="190">
        <v>39.329860000000004</v>
      </c>
      <c r="Y29" s="190">
        <v>28.046230000000001</v>
      </c>
      <c r="Z29" s="190">
        <v>21.405650000000001</v>
      </c>
      <c r="AA29" s="190">
        <v>63.749839999999999</v>
      </c>
      <c r="AB29" s="190">
        <v>50.552589999999995</v>
      </c>
      <c r="AC29" s="190">
        <v>35.498150000000003</v>
      </c>
      <c r="AD29" s="190">
        <v>22.665689999999998</v>
      </c>
      <c r="AE29" s="190">
        <v>13.309760000000001</v>
      </c>
      <c r="AF29" s="190">
        <v>-5.9156000000000004</v>
      </c>
      <c r="AG29" s="190">
        <v>26.268479665397614</v>
      </c>
      <c r="AH29" s="190">
        <v>76.404177790335339</v>
      </c>
      <c r="AI29" s="203"/>
      <c r="AJ29" s="203"/>
      <c r="AK29" s="203"/>
      <c r="AL29" s="203"/>
      <c r="AM29" s="203"/>
      <c r="AN29" s="167"/>
      <c r="AO29" s="167"/>
      <c r="AP29" s="167"/>
      <c r="AQ29" s="167"/>
      <c r="AR29" s="167"/>
      <c r="AS29" s="167"/>
      <c r="AT29" s="167"/>
      <c r="AU29" s="167"/>
      <c r="AV29" s="167"/>
      <c r="AW29" s="167"/>
      <c r="AX29" s="167"/>
      <c r="AY29" s="167"/>
    </row>
    <row r="30" spans="1:51" ht="14.5" x14ac:dyDescent="0.35">
      <c r="A30" s="147">
        <f>YampaRiverInflow.TotalOutflow!A30</f>
        <v>45962</v>
      </c>
      <c r="B30" s="280"/>
      <c r="C30" s="270">
        <v>15.787000000000001</v>
      </c>
      <c r="D30" s="285">
        <v>33.512999999999998</v>
      </c>
      <c r="E30" s="190">
        <v>54.319510000000001</v>
      </c>
      <c r="F30" s="190">
        <v>11.286760000000001</v>
      </c>
      <c r="G30" s="190">
        <v>42.111879999999999</v>
      </c>
      <c r="H30" s="190">
        <v>49.319809999999997</v>
      </c>
      <c r="I30" s="190">
        <v>62.6631</v>
      </c>
      <c r="J30" s="190">
        <v>57.306669999999997</v>
      </c>
      <c r="K30" s="190">
        <v>20.52073</v>
      </c>
      <c r="L30" s="190">
        <v>2.0303399999999998</v>
      </c>
      <c r="M30" s="190">
        <v>10.25154</v>
      </c>
      <c r="N30" s="190">
        <v>11.652959999999998</v>
      </c>
      <c r="O30" s="190">
        <v>18.590709999999998</v>
      </c>
      <c r="P30" s="190">
        <v>93.237679999999997</v>
      </c>
      <c r="Q30" s="190">
        <v>8.5751200000000001</v>
      </c>
      <c r="R30" s="190">
        <v>14.65644</v>
      </c>
      <c r="S30" s="190">
        <v>33.630459999999999</v>
      </c>
      <c r="T30" s="190">
        <v>27.760300000000001</v>
      </c>
      <c r="U30" s="190">
        <v>11.286379999999999</v>
      </c>
      <c r="V30" s="190">
        <v>-14.38903</v>
      </c>
      <c r="W30" s="190">
        <v>11.00366</v>
      </c>
      <c r="X30" s="190">
        <v>30.656770000000002</v>
      </c>
      <c r="Y30" s="190">
        <v>78.433350000000004</v>
      </c>
      <c r="Z30" s="190">
        <v>20.926279999999998</v>
      </c>
      <c r="AA30" s="190">
        <v>17.11955</v>
      </c>
      <c r="AB30" s="190">
        <v>49.568680000000001</v>
      </c>
      <c r="AC30" s="190">
        <v>30.38326</v>
      </c>
      <c r="AD30" s="190">
        <v>41.949339999999999</v>
      </c>
      <c r="AE30" s="190">
        <v>90.300280000000001</v>
      </c>
      <c r="AF30" s="190">
        <v>25.237020000000001</v>
      </c>
      <c r="AG30" s="190">
        <v>26.017717809976254</v>
      </c>
      <c r="AH30" s="190">
        <v>42.795492049736886</v>
      </c>
      <c r="AI30" s="203"/>
      <c r="AJ30" s="203"/>
      <c r="AK30" s="203"/>
      <c r="AL30" s="203"/>
      <c r="AM30" s="203"/>
      <c r="AN30" s="167"/>
      <c r="AO30" s="167"/>
      <c r="AP30" s="167"/>
      <c r="AQ30" s="167"/>
      <c r="AR30" s="167"/>
      <c r="AS30" s="167"/>
      <c r="AT30" s="167"/>
      <c r="AU30" s="167"/>
      <c r="AV30" s="167"/>
      <c r="AW30" s="167"/>
      <c r="AX30" s="167"/>
      <c r="AY30" s="167"/>
    </row>
    <row r="31" spans="1:51" ht="14.5" x14ac:dyDescent="0.35">
      <c r="A31" s="147">
        <f>YampaRiverInflow.TotalOutflow!A31</f>
        <v>45992</v>
      </c>
      <c r="B31" s="280"/>
      <c r="C31" s="270">
        <v>20.481999999999999</v>
      </c>
      <c r="D31" s="285">
        <v>41.017000000000003</v>
      </c>
      <c r="E31" s="190">
        <v>57.228949999999998</v>
      </c>
      <c r="F31" s="190">
        <v>76.772750000000002</v>
      </c>
      <c r="G31" s="190">
        <v>23.632810000000003</v>
      </c>
      <c r="H31" s="190">
        <v>26.613599999999998</v>
      </c>
      <c r="I31" s="190">
        <v>20.40418</v>
      </c>
      <c r="J31" s="190">
        <v>6.7861099999999999</v>
      </c>
      <c r="K31" s="190">
        <v>7.0875000000000004</v>
      </c>
      <c r="L31" s="190">
        <v>18.854099999999999</v>
      </c>
      <c r="M31" s="190">
        <v>35.589959999999998</v>
      </c>
      <c r="N31" s="190">
        <v>26.338159999999998</v>
      </c>
      <c r="O31" s="190">
        <v>20.191050000000001</v>
      </c>
      <c r="P31" s="190">
        <v>74.97139</v>
      </c>
      <c r="Q31" s="190">
        <v>11.51708</v>
      </c>
      <c r="R31" s="190">
        <v>-4.6183199999999998</v>
      </c>
      <c r="S31" s="190">
        <v>27.153869999999998</v>
      </c>
      <c r="T31" s="190">
        <v>22.050689999999999</v>
      </c>
      <c r="U31" s="190">
        <v>10.000299999999999</v>
      </c>
      <c r="V31" s="190">
        <v>200.48664000000002</v>
      </c>
      <c r="W31" s="190">
        <v>49.498660000000001</v>
      </c>
      <c r="X31" s="190">
        <v>30.962709999999998</v>
      </c>
      <c r="Y31" s="190">
        <v>25.01275</v>
      </c>
      <c r="Z31" s="190">
        <v>10.133760000000001</v>
      </c>
      <c r="AA31" s="190">
        <v>15.85665</v>
      </c>
      <c r="AB31" s="190">
        <v>14.69364</v>
      </c>
      <c r="AC31" s="190">
        <v>24.777099999999997</v>
      </c>
      <c r="AD31" s="190">
        <v>25.998349999999999</v>
      </c>
      <c r="AE31" s="190">
        <v>73.964010000000002</v>
      </c>
      <c r="AF31" s="190">
        <v>39.270139999999998</v>
      </c>
      <c r="AG31" s="190">
        <v>58.229954837951695</v>
      </c>
      <c r="AH31" s="190">
        <v>94.346721745758927</v>
      </c>
      <c r="AI31" s="203"/>
      <c r="AJ31" s="203"/>
      <c r="AK31" s="203"/>
      <c r="AL31" s="203"/>
      <c r="AM31" s="203"/>
      <c r="AN31" s="167"/>
      <c r="AO31" s="167"/>
      <c r="AP31" s="167"/>
      <c r="AQ31" s="167"/>
      <c r="AR31" s="167"/>
      <c r="AS31" s="167"/>
      <c r="AT31" s="167"/>
      <c r="AU31" s="167"/>
      <c r="AV31" s="167"/>
      <c r="AW31" s="167"/>
      <c r="AX31" s="167"/>
      <c r="AY31" s="167"/>
    </row>
    <row r="32" spans="1:51" ht="14.5" x14ac:dyDescent="0.35">
      <c r="A32" s="147">
        <f>YampaRiverInflow.TotalOutflow!A32</f>
        <v>46023</v>
      </c>
      <c r="B32" s="280"/>
      <c r="C32" s="270">
        <v>23.027000000000001</v>
      </c>
      <c r="D32" s="285">
        <v>43.128</v>
      </c>
      <c r="E32" s="190">
        <v>68.707340000000002</v>
      </c>
      <c r="F32" s="190">
        <v>147.14017999999999</v>
      </c>
      <c r="G32" s="190">
        <v>12.95735</v>
      </c>
      <c r="H32" s="190">
        <v>43.173999999999999</v>
      </c>
      <c r="I32" s="190">
        <v>43.572859999999999</v>
      </c>
      <c r="J32" s="190">
        <v>40.911610000000003</v>
      </c>
      <c r="K32" s="190">
        <v>13.873209999999998</v>
      </c>
      <c r="L32" s="190">
        <v>43.65607</v>
      </c>
      <c r="M32" s="190">
        <v>8.8752700000000004</v>
      </c>
      <c r="N32" s="190">
        <v>27.946300000000001</v>
      </c>
      <c r="O32" s="190">
        <v>3.3895900000000001</v>
      </c>
      <c r="P32" s="190">
        <v>303.37369000000001</v>
      </c>
      <c r="Q32" s="190">
        <v>12.219719999999999</v>
      </c>
      <c r="R32" s="190">
        <v>-9.3584500000000013</v>
      </c>
      <c r="S32" s="190">
        <v>28.872540000000001</v>
      </c>
      <c r="T32" s="190">
        <v>4.9805900000000003</v>
      </c>
      <c r="U32" s="190">
        <v>53.234699999999997</v>
      </c>
      <c r="V32" s="190">
        <v>36.51267</v>
      </c>
      <c r="W32" s="190">
        <v>15.039200000000001</v>
      </c>
      <c r="X32" s="190">
        <v>13.099450000000001</v>
      </c>
      <c r="Y32" s="190">
        <v>6.7984099999999996</v>
      </c>
      <c r="Z32" s="190">
        <v>21.993320000000001</v>
      </c>
      <c r="AA32" s="190">
        <v>41.238190000000003</v>
      </c>
      <c r="AB32" s="190">
        <v>58.881329999999998</v>
      </c>
      <c r="AC32" s="190">
        <v>49.533120000000004</v>
      </c>
      <c r="AD32" s="190">
        <v>48.656099999999995</v>
      </c>
      <c r="AE32" s="190">
        <v>36.149560000000001</v>
      </c>
      <c r="AF32" s="190">
        <v>28.502187496324908</v>
      </c>
      <c r="AG32" s="190">
        <v>66.377511872836507</v>
      </c>
      <c r="AH32" s="190">
        <v>211.12333447291081</v>
      </c>
      <c r="AI32" s="203"/>
      <c r="AJ32" s="203"/>
      <c r="AK32" s="203"/>
      <c r="AL32" s="203"/>
      <c r="AM32" s="203"/>
      <c r="AN32" s="167"/>
      <c r="AO32" s="167"/>
      <c r="AP32" s="167"/>
      <c r="AQ32" s="167"/>
      <c r="AR32" s="167"/>
      <c r="AS32" s="167"/>
      <c r="AT32" s="167"/>
      <c r="AU32" s="167"/>
      <c r="AV32" s="167"/>
      <c r="AW32" s="167"/>
      <c r="AX32" s="167"/>
      <c r="AY32" s="167"/>
    </row>
    <row r="33" spans="1:51" ht="14.5" x14ac:dyDescent="0.35">
      <c r="A33" s="147">
        <f>YampaRiverInflow.TotalOutflow!A33</f>
        <v>46054</v>
      </c>
      <c r="B33" s="280"/>
      <c r="C33" s="270">
        <v>19.268000000000001</v>
      </c>
      <c r="D33" s="285">
        <v>25.373000000000001</v>
      </c>
      <c r="E33" s="190">
        <v>63.109250000000003</v>
      </c>
      <c r="F33" s="190">
        <v>89.958119999999994</v>
      </c>
      <c r="G33" s="190">
        <v>24.910400000000003</v>
      </c>
      <c r="H33" s="190">
        <v>-4.8160100000000003</v>
      </c>
      <c r="I33" s="190">
        <v>73.336060000000003</v>
      </c>
      <c r="J33" s="190">
        <v>36.586980000000004</v>
      </c>
      <c r="K33" s="190">
        <v>21.691119999999998</v>
      </c>
      <c r="L33" s="190">
        <v>36.689769999999996</v>
      </c>
      <c r="M33" s="190">
        <v>4.0654399999999997</v>
      </c>
      <c r="N33" s="190">
        <v>38.304220000000001</v>
      </c>
      <c r="O33" s="190">
        <v>19.567259999999997</v>
      </c>
      <c r="P33" s="190">
        <v>194.10926000000001</v>
      </c>
      <c r="Q33" s="190">
        <v>10.566690000000001</v>
      </c>
      <c r="R33" s="190">
        <v>18.006209999999999</v>
      </c>
      <c r="S33" s="190">
        <v>42.33981</v>
      </c>
      <c r="T33" s="190">
        <v>29.493419999999997</v>
      </c>
      <c r="U33" s="190">
        <v>57.446640000000002</v>
      </c>
      <c r="V33" s="190">
        <v>36.949750000000002</v>
      </c>
      <c r="W33" s="190">
        <v>19.886479999999999</v>
      </c>
      <c r="X33" s="190">
        <v>30.005659999999999</v>
      </c>
      <c r="Y33" s="190">
        <v>35.553809999999999</v>
      </c>
      <c r="Z33" s="190">
        <v>40.773769999999999</v>
      </c>
      <c r="AA33" s="190">
        <v>31.995979999999999</v>
      </c>
      <c r="AB33" s="190">
        <v>74.449780000000004</v>
      </c>
      <c r="AC33" s="190">
        <v>14.88969</v>
      </c>
      <c r="AD33" s="190">
        <v>39.650980000000004</v>
      </c>
      <c r="AE33" s="190">
        <v>14.91981</v>
      </c>
      <c r="AF33" s="190">
        <v>53.503218596593655</v>
      </c>
      <c r="AG33" s="190">
        <v>97.944624983882534</v>
      </c>
      <c r="AH33" s="190">
        <v>211.27383722176506</v>
      </c>
      <c r="AI33" s="203"/>
      <c r="AJ33" s="203"/>
      <c r="AK33" s="203"/>
      <c r="AL33" s="203"/>
      <c r="AM33" s="203"/>
      <c r="AN33" s="167"/>
      <c r="AO33" s="167"/>
      <c r="AP33" s="167"/>
      <c r="AQ33" s="167"/>
      <c r="AR33" s="167"/>
      <c r="AS33" s="167"/>
      <c r="AT33" s="167"/>
      <c r="AU33" s="167"/>
      <c r="AV33" s="167"/>
      <c r="AW33" s="167"/>
      <c r="AX33" s="167"/>
      <c r="AY33" s="167"/>
    </row>
    <row r="34" spans="1:51" ht="14.5" x14ac:dyDescent="0.35">
      <c r="A34" s="147">
        <f>YampaRiverInflow.TotalOutflow!A34</f>
        <v>46082</v>
      </c>
      <c r="B34" s="280"/>
      <c r="C34" s="270">
        <v>14.045</v>
      </c>
      <c r="D34" s="285">
        <v>27.734999999999999</v>
      </c>
      <c r="E34" s="190">
        <v>44.835190000000004</v>
      </c>
      <c r="F34" s="190">
        <v>177.33817000000002</v>
      </c>
      <c r="G34" s="190">
        <v>-56.693550000000002</v>
      </c>
      <c r="H34" s="190">
        <v>37.615089999999995</v>
      </c>
      <c r="I34" s="190">
        <v>83.826080000000005</v>
      </c>
      <c r="J34" s="190">
        <v>-9.628680000000001</v>
      </c>
      <c r="K34" s="190">
        <v>-8.9868500000000004</v>
      </c>
      <c r="L34" s="190">
        <v>31.59817</v>
      </c>
      <c r="M34" s="190">
        <v>-31.764150000000001</v>
      </c>
      <c r="N34" s="190">
        <v>8.1977799999999998</v>
      </c>
      <c r="O34" s="190">
        <v>-4.6275300000000001</v>
      </c>
      <c r="P34" s="190">
        <v>107.54282000000001</v>
      </c>
      <c r="Q34" s="190">
        <v>18.535509999999999</v>
      </c>
      <c r="R34" s="190">
        <v>-8.2876000000000012</v>
      </c>
      <c r="S34" s="190">
        <v>9.9111000000000011</v>
      </c>
      <c r="T34" s="190">
        <v>-22.678090000000001</v>
      </c>
      <c r="U34" s="190">
        <v>14.65991</v>
      </c>
      <c r="V34" s="190">
        <v>17.707439999999998</v>
      </c>
      <c r="W34" s="190">
        <v>9.1945100000000011</v>
      </c>
      <c r="X34" s="190">
        <v>12.195319999999999</v>
      </c>
      <c r="Y34" s="190">
        <v>-13.04682</v>
      </c>
      <c r="Z34" s="190">
        <v>5.0683699999999998</v>
      </c>
      <c r="AA34" s="190">
        <v>-22.833819999999999</v>
      </c>
      <c r="AB34" s="190">
        <v>21.36993</v>
      </c>
      <c r="AC34" s="190">
        <v>4.0066199999999998</v>
      </c>
      <c r="AD34" s="190">
        <v>64.574950000000001</v>
      </c>
      <c r="AE34" s="190">
        <v>63.134869999999999</v>
      </c>
      <c r="AF34" s="190">
        <v>61.180317783398927</v>
      </c>
      <c r="AG34" s="190">
        <v>128.26726604236279</v>
      </c>
      <c r="AH34" s="190">
        <v>224.00764611072893</v>
      </c>
      <c r="AI34" s="203"/>
      <c r="AJ34" s="203"/>
      <c r="AK34" s="203"/>
      <c r="AL34" s="203"/>
      <c r="AM34" s="203"/>
      <c r="AN34" s="167"/>
      <c r="AO34" s="167"/>
      <c r="AP34" s="167"/>
      <c r="AQ34" s="167"/>
      <c r="AR34" s="167"/>
      <c r="AS34" s="167"/>
      <c r="AT34" s="167"/>
      <c r="AU34" s="167"/>
      <c r="AV34" s="167"/>
      <c r="AW34" s="167"/>
      <c r="AX34" s="167"/>
      <c r="AY34" s="167"/>
    </row>
    <row r="35" spans="1:51" ht="14.5" x14ac:dyDescent="0.35">
      <c r="A35" s="147">
        <f>YampaRiverInflow.TotalOutflow!A35</f>
        <v>46113</v>
      </c>
      <c r="B35" s="280"/>
      <c r="C35" s="270">
        <v>11.419</v>
      </c>
      <c r="D35" s="285">
        <v>9.8219999999999992</v>
      </c>
      <c r="E35" s="190">
        <v>29.552319999999998</v>
      </c>
      <c r="F35" s="190">
        <v>81.07553999999999</v>
      </c>
      <c r="G35" s="190">
        <v>86.656300000000002</v>
      </c>
      <c r="H35" s="190">
        <v>38.537150000000004</v>
      </c>
      <c r="I35" s="190">
        <v>88.094770000000011</v>
      </c>
      <c r="J35" s="190">
        <v>-55.505400000000002</v>
      </c>
      <c r="K35" s="190">
        <v>-25.224409999999999</v>
      </c>
      <c r="L35" s="190">
        <v>-11.06203</v>
      </c>
      <c r="M35" s="190">
        <v>-40.472319999999996</v>
      </c>
      <c r="N35" s="190">
        <v>-8.5150300000000012</v>
      </c>
      <c r="O35" s="190">
        <v>5.4860100000000003</v>
      </c>
      <c r="P35" s="190">
        <v>89.623949999999994</v>
      </c>
      <c r="Q35" s="190">
        <v>5.5964700000000001</v>
      </c>
      <c r="R35" s="190">
        <v>-13.982229999999999</v>
      </c>
      <c r="S35" s="190">
        <v>-5.7306000000000008</v>
      </c>
      <c r="T35" s="190">
        <v>-15.20013</v>
      </c>
      <c r="U35" s="190">
        <v>34.876040000000003</v>
      </c>
      <c r="V35" s="190">
        <v>71.3001</v>
      </c>
      <c r="W35" s="190">
        <v>20.61309</v>
      </c>
      <c r="X35" s="190">
        <v>9.5076800000000006</v>
      </c>
      <c r="Y35" s="190">
        <v>-18.428540000000002</v>
      </c>
      <c r="Z35" s="190">
        <v>-11.481530000000001</v>
      </c>
      <c r="AA35" s="190">
        <v>17.488060000000001</v>
      </c>
      <c r="AB35" s="190">
        <v>42.204129999999999</v>
      </c>
      <c r="AC35" s="190">
        <v>-16.627680000000002</v>
      </c>
      <c r="AD35" s="190">
        <v>57.904980000000002</v>
      </c>
      <c r="AE35" s="190">
        <v>18.792390000000001</v>
      </c>
      <c r="AF35" s="190">
        <v>27.715374733300219</v>
      </c>
      <c r="AG35" s="190">
        <v>73.575185829979745</v>
      </c>
      <c r="AH35" s="190">
        <v>159.09265105449037</v>
      </c>
      <c r="AI35" s="203"/>
      <c r="AJ35" s="203"/>
      <c r="AK35" s="203"/>
      <c r="AL35" s="203"/>
      <c r="AM35" s="203"/>
      <c r="AN35" s="167"/>
      <c r="AO35" s="167"/>
      <c r="AP35" s="167"/>
      <c r="AQ35" s="167"/>
      <c r="AR35" s="167"/>
      <c r="AS35" s="167"/>
      <c r="AT35" s="167"/>
      <c r="AU35" s="167"/>
      <c r="AV35" s="167"/>
      <c r="AW35" s="167"/>
      <c r="AX35" s="167"/>
      <c r="AY35" s="167"/>
    </row>
    <row r="36" spans="1:51" ht="14.5" x14ac:dyDescent="0.35">
      <c r="A36" s="147">
        <f>YampaRiverInflow.TotalOutflow!A36</f>
        <v>46143</v>
      </c>
      <c r="B36" s="280"/>
      <c r="C36" s="270">
        <v>3.552</v>
      </c>
      <c r="D36" s="285">
        <v>-9.7769999999999992</v>
      </c>
      <c r="E36" s="190">
        <v>45.130360000000003</v>
      </c>
      <c r="F36" s="190">
        <v>144.82448000000002</v>
      </c>
      <c r="G36" s="190">
        <v>15.857620000000001</v>
      </c>
      <c r="H36" s="190">
        <v>26.527619999999999</v>
      </c>
      <c r="I36" s="190">
        <v>112.01666</v>
      </c>
      <c r="J36" s="190">
        <v>5.9267599999999998</v>
      </c>
      <c r="K36" s="190">
        <v>-7.9631999999999996</v>
      </c>
      <c r="L36" s="190">
        <v>-10.182930000000001</v>
      </c>
      <c r="M36" s="190">
        <v>-18.910119999999999</v>
      </c>
      <c r="N36" s="190">
        <v>-5.1637899999999997</v>
      </c>
      <c r="O36" s="190">
        <v>4.8523900000000006</v>
      </c>
      <c r="P36" s="190">
        <v>136.5727</v>
      </c>
      <c r="Q36" s="190">
        <v>-17.06551</v>
      </c>
      <c r="R36" s="190">
        <v>-25.80247</v>
      </c>
      <c r="S36" s="190">
        <v>13.146979999999999</v>
      </c>
      <c r="T36" s="190">
        <v>9.7264300000000006</v>
      </c>
      <c r="U36" s="190">
        <v>41.096609999999998</v>
      </c>
      <c r="V36" s="190">
        <v>63.824849999999998</v>
      </c>
      <c r="W36" s="190">
        <v>-6.9918699999999996</v>
      </c>
      <c r="X36" s="190">
        <v>0.73799999999999999</v>
      </c>
      <c r="Y36" s="190">
        <v>-18.297540000000001</v>
      </c>
      <c r="Z36" s="190">
        <v>-12.214030000000001</v>
      </c>
      <c r="AA36" s="190">
        <v>9.0859300000000012</v>
      </c>
      <c r="AB36" s="190">
        <v>5.1340200000000005</v>
      </c>
      <c r="AC36" s="190">
        <v>-29.088660000000001</v>
      </c>
      <c r="AD36" s="190">
        <v>48.692149999999998</v>
      </c>
      <c r="AE36" s="190">
        <v>-11.59253</v>
      </c>
      <c r="AF36" s="190">
        <v>13.941845357980599</v>
      </c>
      <c r="AG36" s="190">
        <v>50.616735034495079</v>
      </c>
      <c r="AH36" s="190">
        <v>122.33935550539928</v>
      </c>
      <c r="AI36" s="203"/>
      <c r="AJ36" s="203"/>
      <c r="AK36" s="203"/>
      <c r="AL36" s="203"/>
      <c r="AM36" s="203"/>
      <c r="AN36" s="167"/>
      <c r="AO36" s="167"/>
      <c r="AP36" s="167"/>
      <c r="AQ36" s="167"/>
      <c r="AR36" s="167"/>
      <c r="AS36" s="167"/>
      <c r="AT36" s="167"/>
      <c r="AU36" s="167"/>
      <c r="AV36" s="167"/>
      <c r="AW36" s="167"/>
      <c r="AX36" s="167"/>
      <c r="AY36" s="167"/>
    </row>
    <row r="37" spans="1:51" ht="14.5" x14ac:dyDescent="0.35">
      <c r="A37" s="147">
        <f>YampaRiverInflow.TotalOutflow!A37</f>
        <v>46174</v>
      </c>
      <c r="B37" s="280"/>
      <c r="C37" s="270">
        <v>5.4720000000000004</v>
      </c>
      <c r="D37" s="285">
        <v>-23.062000000000001</v>
      </c>
      <c r="E37" s="190">
        <v>-1.8183699999999998</v>
      </c>
      <c r="F37" s="190">
        <v>48.385210000000001</v>
      </c>
      <c r="G37" s="190">
        <v>10.9796</v>
      </c>
      <c r="H37" s="190">
        <v>-16.415560000000003</v>
      </c>
      <c r="I37" s="190">
        <v>59.579190000000004</v>
      </c>
      <c r="J37" s="190">
        <v>20.131820000000001</v>
      </c>
      <c r="K37" s="190">
        <v>-1.8760000000000002E-2</v>
      </c>
      <c r="L37" s="190">
        <v>-40.888860000000001</v>
      </c>
      <c r="M37" s="190">
        <v>-24.57798</v>
      </c>
      <c r="N37" s="190">
        <v>-41.014429999999997</v>
      </c>
      <c r="O37" s="190">
        <v>-32.649230000000003</v>
      </c>
      <c r="P37" s="190">
        <v>31.118189999999998</v>
      </c>
      <c r="Q37" s="190">
        <v>-16.25863</v>
      </c>
      <c r="R37" s="190">
        <v>-29.007360000000002</v>
      </c>
      <c r="S37" s="190">
        <v>15.05063</v>
      </c>
      <c r="T37" s="190">
        <v>-28.113409999999998</v>
      </c>
      <c r="U37" s="190">
        <v>-6.2963900000000006</v>
      </c>
      <c r="V37" s="190">
        <v>35.037300000000002</v>
      </c>
      <c r="W37" s="190">
        <v>-16.40408</v>
      </c>
      <c r="X37" s="190">
        <v>-27.575620000000001</v>
      </c>
      <c r="Y37" s="190">
        <v>-23.976099999999999</v>
      </c>
      <c r="Z37" s="190">
        <v>-8.1685800000000004</v>
      </c>
      <c r="AA37" s="190">
        <v>-18.756529999999998</v>
      </c>
      <c r="AB37" s="190">
        <v>-18.879729999999999</v>
      </c>
      <c r="AC37" s="190">
        <v>-18.7621</v>
      </c>
      <c r="AD37" s="190">
        <v>4.9375299999999998</v>
      </c>
      <c r="AE37" s="190">
        <v>-14.283790000000002</v>
      </c>
      <c r="AF37" s="190">
        <v>78.656605207787052</v>
      </c>
      <c r="AG37" s="190">
        <v>0.79443608718219216</v>
      </c>
      <c r="AH37" s="190">
        <v>10.795318554272191</v>
      </c>
      <c r="AI37" s="203"/>
      <c r="AJ37" s="203"/>
      <c r="AK37" s="203"/>
      <c r="AL37" s="203"/>
      <c r="AM37" s="203"/>
      <c r="AN37" s="167"/>
      <c r="AO37" s="167"/>
      <c r="AP37" s="167"/>
      <c r="AQ37" s="167"/>
      <c r="AR37" s="167"/>
      <c r="AS37" s="167"/>
      <c r="AT37" s="167"/>
      <c r="AU37" s="167"/>
      <c r="AV37" s="167"/>
      <c r="AW37" s="167"/>
      <c r="AX37" s="167"/>
      <c r="AY37" s="167"/>
    </row>
    <row r="38" spans="1:51" ht="14.5" x14ac:dyDescent="0.35">
      <c r="A38" s="147">
        <f>YampaRiverInflow.TotalOutflow!A38</f>
        <v>46204</v>
      </c>
      <c r="B38" s="280"/>
      <c r="C38" s="270">
        <v>7.3979999999999997</v>
      </c>
      <c r="D38" s="285">
        <v>-3.8530000000000002</v>
      </c>
      <c r="E38" s="190">
        <v>20.232430000000001</v>
      </c>
      <c r="F38" s="190">
        <v>30.843540000000001</v>
      </c>
      <c r="G38" s="190">
        <v>41.040230000000001</v>
      </c>
      <c r="H38" s="190">
        <v>14.490680000000001</v>
      </c>
      <c r="I38" s="190">
        <v>75.778990000000007</v>
      </c>
      <c r="J38" s="190">
        <v>65.886160000000004</v>
      </c>
      <c r="K38" s="190">
        <v>-49.466929999999998</v>
      </c>
      <c r="L38" s="190">
        <v>-38.095980000000004</v>
      </c>
      <c r="M38" s="190">
        <v>-9.229239999999999</v>
      </c>
      <c r="N38" s="190">
        <v>-13.51318</v>
      </c>
      <c r="O38" s="190">
        <v>-26.592950000000002</v>
      </c>
      <c r="P38" s="190">
        <v>24.434360000000002</v>
      </c>
      <c r="Q38" s="190">
        <v>-13.056049999999999</v>
      </c>
      <c r="R38" s="190">
        <v>-8.1851199999999995</v>
      </c>
      <c r="S38" s="190">
        <v>-2.57158</v>
      </c>
      <c r="T38" s="190">
        <v>-30.264680000000002</v>
      </c>
      <c r="U38" s="190">
        <v>-36.50526</v>
      </c>
      <c r="V38" s="190">
        <v>7.3666599999999995</v>
      </c>
      <c r="W38" s="190">
        <v>20.909459999999999</v>
      </c>
      <c r="X38" s="190">
        <v>21.97174</v>
      </c>
      <c r="Y38" s="190">
        <v>-3.3679099999999997</v>
      </c>
      <c r="Z38" s="190">
        <v>5.8490699999999993</v>
      </c>
      <c r="AA38" s="190">
        <v>18.370330000000003</v>
      </c>
      <c r="AB38" s="190">
        <v>18.507080000000002</v>
      </c>
      <c r="AC38" s="190">
        <v>26.724900000000002</v>
      </c>
      <c r="AD38" s="190">
        <v>-54.714529999999996</v>
      </c>
      <c r="AE38" s="190">
        <v>-25.463419999999999</v>
      </c>
      <c r="AF38" s="190">
        <v>-6.2687281740997962</v>
      </c>
      <c r="AG38" s="190">
        <v>27.797003253292672</v>
      </c>
      <c r="AH38" s="190">
        <v>-8.8693892113595538</v>
      </c>
      <c r="AI38" s="203"/>
      <c r="AJ38" s="203"/>
      <c r="AK38" s="203"/>
      <c r="AL38" s="203"/>
      <c r="AM38" s="203"/>
      <c r="AN38" s="167"/>
      <c r="AO38" s="167"/>
      <c r="AP38" s="167"/>
      <c r="AQ38" s="167"/>
      <c r="AR38" s="167"/>
      <c r="AS38" s="167"/>
      <c r="AT38" s="167"/>
      <c r="AU38" s="167"/>
      <c r="AV38" s="167"/>
      <c r="AW38" s="167"/>
      <c r="AX38" s="167"/>
      <c r="AY38" s="167"/>
    </row>
    <row r="39" spans="1:51" ht="14.5" x14ac:dyDescent="0.35">
      <c r="A39" s="147">
        <f>YampaRiverInflow.TotalOutflow!A39</f>
        <v>46235</v>
      </c>
      <c r="B39" s="280"/>
      <c r="C39" s="270">
        <v>19.021999999999998</v>
      </c>
      <c r="D39" s="285">
        <v>16.042000000000002</v>
      </c>
      <c r="E39" s="190">
        <v>47.941989999999997</v>
      </c>
      <c r="F39" s="190">
        <v>32.843679999999999</v>
      </c>
      <c r="G39" s="190">
        <v>9.41737</v>
      </c>
      <c r="H39" s="190">
        <v>73.407210000000006</v>
      </c>
      <c r="I39" s="190">
        <v>56.459800000000001</v>
      </c>
      <c r="J39" s="190">
        <v>48.113410000000002</v>
      </c>
      <c r="K39" s="190">
        <v>12.67862</v>
      </c>
      <c r="L39" s="190">
        <v>24.742099999999997</v>
      </c>
      <c r="M39" s="190">
        <v>-3.3823099999999999</v>
      </c>
      <c r="N39" s="190">
        <v>40.45872</v>
      </c>
      <c r="O39" s="190">
        <v>7.9324300000000001</v>
      </c>
      <c r="P39" s="190">
        <v>46.411089999999994</v>
      </c>
      <c r="Q39" s="190">
        <v>6.7395899999999997</v>
      </c>
      <c r="R39" s="190">
        <v>17.925740000000001</v>
      </c>
      <c r="S39" s="190">
        <v>17.421220000000002</v>
      </c>
      <c r="T39" s="190">
        <v>-3.9880599999999999</v>
      </c>
      <c r="U39" s="190">
        <v>-1.2442899999999999</v>
      </c>
      <c r="V39" s="190">
        <v>21.964880000000001</v>
      </c>
      <c r="W39" s="190">
        <v>75.510499999999993</v>
      </c>
      <c r="X39" s="190">
        <v>37.568370000000002</v>
      </c>
      <c r="Y39" s="190">
        <v>42.03425</v>
      </c>
      <c r="Z39" s="190">
        <v>42.976790000000001</v>
      </c>
      <c r="AA39" s="190">
        <v>38.019089999999998</v>
      </c>
      <c r="AB39" s="190">
        <v>12.330110000000001</v>
      </c>
      <c r="AC39" s="190">
        <v>11.853590000000001</v>
      </c>
      <c r="AD39" s="190">
        <v>-10.878549999999999</v>
      </c>
      <c r="AE39" s="190">
        <v>0.28339999999999999</v>
      </c>
      <c r="AF39" s="190">
        <v>51.813121174655578</v>
      </c>
      <c r="AG39" s="190">
        <v>55.485192829981116</v>
      </c>
      <c r="AH39" s="190">
        <v>84.255431956262342</v>
      </c>
      <c r="AI39" s="203"/>
      <c r="AJ39" s="203"/>
      <c r="AK39" s="203"/>
      <c r="AL39" s="203"/>
      <c r="AM39" s="203"/>
      <c r="AN39" s="167"/>
      <c r="AO39" s="167"/>
      <c r="AP39" s="167"/>
      <c r="AQ39" s="167"/>
      <c r="AR39" s="167"/>
      <c r="AS39" s="167"/>
      <c r="AT39" s="167"/>
      <c r="AU39" s="167"/>
      <c r="AV39" s="167"/>
      <c r="AW39" s="167"/>
      <c r="AX39" s="167"/>
      <c r="AY39" s="167"/>
    </row>
    <row r="40" spans="1:51" ht="14.5" x14ac:dyDescent="0.35">
      <c r="A40" s="147">
        <f>YampaRiverInflow.TotalOutflow!A40</f>
        <v>46266</v>
      </c>
      <c r="B40" s="280"/>
      <c r="C40" s="270">
        <v>18.533999999999999</v>
      </c>
      <c r="D40" s="285">
        <v>18.716000000000001</v>
      </c>
      <c r="E40" s="190">
        <v>58.154240000000001</v>
      </c>
      <c r="F40" s="190">
        <v>42.169260000000001</v>
      </c>
      <c r="G40" s="190">
        <v>18.811229999999998</v>
      </c>
      <c r="H40" s="190">
        <v>37.728870000000001</v>
      </c>
      <c r="I40" s="190">
        <v>102.28238999999999</v>
      </c>
      <c r="J40" s="190">
        <v>63.219099999999997</v>
      </c>
      <c r="K40" s="190">
        <v>-1.1670799999999999</v>
      </c>
      <c r="L40" s="190">
        <v>27.992830000000001</v>
      </c>
      <c r="M40" s="190">
        <v>55.190280000000001</v>
      </c>
      <c r="N40" s="190">
        <v>32.140479999999997</v>
      </c>
      <c r="O40" s="190">
        <v>31.014310000000002</v>
      </c>
      <c r="P40" s="190">
        <v>29.221220000000002</v>
      </c>
      <c r="Q40" s="190">
        <v>-5.8577599999999999</v>
      </c>
      <c r="R40" s="190">
        <v>13.77566</v>
      </c>
      <c r="S40" s="190">
        <v>20.98864</v>
      </c>
      <c r="T40" s="190">
        <v>9.6280200000000011</v>
      </c>
      <c r="U40" s="190">
        <v>25.324290000000001</v>
      </c>
      <c r="V40" s="190">
        <v>17.578880000000002</v>
      </c>
      <c r="W40" s="190">
        <v>49.973109999999998</v>
      </c>
      <c r="X40" s="190">
        <v>68.102980000000002</v>
      </c>
      <c r="Y40" s="190">
        <v>84.069659999999999</v>
      </c>
      <c r="Z40" s="190">
        <v>26.646470000000001</v>
      </c>
      <c r="AA40" s="190">
        <v>42.182259999999999</v>
      </c>
      <c r="AB40" s="190">
        <v>36.151679999999999</v>
      </c>
      <c r="AC40" s="190">
        <v>18.166060000000002</v>
      </c>
      <c r="AD40" s="190">
        <v>17.873080000000002</v>
      </c>
      <c r="AE40" s="190">
        <v>4.9049300000000002</v>
      </c>
      <c r="AF40" s="190">
        <v>64.526982142959554</v>
      </c>
      <c r="AG40" s="190">
        <v>64.196070820739521</v>
      </c>
      <c r="AH40" s="190">
        <v>71.079936959728215</v>
      </c>
      <c r="AI40" s="203"/>
      <c r="AJ40" s="203"/>
      <c r="AK40" s="203"/>
      <c r="AL40" s="203"/>
      <c r="AM40" s="203"/>
      <c r="AN40" s="167"/>
      <c r="AO40" s="167"/>
      <c r="AP40" s="167"/>
      <c r="AQ40" s="167"/>
      <c r="AR40" s="167"/>
      <c r="AS40" s="167"/>
      <c r="AT40" s="167"/>
      <c r="AU40" s="167"/>
      <c r="AV40" s="167"/>
      <c r="AW40" s="167"/>
      <c r="AX40" s="167"/>
      <c r="AY40" s="167"/>
    </row>
    <row r="41" spans="1:51" ht="14.5" x14ac:dyDescent="0.35">
      <c r="A41" s="147">
        <f>YampaRiverInflow.TotalOutflow!A41</f>
        <v>46296</v>
      </c>
      <c r="B41" s="280"/>
      <c r="C41" s="270">
        <v>17.992999999999999</v>
      </c>
      <c r="D41" s="285">
        <v>17.992999999999999</v>
      </c>
      <c r="E41" s="190">
        <v>47.589800000000004</v>
      </c>
      <c r="F41" s="190">
        <v>34.997630000000001</v>
      </c>
      <c r="G41" s="190">
        <v>11.211030000000001</v>
      </c>
      <c r="H41" s="190">
        <v>19.502970000000001</v>
      </c>
      <c r="I41" s="190">
        <v>54.718679999999999</v>
      </c>
      <c r="J41" s="190">
        <v>17.3261</v>
      </c>
      <c r="K41" s="190">
        <v>33.096730000000001</v>
      </c>
      <c r="L41" s="190">
        <v>7.0241199999999999</v>
      </c>
      <c r="M41" s="190">
        <v>38.168879999999994</v>
      </c>
      <c r="N41" s="190">
        <v>-0.32697000000000004</v>
      </c>
      <c r="O41" s="190">
        <v>84.070039999999992</v>
      </c>
      <c r="P41" s="190">
        <v>20.03706</v>
      </c>
      <c r="Q41" s="190">
        <v>40.291160000000005</v>
      </c>
      <c r="R41" s="190">
        <v>11.96547</v>
      </c>
      <c r="S41" s="190">
        <v>9.7060499999999994</v>
      </c>
      <c r="T41" s="190">
        <v>-4.8878300000000001</v>
      </c>
      <c r="U41" s="190">
        <v>42.031129999999997</v>
      </c>
      <c r="V41" s="190">
        <v>22.63785</v>
      </c>
      <c r="W41" s="190">
        <v>39.329860000000004</v>
      </c>
      <c r="X41" s="190">
        <v>28.046230000000001</v>
      </c>
      <c r="Y41" s="190">
        <v>21.405650000000001</v>
      </c>
      <c r="Z41" s="190">
        <v>63.749839999999999</v>
      </c>
      <c r="AA41" s="190">
        <v>50.552589999999995</v>
      </c>
      <c r="AB41" s="190">
        <v>35.498150000000003</v>
      </c>
      <c r="AC41" s="190">
        <v>22.665689999999998</v>
      </c>
      <c r="AD41" s="190">
        <v>13.309760000000001</v>
      </c>
      <c r="AE41" s="190">
        <v>-5.9156000000000004</v>
      </c>
      <c r="AF41" s="190">
        <v>26.268479665397614</v>
      </c>
      <c r="AG41" s="190">
        <v>76.404177790335339</v>
      </c>
      <c r="AH41" s="190">
        <v>45.021740330611671</v>
      </c>
      <c r="AI41" s="203"/>
      <c r="AJ41" s="203"/>
      <c r="AK41" s="203"/>
      <c r="AL41" s="203"/>
      <c r="AM41" s="203"/>
      <c r="AN41" s="167"/>
      <c r="AO41" s="167"/>
      <c r="AP41" s="167"/>
      <c r="AQ41" s="167"/>
      <c r="AR41" s="167"/>
      <c r="AS41" s="167"/>
      <c r="AT41" s="167"/>
      <c r="AU41" s="167"/>
      <c r="AV41" s="167"/>
      <c r="AW41" s="167"/>
      <c r="AX41" s="167"/>
      <c r="AY41" s="167"/>
    </row>
    <row r="42" spans="1:51" ht="14.5" x14ac:dyDescent="0.35">
      <c r="A42" s="147">
        <f>YampaRiverInflow.TotalOutflow!A42</f>
        <v>46327</v>
      </c>
      <c r="B42" s="280"/>
      <c r="C42" s="270">
        <v>15.787000000000001</v>
      </c>
      <c r="D42" s="285">
        <v>33.512999999999998</v>
      </c>
      <c r="E42" s="190">
        <v>11.286760000000001</v>
      </c>
      <c r="F42" s="190">
        <v>42.111879999999999</v>
      </c>
      <c r="G42" s="190">
        <v>49.319809999999997</v>
      </c>
      <c r="H42" s="190">
        <v>62.6631</v>
      </c>
      <c r="I42" s="190">
        <v>57.306669999999997</v>
      </c>
      <c r="J42" s="190">
        <v>20.52073</v>
      </c>
      <c r="K42" s="190">
        <v>2.0303399999999998</v>
      </c>
      <c r="L42" s="190">
        <v>10.25154</v>
      </c>
      <c r="M42" s="190">
        <v>11.652959999999998</v>
      </c>
      <c r="N42" s="190">
        <v>18.590709999999998</v>
      </c>
      <c r="O42" s="190">
        <v>93.237679999999997</v>
      </c>
      <c r="P42" s="190">
        <v>8.5751200000000001</v>
      </c>
      <c r="Q42" s="190">
        <v>14.65644</v>
      </c>
      <c r="R42" s="190">
        <v>33.630459999999999</v>
      </c>
      <c r="S42" s="190">
        <v>27.760300000000001</v>
      </c>
      <c r="T42" s="190">
        <v>11.286379999999999</v>
      </c>
      <c r="U42" s="190">
        <v>-14.38903</v>
      </c>
      <c r="V42" s="190">
        <v>11.00366</v>
      </c>
      <c r="W42" s="190">
        <v>30.656770000000002</v>
      </c>
      <c r="X42" s="190">
        <v>78.433350000000004</v>
      </c>
      <c r="Y42" s="190">
        <v>20.926279999999998</v>
      </c>
      <c r="Z42" s="190">
        <v>17.11955</v>
      </c>
      <c r="AA42" s="190">
        <v>49.568680000000001</v>
      </c>
      <c r="AB42" s="190">
        <v>30.38326</v>
      </c>
      <c r="AC42" s="190">
        <v>41.949339999999999</v>
      </c>
      <c r="AD42" s="190">
        <v>90.300280000000001</v>
      </c>
      <c r="AE42" s="190">
        <v>25.237020000000001</v>
      </c>
      <c r="AF42" s="190">
        <v>26.017717809976254</v>
      </c>
      <c r="AG42" s="190">
        <v>42.795492049736886</v>
      </c>
      <c r="AH42" s="190">
        <v>56.29713986604478</v>
      </c>
      <c r="AI42" s="203"/>
      <c r="AJ42" s="203"/>
      <c r="AK42" s="203"/>
      <c r="AL42" s="203"/>
      <c r="AM42" s="203"/>
      <c r="AN42" s="167"/>
      <c r="AO42" s="167"/>
      <c r="AP42" s="167"/>
      <c r="AQ42" s="167"/>
      <c r="AR42" s="167"/>
      <c r="AS42" s="167"/>
      <c r="AT42" s="167"/>
      <c r="AU42" s="167"/>
      <c r="AV42" s="167"/>
      <c r="AW42" s="167"/>
      <c r="AX42" s="167"/>
      <c r="AY42" s="167"/>
    </row>
    <row r="43" spans="1:51" ht="14.5" x14ac:dyDescent="0.35">
      <c r="A43" s="147">
        <f>YampaRiverInflow.TotalOutflow!A43</f>
        <v>46357</v>
      </c>
      <c r="B43" s="280"/>
      <c r="C43" s="270">
        <v>20.481999999999999</v>
      </c>
      <c r="D43" s="285">
        <v>41.017000000000003</v>
      </c>
      <c r="E43" s="190">
        <v>76.772750000000002</v>
      </c>
      <c r="F43" s="190">
        <v>23.632810000000003</v>
      </c>
      <c r="G43" s="190">
        <v>26.613599999999998</v>
      </c>
      <c r="H43" s="190">
        <v>20.40418</v>
      </c>
      <c r="I43" s="190">
        <v>6.7861099999999999</v>
      </c>
      <c r="J43" s="190">
        <v>7.0875000000000004</v>
      </c>
      <c r="K43" s="190">
        <v>18.854099999999999</v>
      </c>
      <c r="L43" s="190">
        <v>35.589959999999998</v>
      </c>
      <c r="M43" s="190">
        <v>26.338159999999998</v>
      </c>
      <c r="N43" s="190">
        <v>20.191050000000001</v>
      </c>
      <c r="O43" s="190">
        <v>74.97139</v>
      </c>
      <c r="P43" s="190">
        <v>11.51708</v>
      </c>
      <c r="Q43" s="190">
        <v>-4.6183199999999998</v>
      </c>
      <c r="R43" s="190">
        <v>27.153869999999998</v>
      </c>
      <c r="S43" s="190">
        <v>22.050689999999999</v>
      </c>
      <c r="T43" s="190">
        <v>10.000299999999999</v>
      </c>
      <c r="U43" s="190">
        <v>200.48664000000002</v>
      </c>
      <c r="V43" s="190">
        <v>49.498660000000001</v>
      </c>
      <c r="W43" s="190">
        <v>30.962709999999998</v>
      </c>
      <c r="X43" s="190">
        <v>25.01275</v>
      </c>
      <c r="Y43" s="190">
        <v>10.133760000000001</v>
      </c>
      <c r="Z43" s="190">
        <v>15.85665</v>
      </c>
      <c r="AA43" s="190">
        <v>14.69364</v>
      </c>
      <c r="AB43" s="190">
        <v>24.777099999999997</v>
      </c>
      <c r="AC43" s="190">
        <v>25.998349999999999</v>
      </c>
      <c r="AD43" s="190">
        <v>73.964010000000002</v>
      </c>
      <c r="AE43" s="190">
        <v>39.270139999999998</v>
      </c>
      <c r="AF43" s="190">
        <v>58.229954837951695</v>
      </c>
      <c r="AG43" s="190">
        <v>94.346721745758927</v>
      </c>
      <c r="AH43" s="190">
        <v>58.610447656656703</v>
      </c>
      <c r="AI43" s="203"/>
      <c r="AJ43" s="203"/>
      <c r="AK43" s="203"/>
      <c r="AL43" s="203"/>
      <c r="AM43" s="203"/>
      <c r="AN43" s="167"/>
      <c r="AO43" s="167"/>
      <c r="AP43" s="167"/>
      <c r="AQ43" s="167"/>
      <c r="AR43" s="167"/>
      <c r="AS43" s="167"/>
      <c r="AT43" s="167"/>
      <c r="AU43" s="167"/>
      <c r="AV43" s="167"/>
      <c r="AW43" s="167"/>
      <c r="AX43" s="167"/>
      <c r="AY43" s="167"/>
    </row>
    <row r="44" spans="1:51" ht="14.5" x14ac:dyDescent="0.35">
      <c r="A44" s="147">
        <f>YampaRiverInflow.TotalOutflow!A44</f>
        <v>46388</v>
      </c>
      <c r="B44" s="280"/>
      <c r="C44" s="270">
        <v>23.027000000000001</v>
      </c>
      <c r="D44" s="285">
        <v>43.128</v>
      </c>
      <c r="E44" s="190">
        <v>147.14017999999999</v>
      </c>
      <c r="F44" s="190">
        <v>12.95735</v>
      </c>
      <c r="G44" s="190">
        <v>43.173999999999999</v>
      </c>
      <c r="H44" s="190">
        <v>43.572859999999999</v>
      </c>
      <c r="I44" s="190">
        <v>40.911610000000003</v>
      </c>
      <c r="J44" s="190">
        <v>13.873209999999998</v>
      </c>
      <c r="K44" s="190">
        <v>43.65607</v>
      </c>
      <c r="L44" s="190">
        <v>8.8752700000000004</v>
      </c>
      <c r="M44" s="190">
        <v>27.946300000000001</v>
      </c>
      <c r="N44" s="190">
        <v>3.3895900000000001</v>
      </c>
      <c r="O44" s="190">
        <v>303.37369000000001</v>
      </c>
      <c r="P44" s="190">
        <v>12.219719999999999</v>
      </c>
      <c r="Q44" s="190">
        <v>-9.3584500000000013</v>
      </c>
      <c r="R44" s="190">
        <v>28.872540000000001</v>
      </c>
      <c r="S44" s="190">
        <v>4.9805900000000003</v>
      </c>
      <c r="T44" s="190">
        <v>53.234699999999997</v>
      </c>
      <c r="U44" s="190">
        <v>36.51267</v>
      </c>
      <c r="V44" s="190">
        <v>15.039200000000001</v>
      </c>
      <c r="W44" s="190">
        <v>13.099450000000001</v>
      </c>
      <c r="X44" s="190">
        <v>6.7984099999999996</v>
      </c>
      <c r="Y44" s="190">
        <v>21.993320000000001</v>
      </c>
      <c r="Z44" s="190">
        <v>41.238190000000003</v>
      </c>
      <c r="AA44" s="190">
        <v>58.881329999999998</v>
      </c>
      <c r="AB44" s="190">
        <v>49.533120000000004</v>
      </c>
      <c r="AC44" s="190">
        <v>48.656099999999995</v>
      </c>
      <c r="AD44" s="190">
        <v>36.149560000000001</v>
      </c>
      <c r="AE44" s="190">
        <v>28.502187496324908</v>
      </c>
      <c r="AF44" s="190">
        <v>66.377511872836507</v>
      </c>
      <c r="AG44" s="190">
        <v>211.12333447291081</v>
      </c>
      <c r="AH44" s="190">
        <v>68.713341688972349</v>
      </c>
      <c r="AI44" s="203"/>
      <c r="AJ44" s="203"/>
      <c r="AK44" s="203"/>
      <c r="AL44" s="203"/>
      <c r="AM44" s="203"/>
      <c r="AN44" s="167"/>
      <c r="AO44" s="167"/>
      <c r="AP44" s="167"/>
      <c r="AQ44" s="167"/>
      <c r="AR44" s="167"/>
      <c r="AS44" s="167"/>
      <c r="AT44" s="167"/>
      <c r="AU44" s="167"/>
      <c r="AV44" s="167"/>
      <c r="AW44" s="167"/>
      <c r="AX44" s="167"/>
      <c r="AY44" s="167"/>
    </row>
    <row r="45" spans="1:51" ht="14.5" x14ac:dyDescent="0.35">
      <c r="A45" s="147">
        <f>YampaRiverInflow.TotalOutflow!A45</f>
        <v>46419</v>
      </c>
      <c r="B45" s="280"/>
      <c r="C45" s="270">
        <v>19.268000000000001</v>
      </c>
      <c r="D45" s="285">
        <v>25.373000000000001</v>
      </c>
      <c r="E45" s="190">
        <v>89.958119999999994</v>
      </c>
      <c r="F45" s="190">
        <v>24.910400000000003</v>
      </c>
      <c r="G45" s="190">
        <v>-4.8160100000000003</v>
      </c>
      <c r="H45" s="190">
        <v>73.336060000000003</v>
      </c>
      <c r="I45" s="190">
        <v>36.586980000000004</v>
      </c>
      <c r="J45" s="190">
        <v>21.691119999999998</v>
      </c>
      <c r="K45" s="190">
        <v>36.689769999999996</v>
      </c>
      <c r="L45" s="190">
        <v>4.0654399999999997</v>
      </c>
      <c r="M45" s="190">
        <v>38.304220000000001</v>
      </c>
      <c r="N45" s="190">
        <v>19.567259999999997</v>
      </c>
      <c r="O45" s="190">
        <v>194.10926000000001</v>
      </c>
      <c r="P45" s="190">
        <v>10.566690000000001</v>
      </c>
      <c r="Q45" s="190">
        <v>18.006209999999999</v>
      </c>
      <c r="R45" s="190">
        <v>42.33981</v>
      </c>
      <c r="S45" s="190">
        <v>29.493419999999997</v>
      </c>
      <c r="T45" s="190">
        <v>57.446640000000002</v>
      </c>
      <c r="U45" s="190">
        <v>36.949750000000002</v>
      </c>
      <c r="V45" s="190">
        <v>19.886479999999999</v>
      </c>
      <c r="W45" s="190">
        <v>30.005659999999999</v>
      </c>
      <c r="X45" s="190">
        <v>35.553809999999999</v>
      </c>
      <c r="Y45" s="190">
        <v>40.773769999999999</v>
      </c>
      <c r="Z45" s="190">
        <v>31.995979999999999</v>
      </c>
      <c r="AA45" s="190">
        <v>74.449780000000004</v>
      </c>
      <c r="AB45" s="190">
        <v>14.88969</v>
      </c>
      <c r="AC45" s="190">
        <v>39.650980000000004</v>
      </c>
      <c r="AD45" s="190">
        <v>14.91981</v>
      </c>
      <c r="AE45" s="190">
        <v>53.503218596593655</v>
      </c>
      <c r="AF45" s="190">
        <v>97.944624983882534</v>
      </c>
      <c r="AG45" s="190">
        <v>211.27383722176506</v>
      </c>
      <c r="AH45" s="190">
        <v>63.115245487554333</v>
      </c>
      <c r="AI45" s="203"/>
      <c r="AJ45" s="203"/>
      <c r="AK45" s="203"/>
      <c r="AL45" s="203"/>
      <c r="AM45" s="203"/>
      <c r="AN45" s="167"/>
      <c r="AO45" s="167"/>
      <c r="AP45" s="167"/>
      <c r="AQ45" s="167"/>
      <c r="AR45" s="167"/>
      <c r="AS45" s="167"/>
      <c r="AT45" s="167"/>
      <c r="AU45" s="167"/>
      <c r="AV45" s="167"/>
      <c r="AW45" s="167"/>
      <c r="AX45" s="167"/>
      <c r="AY45" s="167"/>
    </row>
    <row r="46" spans="1:51" ht="14.5" x14ac:dyDescent="0.35">
      <c r="A46" s="147">
        <f>YampaRiverInflow.TotalOutflow!A46</f>
        <v>46447</v>
      </c>
      <c r="B46" s="280"/>
      <c r="C46" s="270">
        <v>14.045</v>
      </c>
      <c r="D46" s="285">
        <v>27.734999999999999</v>
      </c>
      <c r="E46" s="190">
        <v>177.33817000000002</v>
      </c>
      <c r="F46" s="190">
        <v>-56.693550000000002</v>
      </c>
      <c r="G46" s="190">
        <v>37.615089999999995</v>
      </c>
      <c r="H46" s="190">
        <v>83.826080000000005</v>
      </c>
      <c r="I46" s="190">
        <v>-9.628680000000001</v>
      </c>
      <c r="J46" s="190">
        <v>-8.9868500000000004</v>
      </c>
      <c r="K46" s="190">
        <v>31.59817</v>
      </c>
      <c r="L46" s="190">
        <v>-31.764150000000001</v>
      </c>
      <c r="M46" s="190">
        <v>8.1977799999999998</v>
      </c>
      <c r="N46" s="190">
        <v>-4.6275300000000001</v>
      </c>
      <c r="O46" s="190">
        <v>107.54282000000001</v>
      </c>
      <c r="P46" s="190">
        <v>18.535509999999999</v>
      </c>
      <c r="Q46" s="190">
        <v>-8.2876000000000012</v>
      </c>
      <c r="R46" s="190">
        <v>9.9111000000000011</v>
      </c>
      <c r="S46" s="190">
        <v>-22.678090000000001</v>
      </c>
      <c r="T46" s="190">
        <v>14.65991</v>
      </c>
      <c r="U46" s="190">
        <v>17.707439999999998</v>
      </c>
      <c r="V46" s="190">
        <v>9.1945100000000011</v>
      </c>
      <c r="W46" s="190">
        <v>12.195319999999999</v>
      </c>
      <c r="X46" s="190">
        <v>-13.04682</v>
      </c>
      <c r="Y46" s="190">
        <v>5.0683699999999998</v>
      </c>
      <c r="Z46" s="190">
        <v>-22.833819999999999</v>
      </c>
      <c r="AA46" s="190">
        <v>21.36993</v>
      </c>
      <c r="AB46" s="190">
        <v>4.0066199999999998</v>
      </c>
      <c r="AC46" s="190">
        <v>64.574950000000001</v>
      </c>
      <c r="AD46" s="190">
        <v>63.134869999999999</v>
      </c>
      <c r="AE46" s="190">
        <v>61.180317783398927</v>
      </c>
      <c r="AF46" s="190">
        <v>128.26726604236279</v>
      </c>
      <c r="AG46" s="190">
        <v>224.00764611072893</v>
      </c>
      <c r="AH46" s="190">
        <v>43.466726188585206</v>
      </c>
      <c r="AI46" s="203"/>
      <c r="AJ46" s="203"/>
      <c r="AK46" s="203"/>
      <c r="AL46" s="203"/>
      <c r="AM46" s="203"/>
      <c r="AN46" s="167"/>
      <c r="AO46" s="167"/>
      <c r="AP46" s="167"/>
      <c r="AQ46" s="167"/>
      <c r="AR46" s="167"/>
      <c r="AS46" s="167"/>
      <c r="AT46" s="167"/>
      <c r="AU46" s="167"/>
      <c r="AV46" s="167"/>
      <c r="AW46" s="167"/>
      <c r="AX46" s="167"/>
      <c r="AY46" s="167"/>
    </row>
    <row r="47" spans="1:51" ht="14.5" x14ac:dyDescent="0.35">
      <c r="A47" s="147">
        <f>YampaRiverInflow.TotalOutflow!A47</f>
        <v>46478</v>
      </c>
      <c r="B47" s="280"/>
      <c r="C47" s="270">
        <v>11.419</v>
      </c>
      <c r="D47" s="285">
        <v>9.8219999999999992</v>
      </c>
      <c r="E47" s="190">
        <v>81.07553999999999</v>
      </c>
      <c r="F47" s="190">
        <v>86.656300000000002</v>
      </c>
      <c r="G47" s="190">
        <v>38.537150000000004</v>
      </c>
      <c r="H47" s="190">
        <v>88.094770000000011</v>
      </c>
      <c r="I47" s="190">
        <v>-55.505400000000002</v>
      </c>
      <c r="J47" s="190">
        <v>-25.224409999999999</v>
      </c>
      <c r="K47" s="190">
        <v>-11.06203</v>
      </c>
      <c r="L47" s="190">
        <v>-40.472319999999996</v>
      </c>
      <c r="M47" s="190">
        <v>-8.5150300000000012</v>
      </c>
      <c r="N47" s="190">
        <v>5.4860100000000003</v>
      </c>
      <c r="O47" s="190">
        <v>89.623949999999994</v>
      </c>
      <c r="P47" s="190">
        <v>5.5964700000000001</v>
      </c>
      <c r="Q47" s="190">
        <v>-13.982229999999999</v>
      </c>
      <c r="R47" s="190">
        <v>-5.7306000000000008</v>
      </c>
      <c r="S47" s="190">
        <v>-15.20013</v>
      </c>
      <c r="T47" s="190">
        <v>34.876040000000003</v>
      </c>
      <c r="U47" s="190">
        <v>71.3001</v>
      </c>
      <c r="V47" s="190">
        <v>20.61309</v>
      </c>
      <c r="W47" s="190">
        <v>9.5076800000000006</v>
      </c>
      <c r="X47" s="190">
        <v>-18.428540000000002</v>
      </c>
      <c r="Y47" s="190">
        <v>-11.481530000000001</v>
      </c>
      <c r="Z47" s="190">
        <v>17.488060000000001</v>
      </c>
      <c r="AA47" s="190">
        <v>42.204129999999999</v>
      </c>
      <c r="AB47" s="190">
        <v>-16.627680000000002</v>
      </c>
      <c r="AC47" s="190">
        <v>57.904980000000002</v>
      </c>
      <c r="AD47" s="190">
        <v>18.792390000000001</v>
      </c>
      <c r="AE47" s="190">
        <v>27.715374733300219</v>
      </c>
      <c r="AF47" s="190">
        <v>73.575185829979745</v>
      </c>
      <c r="AG47" s="190">
        <v>159.09265105449037</v>
      </c>
      <c r="AH47" s="190">
        <v>29.569324498987175</v>
      </c>
      <c r="AI47" s="203"/>
      <c r="AJ47" s="203"/>
      <c r="AK47" s="203"/>
      <c r="AL47" s="203"/>
      <c r="AM47" s="203"/>
      <c r="AN47" s="167"/>
      <c r="AO47" s="167"/>
      <c r="AP47" s="167"/>
      <c r="AQ47" s="167"/>
      <c r="AR47" s="167"/>
      <c r="AS47" s="167"/>
      <c r="AT47" s="167"/>
      <c r="AU47" s="167"/>
      <c r="AV47" s="167"/>
      <c r="AW47" s="167"/>
      <c r="AX47" s="167"/>
      <c r="AY47" s="167"/>
    </row>
    <row r="48" spans="1:51" ht="14.5" x14ac:dyDescent="0.35">
      <c r="A48" s="147">
        <f>YampaRiverInflow.TotalOutflow!A48</f>
        <v>46508</v>
      </c>
      <c r="B48" s="280"/>
      <c r="C48" s="270">
        <v>3.552</v>
      </c>
      <c r="D48" s="285">
        <v>-9.7769999999999992</v>
      </c>
      <c r="E48" s="190">
        <v>144.82448000000002</v>
      </c>
      <c r="F48" s="190">
        <v>15.857620000000001</v>
      </c>
      <c r="G48" s="190">
        <v>26.527619999999999</v>
      </c>
      <c r="H48" s="190">
        <v>112.01666</v>
      </c>
      <c r="I48" s="190">
        <v>5.9267599999999998</v>
      </c>
      <c r="J48" s="190">
        <v>-7.9631999999999996</v>
      </c>
      <c r="K48" s="190">
        <v>-10.182930000000001</v>
      </c>
      <c r="L48" s="190">
        <v>-18.910119999999999</v>
      </c>
      <c r="M48" s="190">
        <v>-5.1637899999999997</v>
      </c>
      <c r="N48" s="190">
        <v>4.8523900000000006</v>
      </c>
      <c r="O48" s="190">
        <v>136.5727</v>
      </c>
      <c r="P48" s="190">
        <v>-17.06551</v>
      </c>
      <c r="Q48" s="190">
        <v>-25.80247</v>
      </c>
      <c r="R48" s="190">
        <v>13.146979999999999</v>
      </c>
      <c r="S48" s="190">
        <v>9.7264300000000006</v>
      </c>
      <c r="T48" s="190">
        <v>41.096609999999998</v>
      </c>
      <c r="U48" s="190">
        <v>63.824849999999998</v>
      </c>
      <c r="V48" s="190">
        <v>-6.9918699999999996</v>
      </c>
      <c r="W48" s="190">
        <v>0.73799999999999999</v>
      </c>
      <c r="X48" s="190">
        <v>-18.297540000000001</v>
      </c>
      <c r="Y48" s="190">
        <v>-12.214030000000001</v>
      </c>
      <c r="Z48" s="190">
        <v>9.0859300000000012</v>
      </c>
      <c r="AA48" s="190">
        <v>5.1340200000000005</v>
      </c>
      <c r="AB48" s="190">
        <v>-29.088660000000001</v>
      </c>
      <c r="AC48" s="190">
        <v>48.692149999999998</v>
      </c>
      <c r="AD48" s="190">
        <v>-11.59253</v>
      </c>
      <c r="AE48" s="190">
        <v>13.941845357980599</v>
      </c>
      <c r="AF48" s="190">
        <v>50.616735034495079</v>
      </c>
      <c r="AG48" s="190">
        <v>122.33935550539928</v>
      </c>
      <c r="AH48" s="190">
        <v>45.147363021899245</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147">
        <f>YampaRiverInflow.TotalOutflow!A49</f>
        <v>46539</v>
      </c>
      <c r="B49" s="280"/>
      <c r="C49" s="270">
        <v>5.4720000000000004</v>
      </c>
      <c r="D49" s="285">
        <v>-23.062000000000001</v>
      </c>
      <c r="E49" s="190">
        <v>48.385210000000001</v>
      </c>
      <c r="F49" s="190">
        <v>10.9796</v>
      </c>
      <c r="G49" s="190">
        <v>-16.415560000000003</v>
      </c>
      <c r="H49" s="190">
        <v>59.579190000000004</v>
      </c>
      <c r="I49" s="190">
        <v>20.131820000000001</v>
      </c>
      <c r="J49" s="190">
        <v>-1.8760000000000002E-2</v>
      </c>
      <c r="K49" s="190">
        <v>-40.888860000000001</v>
      </c>
      <c r="L49" s="190">
        <v>-24.57798</v>
      </c>
      <c r="M49" s="190">
        <v>-41.014429999999997</v>
      </c>
      <c r="N49" s="190">
        <v>-32.649230000000003</v>
      </c>
      <c r="O49" s="190">
        <v>31.118189999999998</v>
      </c>
      <c r="P49" s="190">
        <v>-16.25863</v>
      </c>
      <c r="Q49" s="190">
        <v>-29.007360000000002</v>
      </c>
      <c r="R49" s="190">
        <v>15.05063</v>
      </c>
      <c r="S49" s="190">
        <v>-28.113409999999998</v>
      </c>
      <c r="T49" s="190">
        <v>-6.2963900000000006</v>
      </c>
      <c r="U49" s="190">
        <v>35.037300000000002</v>
      </c>
      <c r="V49" s="190">
        <v>-16.40408</v>
      </c>
      <c r="W49" s="190">
        <v>-27.575620000000001</v>
      </c>
      <c r="X49" s="190">
        <v>-23.976099999999999</v>
      </c>
      <c r="Y49" s="190">
        <v>-8.1685800000000004</v>
      </c>
      <c r="Z49" s="190">
        <v>-18.756529999999998</v>
      </c>
      <c r="AA49" s="190">
        <v>-18.879729999999999</v>
      </c>
      <c r="AB49" s="190">
        <v>-18.7621</v>
      </c>
      <c r="AC49" s="190">
        <v>4.9375299999999998</v>
      </c>
      <c r="AD49" s="190">
        <v>-14.283790000000002</v>
      </c>
      <c r="AE49" s="190">
        <v>78.656605207787052</v>
      </c>
      <c r="AF49" s="190">
        <v>0.79443608718219216</v>
      </c>
      <c r="AG49" s="190">
        <v>10.795318554272191</v>
      </c>
      <c r="AH49" s="190">
        <v>-1.7823744887791051</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147">
        <f>YampaRiverInflow.TotalOutflow!A50</f>
        <v>46569</v>
      </c>
      <c r="B50" s="280"/>
      <c r="C50" s="270">
        <v>7.3979999999999997</v>
      </c>
      <c r="D50" s="285">
        <v>-3.8530000000000002</v>
      </c>
      <c r="E50" s="190">
        <v>30.843540000000001</v>
      </c>
      <c r="F50" s="190">
        <v>41.040230000000001</v>
      </c>
      <c r="G50" s="190">
        <v>14.490680000000001</v>
      </c>
      <c r="H50" s="190">
        <v>75.778990000000007</v>
      </c>
      <c r="I50" s="190">
        <v>65.886160000000004</v>
      </c>
      <c r="J50" s="190">
        <v>-49.466929999999998</v>
      </c>
      <c r="K50" s="190">
        <v>-38.095980000000004</v>
      </c>
      <c r="L50" s="190">
        <v>-9.229239999999999</v>
      </c>
      <c r="M50" s="190">
        <v>-13.51318</v>
      </c>
      <c r="N50" s="190">
        <v>-26.592950000000002</v>
      </c>
      <c r="O50" s="190">
        <v>24.434360000000002</v>
      </c>
      <c r="P50" s="190">
        <v>-13.056049999999999</v>
      </c>
      <c r="Q50" s="190">
        <v>-8.1851199999999995</v>
      </c>
      <c r="R50" s="190">
        <v>-2.57158</v>
      </c>
      <c r="S50" s="190">
        <v>-30.264680000000002</v>
      </c>
      <c r="T50" s="190">
        <v>-36.50526</v>
      </c>
      <c r="U50" s="190">
        <v>7.3666599999999995</v>
      </c>
      <c r="V50" s="190">
        <v>20.909459999999999</v>
      </c>
      <c r="W50" s="190">
        <v>21.97174</v>
      </c>
      <c r="X50" s="190">
        <v>-3.3679099999999997</v>
      </c>
      <c r="Y50" s="190">
        <v>5.8490699999999993</v>
      </c>
      <c r="Z50" s="190">
        <v>18.370330000000003</v>
      </c>
      <c r="AA50" s="190">
        <v>18.507080000000002</v>
      </c>
      <c r="AB50" s="190">
        <v>26.724900000000002</v>
      </c>
      <c r="AC50" s="190">
        <v>-54.714529999999996</v>
      </c>
      <c r="AD50" s="190">
        <v>-25.463419999999999</v>
      </c>
      <c r="AE50" s="190">
        <v>-6.2687281740997962</v>
      </c>
      <c r="AF50" s="190">
        <v>27.797003253292672</v>
      </c>
      <c r="AG50" s="190">
        <v>-8.8693892113595538</v>
      </c>
      <c r="AH50" s="190">
        <v>20.270427585364928</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147">
        <f>YampaRiverInflow.TotalOutflow!A51</f>
        <v>46600</v>
      </c>
      <c r="B51" s="280"/>
      <c r="C51" s="270">
        <v>19.021999999999998</v>
      </c>
      <c r="D51" s="285">
        <v>16.042000000000002</v>
      </c>
      <c r="E51" s="190">
        <v>32.843679999999999</v>
      </c>
      <c r="F51" s="190">
        <v>9.41737</v>
      </c>
      <c r="G51" s="190">
        <v>73.407210000000006</v>
      </c>
      <c r="H51" s="190">
        <v>56.459800000000001</v>
      </c>
      <c r="I51" s="190">
        <v>48.113410000000002</v>
      </c>
      <c r="J51" s="190">
        <v>12.67862</v>
      </c>
      <c r="K51" s="190">
        <v>24.742099999999997</v>
      </c>
      <c r="L51" s="190">
        <v>-3.3823099999999999</v>
      </c>
      <c r="M51" s="190">
        <v>40.45872</v>
      </c>
      <c r="N51" s="190">
        <v>7.9324300000000001</v>
      </c>
      <c r="O51" s="190">
        <v>46.411089999999994</v>
      </c>
      <c r="P51" s="190">
        <v>6.7395899999999997</v>
      </c>
      <c r="Q51" s="190">
        <v>17.925740000000001</v>
      </c>
      <c r="R51" s="190">
        <v>17.421220000000002</v>
      </c>
      <c r="S51" s="190">
        <v>-3.9880599999999999</v>
      </c>
      <c r="T51" s="190">
        <v>-1.2442899999999999</v>
      </c>
      <c r="U51" s="190">
        <v>21.964880000000001</v>
      </c>
      <c r="V51" s="190">
        <v>75.510499999999993</v>
      </c>
      <c r="W51" s="190">
        <v>37.568370000000002</v>
      </c>
      <c r="X51" s="190">
        <v>42.03425</v>
      </c>
      <c r="Y51" s="190">
        <v>42.976790000000001</v>
      </c>
      <c r="Z51" s="190">
        <v>38.019089999999998</v>
      </c>
      <c r="AA51" s="190">
        <v>12.330110000000001</v>
      </c>
      <c r="AB51" s="190">
        <v>11.853590000000001</v>
      </c>
      <c r="AC51" s="190">
        <v>-10.878549999999999</v>
      </c>
      <c r="AD51" s="190">
        <v>0.28339999999999999</v>
      </c>
      <c r="AE51" s="190">
        <v>51.813121174655578</v>
      </c>
      <c r="AF51" s="190">
        <v>55.485192829981116</v>
      </c>
      <c r="AG51" s="190">
        <v>84.255431956262342</v>
      </c>
      <c r="AH51" s="190">
        <v>46.678198108351161</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147">
        <f>YampaRiverInflow.TotalOutflow!A52</f>
        <v>46631</v>
      </c>
      <c r="B52" s="280"/>
      <c r="C52" s="270">
        <v>18.533999999999999</v>
      </c>
      <c r="D52" s="285">
        <v>18.716000000000001</v>
      </c>
      <c r="E52" s="190">
        <v>42.169260000000001</v>
      </c>
      <c r="F52" s="190">
        <v>18.811229999999998</v>
      </c>
      <c r="G52" s="190">
        <v>37.728870000000001</v>
      </c>
      <c r="H52" s="190">
        <v>102.28238999999999</v>
      </c>
      <c r="I52" s="190">
        <v>63.219099999999997</v>
      </c>
      <c r="J52" s="190">
        <v>-1.1670799999999999</v>
      </c>
      <c r="K52" s="190">
        <v>27.992830000000001</v>
      </c>
      <c r="L52" s="190">
        <v>55.190280000000001</v>
      </c>
      <c r="M52" s="190">
        <v>32.140479999999997</v>
      </c>
      <c r="N52" s="190">
        <v>31.014310000000002</v>
      </c>
      <c r="O52" s="190">
        <v>29.221220000000002</v>
      </c>
      <c r="P52" s="190">
        <v>-5.8577599999999999</v>
      </c>
      <c r="Q52" s="190">
        <v>13.77566</v>
      </c>
      <c r="R52" s="190">
        <v>20.98864</v>
      </c>
      <c r="S52" s="190">
        <v>9.6280200000000011</v>
      </c>
      <c r="T52" s="190">
        <v>25.324290000000001</v>
      </c>
      <c r="U52" s="190">
        <v>17.578880000000002</v>
      </c>
      <c r="V52" s="190">
        <v>49.973109999999998</v>
      </c>
      <c r="W52" s="190">
        <v>68.102980000000002</v>
      </c>
      <c r="X52" s="190">
        <v>84.069659999999999</v>
      </c>
      <c r="Y52" s="190">
        <v>26.646470000000001</v>
      </c>
      <c r="Z52" s="190">
        <v>42.182259999999999</v>
      </c>
      <c r="AA52" s="190">
        <v>36.151679999999999</v>
      </c>
      <c r="AB52" s="190">
        <v>18.166060000000002</v>
      </c>
      <c r="AC52" s="190">
        <v>17.873080000000002</v>
      </c>
      <c r="AD52" s="190">
        <v>4.9049300000000002</v>
      </c>
      <c r="AE52" s="190">
        <v>64.526982142959554</v>
      </c>
      <c r="AF52" s="190">
        <v>64.196070820739521</v>
      </c>
      <c r="AG52" s="190">
        <v>71.079936959728215</v>
      </c>
      <c r="AH52" s="190">
        <v>58.189243912840368</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147">
        <f>YampaRiverInflow.TotalOutflow!A53</f>
        <v>46661</v>
      </c>
      <c r="B53" s="280"/>
      <c r="C53" s="270">
        <v>17.992999999999999</v>
      </c>
      <c r="D53" s="285">
        <v>17.992999999999999</v>
      </c>
      <c r="E53" s="190">
        <v>34.997630000000001</v>
      </c>
      <c r="F53" s="190">
        <v>11.211030000000001</v>
      </c>
      <c r="G53" s="190">
        <v>19.502970000000001</v>
      </c>
      <c r="H53" s="190">
        <v>54.718679999999999</v>
      </c>
      <c r="I53" s="190">
        <v>17.3261</v>
      </c>
      <c r="J53" s="190">
        <v>33.096730000000001</v>
      </c>
      <c r="K53" s="190">
        <v>7.0241199999999999</v>
      </c>
      <c r="L53" s="190">
        <v>38.168879999999994</v>
      </c>
      <c r="M53" s="190">
        <v>-0.32697000000000004</v>
      </c>
      <c r="N53" s="190">
        <v>84.070039999999992</v>
      </c>
      <c r="O53" s="190">
        <v>20.03706</v>
      </c>
      <c r="P53" s="190">
        <v>40.291160000000005</v>
      </c>
      <c r="Q53" s="190">
        <v>11.96547</v>
      </c>
      <c r="R53" s="190">
        <v>9.7060499999999994</v>
      </c>
      <c r="S53" s="190">
        <v>-4.8878300000000001</v>
      </c>
      <c r="T53" s="190">
        <v>42.031129999999997</v>
      </c>
      <c r="U53" s="190">
        <v>22.63785</v>
      </c>
      <c r="V53" s="190">
        <v>39.329860000000004</v>
      </c>
      <c r="W53" s="190">
        <v>28.046230000000001</v>
      </c>
      <c r="X53" s="190">
        <v>21.405650000000001</v>
      </c>
      <c r="Y53" s="190">
        <v>63.749839999999999</v>
      </c>
      <c r="Z53" s="190">
        <v>50.552589999999995</v>
      </c>
      <c r="AA53" s="190">
        <v>35.498150000000003</v>
      </c>
      <c r="AB53" s="190">
        <v>22.665689999999998</v>
      </c>
      <c r="AC53" s="190">
        <v>13.309760000000001</v>
      </c>
      <c r="AD53" s="190">
        <v>-5.9156000000000004</v>
      </c>
      <c r="AE53" s="190">
        <v>26.268479665397614</v>
      </c>
      <c r="AF53" s="190">
        <v>76.404177790335339</v>
      </c>
      <c r="AG53" s="190">
        <v>45.021740330611671</v>
      </c>
      <c r="AH53" s="190">
        <v>48.923185500669511</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147">
        <f>YampaRiverInflow.TotalOutflow!A54</f>
        <v>46692</v>
      </c>
      <c r="B54" s="280"/>
      <c r="C54" s="270">
        <v>15.787000000000001</v>
      </c>
      <c r="D54" s="285">
        <v>33.512999999999998</v>
      </c>
      <c r="E54" s="190">
        <v>42.111879999999999</v>
      </c>
      <c r="F54" s="190">
        <v>49.319809999999997</v>
      </c>
      <c r="G54" s="190">
        <v>62.6631</v>
      </c>
      <c r="H54" s="190">
        <v>57.306669999999997</v>
      </c>
      <c r="I54" s="190">
        <v>20.52073</v>
      </c>
      <c r="J54" s="190">
        <v>2.0303399999999998</v>
      </c>
      <c r="K54" s="190">
        <v>10.25154</v>
      </c>
      <c r="L54" s="190">
        <v>11.652959999999998</v>
      </c>
      <c r="M54" s="190">
        <v>18.590709999999998</v>
      </c>
      <c r="N54" s="190">
        <v>93.237679999999997</v>
      </c>
      <c r="O54" s="190">
        <v>8.5751200000000001</v>
      </c>
      <c r="P54" s="190">
        <v>14.65644</v>
      </c>
      <c r="Q54" s="190">
        <v>33.630459999999999</v>
      </c>
      <c r="R54" s="190">
        <v>27.760300000000001</v>
      </c>
      <c r="S54" s="190">
        <v>11.286379999999999</v>
      </c>
      <c r="T54" s="190">
        <v>-14.38903</v>
      </c>
      <c r="U54" s="190">
        <v>11.00366</v>
      </c>
      <c r="V54" s="190">
        <v>30.656770000000002</v>
      </c>
      <c r="W54" s="190">
        <v>78.433350000000004</v>
      </c>
      <c r="X54" s="190">
        <v>20.926279999999998</v>
      </c>
      <c r="Y54" s="190">
        <v>17.11955</v>
      </c>
      <c r="Z54" s="190">
        <v>49.568680000000001</v>
      </c>
      <c r="AA54" s="190">
        <v>30.38326</v>
      </c>
      <c r="AB54" s="190">
        <v>41.949339999999999</v>
      </c>
      <c r="AC54" s="190">
        <v>90.300280000000001</v>
      </c>
      <c r="AD54" s="190">
        <v>25.237020000000001</v>
      </c>
      <c r="AE54" s="190">
        <v>26.017717809976254</v>
      </c>
      <c r="AF54" s="190">
        <v>42.795492049736886</v>
      </c>
      <c r="AG54" s="190">
        <v>56.29713986604478</v>
      </c>
      <c r="AH54" s="190">
        <v>12.602030529735451</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147">
        <f>YampaRiverInflow.TotalOutflow!A55</f>
        <v>46722</v>
      </c>
      <c r="B55" s="280"/>
      <c r="C55" s="270">
        <v>20.481999999999999</v>
      </c>
      <c r="D55" s="285">
        <v>41.017000000000003</v>
      </c>
      <c r="E55" s="190">
        <v>23.632810000000003</v>
      </c>
      <c r="F55" s="190">
        <v>26.613599999999998</v>
      </c>
      <c r="G55" s="190">
        <v>20.40418</v>
      </c>
      <c r="H55" s="190">
        <v>6.7861099999999999</v>
      </c>
      <c r="I55" s="190">
        <v>7.0875000000000004</v>
      </c>
      <c r="J55" s="190">
        <v>18.854099999999999</v>
      </c>
      <c r="K55" s="190">
        <v>35.589959999999998</v>
      </c>
      <c r="L55" s="190">
        <v>26.338159999999998</v>
      </c>
      <c r="M55" s="190">
        <v>20.191050000000001</v>
      </c>
      <c r="N55" s="190">
        <v>74.97139</v>
      </c>
      <c r="O55" s="190">
        <v>11.51708</v>
      </c>
      <c r="P55" s="190">
        <v>-4.6183199999999998</v>
      </c>
      <c r="Q55" s="190">
        <v>27.153869999999998</v>
      </c>
      <c r="R55" s="190">
        <v>22.050689999999999</v>
      </c>
      <c r="S55" s="190">
        <v>10.000299999999999</v>
      </c>
      <c r="T55" s="190">
        <v>200.48664000000002</v>
      </c>
      <c r="U55" s="190">
        <v>49.498660000000001</v>
      </c>
      <c r="V55" s="190">
        <v>30.962709999999998</v>
      </c>
      <c r="W55" s="190">
        <v>25.01275</v>
      </c>
      <c r="X55" s="190">
        <v>10.133760000000001</v>
      </c>
      <c r="Y55" s="190">
        <v>15.85665</v>
      </c>
      <c r="Z55" s="190">
        <v>14.69364</v>
      </c>
      <c r="AA55" s="190">
        <v>24.777099999999997</v>
      </c>
      <c r="AB55" s="190">
        <v>25.998349999999999</v>
      </c>
      <c r="AC55" s="190">
        <v>73.964010000000002</v>
      </c>
      <c r="AD55" s="190">
        <v>39.270139999999998</v>
      </c>
      <c r="AE55" s="190">
        <v>58.229954837951695</v>
      </c>
      <c r="AF55" s="190">
        <v>94.346721745758927</v>
      </c>
      <c r="AG55" s="190">
        <v>58.610447656656703</v>
      </c>
      <c r="AH55" s="190">
        <v>76.782752691710428</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147">
        <f>YampaRiverInflow.TotalOutflow!A56</f>
        <v>46753</v>
      </c>
      <c r="B56" s="280"/>
      <c r="C56" s="270">
        <v>23.027000000000001</v>
      </c>
      <c r="D56" s="285">
        <v>43.128</v>
      </c>
      <c r="E56" s="190">
        <v>12.95735</v>
      </c>
      <c r="F56" s="190">
        <v>43.173999999999999</v>
      </c>
      <c r="G56" s="190">
        <v>43.572859999999999</v>
      </c>
      <c r="H56" s="190">
        <v>40.911610000000003</v>
      </c>
      <c r="I56" s="190">
        <v>13.873209999999998</v>
      </c>
      <c r="J56" s="190">
        <v>43.65607</v>
      </c>
      <c r="K56" s="190">
        <v>8.8752700000000004</v>
      </c>
      <c r="L56" s="190">
        <v>27.946300000000001</v>
      </c>
      <c r="M56" s="190">
        <v>3.3895900000000001</v>
      </c>
      <c r="N56" s="190">
        <v>303.37369000000001</v>
      </c>
      <c r="O56" s="190">
        <v>12.219719999999999</v>
      </c>
      <c r="P56" s="190">
        <v>-9.3584500000000013</v>
      </c>
      <c r="Q56" s="190">
        <v>28.872540000000001</v>
      </c>
      <c r="R56" s="190">
        <v>4.9805900000000003</v>
      </c>
      <c r="S56" s="190">
        <v>53.234699999999997</v>
      </c>
      <c r="T56" s="190">
        <v>36.51267</v>
      </c>
      <c r="U56" s="190">
        <v>15.039200000000001</v>
      </c>
      <c r="V56" s="190">
        <v>13.099450000000001</v>
      </c>
      <c r="W56" s="190">
        <v>6.7984099999999996</v>
      </c>
      <c r="X56" s="190">
        <v>21.993320000000001</v>
      </c>
      <c r="Y56" s="190">
        <v>41.238190000000003</v>
      </c>
      <c r="Z56" s="190">
        <v>58.881329999999998</v>
      </c>
      <c r="AA56" s="190">
        <v>49.533120000000004</v>
      </c>
      <c r="AB56" s="190">
        <v>48.656099999999995</v>
      </c>
      <c r="AC56" s="190">
        <v>36.149560000000001</v>
      </c>
      <c r="AD56" s="190">
        <v>28.502187496324908</v>
      </c>
      <c r="AE56" s="190">
        <v>66.377511872836507</v>
      </c>
      <c r="AF56" s="190">
        <v>211.12333447291081</v>
      </c>
      <c r="AG56" s="190">
        <v>68.713341688972349</v>
      </c>
      <c r="AH56" s="190">
        <v>147.80087564376487</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147">
        <f>YampaRiverInflow.TotalOutflow!A57</f>
        <v>46784</v>
      </c>
      <c r="B57" s="280"/>
      <c r="C57" s="270">
        <v>19.268000000000001</v>
      </c>
      <c r="D57" s="285">
        <v>25.373000000000001</v>
      </c>
      <c r="E57" s="190">
        <v>24.910400000000003</v>
      </c>
      <c r="F57" s="190">
        <v>-4.8160100000000003</v>
      </c>
      <c r="G57" s="190">
        <v>73.336060000000003</v>
      </c>
      <c r="H57" s="190">
        <v>36.586980000000004</v>
      </c>
      <c r="I57" s="190">
        <v>21.691119999999998</v>
      </c>
      <c r="J57" s="190">
        <v>36.689769999999996</v>
      </c>
      <c r="K57" s="190">
        <v>4.0654399999999997</v>
      </c>
      <c r="L57" s="190">
        <v>38.304220000000001</v>
      </c>
      <c r="M57" s="190">
        <v>19.567259999999997</v>
      </c>
      <c r="N57" s="190">
        <v>194.10926000000001</v>
      </c>
      <c r="O57" s="190">
        <v>10.566690000000001</v>
      </c>
      <c r="P57" s="190">
        <v>18.006209999999999</v>
      </c>
      <c r="Q57" s="190">
        <v>42.33981</v>
      </c>
      <c r="R57" s="190">
        <v>29.493419999999997</v>
      </c>
      <c r="S57" s="190">
        <v>57.446640000000002</v>
      </c>
      <c r="T57" s="190">
        <v>36.949750000000002</v>
      </c>
      <c r="U57" s="190">
        <v>19.886479999999999</v>
      </c>
      <c r="V57" s="190">
        <v>30.005659999999999</v>
      </c>
      <c r="W57" s="190">
        <v>35.553809999999999</v>
      </c>
      <c r="X57" s="190">
        <v>40.773769999999999</v>
      </c>
      <c r="Y57" s="190">
        <v>31.995979999999999</v>
      </c>
      <c r="Z57" s="190">
        <v>74.449780000000004</v>
      </c>
      <c r="AA57" s="190">
        <v>14.88969</v>
      </c>
      <c r="AB57" s="190">
        <v>39.650980000000004</v>
      </c>
      <c r="AC57" s="190">
        <v>14.91981</v>
      </c>
      <c r="AD57" s="190">
        <v>53.503218596593655</v>
      </c>
      <c r="AE57" s="190">
        <v>97.944624983882534</v>
      </c>
      <c r="AF57" s="190">
        <v>211.27383722176506</v>
      </c>
      <c r="AG57" s="190">
        <v>63.115245487554333</v>
      </c>
      <c r="AH57" s="190">
        <v>90.409230286593882</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147">
        <f>YampaRiverInflow.TotalOutflow!A58</f>
        <v>46813</v>
      </c>
      <c r="B58" s="280"/>
      <c r="C58" s="270">
        <v>14.045</v>
      </c>
      <c r="D58" s="285">
        <v>27.734999999999999</v>
      </c>
      <c r="E58" s="190">
        <v>-56.693550000000002</v>
      </c>
      <c r="F58" s="190">
        <v>37.615089999999995</v>
      </c>
      <c r="G58" s="190">
        <v>83.826080000000005</v>
      </c>
      <c r="H58" s="190">
        <v>-9.628680000000001</v>
      </c>
      <c r="I58" s="190">
        <v>-8.9868500000000004</v>
      </c>
      <c r="J58" s="190">
        <v>31.59817</v>
      </c>
      <c r="K58" s="190">
        <v>-31.764150000000001</v>
      </c>
      <c r="L58" s="190">
        <v>8.1977799999999998</v>
      </c>
      <c r="M58" s="190">
        <v>-4.6275300000000001</v>
      </c>
      <c r="N58" s="190">
        <v>107.54282000000001</v>
      </c>
      <c r="O58" s="190">
        <v>18.535509999999999</v>
      </c>
      <c r="P58" s="190">
        <v>-8.2876000000000012</v>
      </c>
      <c r="Q58" s="190">
        <v>9.9111000000000011</v>
      </c>
      <c r="R58" s="190">
        <v>-22.678090000000001</v>
      </c>
      <c r="S58" s="190">
        <v>14.65991</v>
      </c>
      <c r="T58" s="190">
        <v>17.707439999999998</v>
      </c>
      <c r="U58" s="190">
        <v>9.1945100000000011</v>
      </c>
      <c r="V58" s="190">
        <v>12.195319999999999</v>
      </c>
      <c r="W58" s="190">
        <v>-13.04682</v>
      </c>
      <c r="X58" s="190">
        <v>5.0683699999999998</v>
      </c>
      <c r="Y58" s="190">
        <v>-22.833819999999999</v>
      </c>
      <c r="Z58" s="190">
        <v>21.36993</v>
      </c>
      <c r="AA58" s="190">
        <v>4.0066199999999998</v>
      </c>
      <c r="AB58" s="190">
        <v>64.574950000000001</v>
      </c>
      <c r="AC58" s="190">
        <v>63.134869999999999</v>
      </c>
      <c r="AD58" s="190">
        <v>61.180317783398927</v>
      </c>
      <c r="AE58" s="190">
        <v>128.26726604236279</v>
      </c>
      <c r="AF58" s="190">
        <v>224.00764611072893</v>
      </c>
      <c r="AG58" s="190">
        <v>43.466726188585206</v>
      </c>
      <c r="AH58" s="190">
        <v>176.01578651210627</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147">
        <f>YampaRiverInflow.TotalOutflow!A59</f>
        <v>46844</v>
      </c>
      <c r="B59" s="280"/>
      <c r="C59" s="270">
        <v>11.419</v>
      </c>
      <c r="D59" s="285">
        <v>9.8219999999999992</v>
      </c>
      <c r="E59" s="190">
        <v>86.656300000000002</v>
      </c>
      <c r="F59" s="190">
        <v>38.537150000000004</v>
      </c>
      <c r="G59" s="190">
        <v>88.094770000000011</v>
      </c>
      <c r="H59" s="190">
        <v>-55.505400000000002</v>
      </c>
      <c r="I59" s="190">
        <v>-25.224409999999999</v>
      </c>
      <c r="J59" s="190">
        <v>-11.06203</v>
      </c>
      <c r="K59" s="190">
        <v>-40.472319999999996</v>
      </c>
      <c r="L59" s="190">
        <v>-8.5150300000000012</v>
      </c>
      <c r="M59" s="190">
        <v>5.4860100000000003</v>
      </c>
      <c r="N59" s="190">
        <v>89.623949999999994</v>
      </c>
      <c r="O59" s="190">
        <v>5.5964700000000001</v>
      </c>
      <c r="P59" s="190">
        <v>-13.982229999999999</v>
      </c>
      <c r="Q59" s="190">
        <v>-5.7306000000000008</v>
      </c>
      <c r="R59" s="190">
        <v>-15.20013</v>
      </c>
      <c r="S59" s="190">
        <v>34.876040000000003</v>
      </c>
      <c r="T59" s="190">
        <v>71.3001</v>
      </c>
      <c r="U59" s="190">
        <v>20.61309</v>
      </c>
      <c r="V59" s="190">
        <v>9.5076800000000006</v>
      </c>
      <c r="W59" s="190">
        <v>-18.428540000000002</v>
      </c>
      <c r="X59" s="190">
        <v>-11.481530000000001</v>
      </c>
      <c r="Y59" s="190">
        <v>17.488060000000001</v>
      </c>
      <c r="Z59" s="190">
        <v>42.204129999999999</v>
      </c>
      <c r="AA59" s="190">
        <v>-16.627680000000002</v>
      </c>
      <c r="AB59" s="190">
        <v>57.904980000000002</v>
      </c>
      <c r="AC59" s="190">
        <v>18.792390000000001</v>
      </c>
      <c r="AD59" s="190">
        <v>27.715374733300219</v>
      </c>
      <c r="AE59" s="190">
        <v>73.575185829979745</v>
      </c>
      <c r="AF59" s="190">
        <v>159.09265105449037</v>
      </c>
      <c r="AG59" s="190">
        <v>29.569324498987175</v>
      </c>
      <c r="AH59" s="190">
        <v>81.100535732897853</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147">
        <f>YampaRiverInflow.TotalOutflow!A60</f>
        <v>46874</v>
      </c>
      <c r="B60" s="280"/>
      <c r="C60" s="270">
        <v>3.552</v>
      </c>
      <c r="D60" s="285">
        <v>-9.7769999999999992</v>
      </c>
      <c r="E60" s="190">
        <v>15.857620000000001</v>
      </c>
      <c r="F60" s="190">
        <v>26.527619999999999</v>
      </c>
      <c r="G60" s="190">
        <v>112.01666</v>
      </c>
      <c r="H60" s="190">
        <v>5.9267599999999998</v>
      </c>
      <c r="I60" s="190">
        <v>-7.9631999999999996</v>
      </c>
      <c r="J60" s="190">
        <v>-10.182930000000001</v>
      </c>
      <c r="K60" s="190">
        <v>-18.910119999999999</v>
      </c>
      <c r="L60" s="190">
        <v>-5.1637899999999997</v>
      </c>
      <c r="M60" s="190">
        <v>4.8523900000000006</v>
      </c>
      <c r="N60" s="190">
        <v>136.5727</v>
      </c>
      <c r="O60" s="190">
        <v>-17.06551</v>
      </c>
      <c r="P60" s="190">
        <v>-25.80247</v>
      </c>
      <c r="Q60" s="190">
        <v>13.146979999999999</v>
      </c>
      <c r="R60" s="190">
        <v>9.7264300000000006</v>
      </c>
      <c r="S60" s="190">
        <v>41.096609999999998</v>
      </c>
      <c r="T60" s="190">
        <v>63.824849999999998</v>
      </c>
      <c r="U60" s="190">
        <v>-6.9918699999999996</v>
      </c>
      <c r="V60" s="190">
        <v>0.73799999999999999</v>
      </c>
      <c r="W60" s="190">
        <v>-18.297540000000001</v>
      </c>
      <c r="X60" s="190">
        <v>-12.214030000000001</v>
      </c>
      <c r="Y60" s="190">
        <v>9.0859300000000012</v>
      </c>
      <c r="Z60" s="190">
        <v>5.1340200000000005</v>
      </c>
      <c r="AA60" s="190">
        <v>-29.088660000000001</v>
      </c>
      <c r="AB60" s="190">
        <v>48.692149999999998</v>
      </c>
      <c r="AC60" s="190">
        <v>-11.59253</v>
      </c>
      <c r="AD60" s="190">
        <v>13.941845357980599</v>
      </c>
      <c r="AE60" s="190">
        <v>50.616735034495079</v>
      </c>
      <c r="AF60" s="190">
        <v>122.33935550539928</v>
      </c>
      <c r="AG60" s="190">
        <v>45.147363021899245</v>
      </c>
      <c r="AH60" s="190">
        <v>144.73754131987366</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147">
        <f>YampaRiverInflow.TotalOutflow!A61</f>
        <v>46905</v>
      </c>
      <c r="B61" s="280"/>
      <c r="C61" s="270">
        <v>5.4720000000000004</v>
      </c>
      <c r="D61" s="285">
        <v>-23.062000000000001</v>
      </c>
      <c r="E61" s="190">
        <v>10.9796</v>
      </c>
      <c r="F61" s="190">
        <v>-16.415560000000003</v>
      </c>
      <c r="G61" s="190">
        <v>59.579190000000004</v>
      </c>
      <c r="H61" s="190">
        <v>20.131820000000001</v>
      </c>
      <c r="I61" s="190">
        <v>-1.8760000000000002E-2</v>
      </c>
      <c r="J61" s="190">
        <v>-40.888860000000001</v>
      </c>
      <c r="K61" s="190">
        <v>-24.57798</v>
      </c>
      <c r="L61" s="190">
        <v>-41.014429999999997</v>
      </c>
      <c r="M61" s="190">
        <v>-32.649230000000003</v>
      </c>
      <c r="N61" s="190">
        <v>31.118189999999998</v>
      </c>
      <c r="O61" s="190">
        <v>-16.25863</v>
      </c>
      <c r="P61" s="190">
        <v>-29.007360000000002</v>
      </c>
      <c r="Q61" s="190">
        <v>15.05063</v>
      </c>
      <c r="R61" s="190">
        <v>-28.113409999999998</v>
      </c>
      <c r="S61" s="190">
        <v>-6.2963900000000006</v>
      </c>
      <c r="T61" s="190">
        <v>35.037300000000002</v>
      </c>
      <c r="U61" s="190">
        <v>-16.40408</v>
      </c>
      <c r="V61" s="190">
        <v>-27.575620000000001</v>
      </c>
      <c r="W61" s="190">
        <v>-23.976099999999999</v>
      </c>
      <c r="X61" s="190">
        <v>-8.1685800000000004</v>
      </c>
      <c r="Y61" s="190">
        <v>-18.756529999999998</v>
      </c>
      <c r="Z61" s="190">
        <v>-18.879729999999999</v>
      </c>
      <c r="AA61" s="190">
        <v>-18.7621</v>
      </c>
      <c r="AB61" s="190">
        <v>4.9375299999999998</v>
      </c>
      <c r="AC61" s="190">
        <v>-14.283790000000002</v>
      </c>
      <c r="AD61" s="190">
        <v>78.656605207787052</v>
      </c>
      <c r="AE61" s="190">
        <v>0.79443608718219216</v>
      </c>
      <c r="AF61" s="190">
        <v>10.795318554272191</v>
      </c>
      <c r="AG61" s="190">
        <v>-1.7823744887791051</v>
      </c>
      <c r="AH61" s="190">
        <v>48.433600307417684</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147">
        <f>YampaRiverInflow.TotalOutflow!A62</f>
        <v>46935</v>
      </c>
      <c r="B62" s="280"/>
      <c r="C62" s="270">
        <v>7.3979999999999997</v>
      </c>
      <c r="D62" s="285">
        <v>-3.8530000000000002</v>
      </c>
      <c r="E62" s="190">
        <v>41.040230000000001</v>
      </c>
      <c r="F62" s="190">
        <v>14.490680000000001</v>
      </c>
      <c r="G62" s="190">
        <v>75.778990000000007</v>
      </c>
      <c r="H62" s="190">
        <v>65.886160000000004</v>
      </c>
      <c r="I62" s="190">
        <v>-49.466929999999998</v>
      </c>
      <c r="J62" s="190">
        <v>-38.095980000000004</v>
      </c>
      <c r="K62" s="190">
        <v>-9.229239999999999</v>
      </c>
      <c r="L62" s="190">
        <v>-13.51318</v>
      </c>
      <c r="M62" s="190">
        <v>-26.592950000000002</v>
      </c>
      <c r="N62" s="190">
        <v>24.434360000000002</v>
      </c>
      <c r="O62" s="190">
        <v>-13.056049999999999</v>
      </c>
      <c r="P62" s="190">
        <v>-8.1851199999999995</v>
      </c>
      <c r="Q62" s="190">
        <v>-2.57158</v>
      </c>
      <c r="R62" s="190">
        <v>-30.264680000000002</v>
      </c>
      <c r="S62" s="190">
        <v>-36.50526</v>
      </c>
      <c r="T62" s="190">
        <v>7.3666599999999995</v>
      </c>
      <c r="U62" s="190">
        <v>20.909459999999999</v>
      </c>
      <c r="V62" s="190">
        <v>21.97174</v>
      </c>
      <c r="W62" s="190">
        <v>-3.3679099999999997</v>
      </c>
      <c r="X62" s="190">
        <v>5.8490699999999993</v>
      </c>
      <c r="Y62" s="190">
        <v>18.370330000000003</v>
      </c>
      <c r="Z62" s="190">
        <v>18.507080000000002</v>
      </c>
      <c r="AA62" s="190">
        <v>26.724900000000002</v>
      </c>
      <c r="AB62" s="190">
        <v>-54.714529999999996</v>
      </c>
      <c r="AC62" s="190">
        <v>-25.463419999999999</v>
      </c>
      <c r="AD62" s="190">
        <v>-6.2687281740997962</v>
      </c>
      <c r="AE62" s="190">
        <v>27.797003253292672</v>
      </c>
      <c r="AF62" s="190">
        <v>-8.8693892113595538</v>
      </c>
      <c r="AG62" s="190">
        <v>20.270427585364928</v>
      </c>
      <c r="AH62" s="190">
        <v>31.095874910913547</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147">
        <f>YampaRiverInflow.TotalOutflow!A63</f>
        <v>46966</v>
      </c>
      <c r="B63" s="280"/>
      <c r="C63" s="270">
        <v>19.021999999999998</v>
      </c>
      <c r="D63" s="285">
        <v>16.042000000000002</v>
      </c>
      <c r="E63" s="190">
        <v>9.41737</v>
      </c>
      <c r="F63" s="190">
        <v>73.407210000000006</v>
      </c>
      <c r="G63" s="190">
        <v>56.459800000000001</v>
      </c>
      <c r="H63" s="190">
        <v>48.113410000000002</v>
      </c>
      <c r="I63" s="190">
        <v>12.67862</v>
      </c>
      <c r="J63" s="190">
        <v>24.742099999999997</v>
      </c>
      <c r="K63" s="190">
        <v>-3.3823099999999999</v>
      </c>
      <c r="L63" s="190">
        <v>40.45872</v>
      </c>
      <c r="M63" s="190">
        <v>7.9324300000000001</v>
      </c>
      <c r="N63" s="190">
        <v>46.411089999999994</v>
      </c>
      <c r="O63" s="190">
        <v>6.7395899999999997</v>
      </c>
      <c r="P63" s="190">
        <v>17.925740000000001</v>
      </c>
      <c r="Q63" s="190">
        <v>17.421220000000002</v>
      </c>
      <c r="R63" s="190">
        <v>-3.9880599999999999</v>
      </c>
      <c r="S63" s="190">
        <v>-1.2442899999999999</v>
      </c>
      <c r="T63" s="190">
        <v>21.964880000000001</v>
      </c>
      <c r="U63" s="190">
        <v>75.510499999999993</v>
      </c>
      <c r="V63" s="190">
        <v>37.568370000000002</v>
      </c>
      <c r="W63" s="190">
        <v>42.03425</v>
      </c>
      <c r="X63" s="190">
        <v>42.976790000000001</v>
      </c>
      <c r="Y63" s="190">
        <v>38.019089999999998</v>
      </c>
      <c r="Z63" s="190">
        <v>12.330110000000001</v>
      </c>
      <c r="AA63" s="190">
        <v>11.853590000000001</v>
      </c>
      <c r="AB63" s="190">
        <v>-10.878549999999999</v>
      </c>
      <c r="AC63" s="190">
        <v>0.28339999999999999</v>
      </c>
      <c r="AD63" s="190">
        <v>51.813121174655578</v>
      </c>
      <c r="AE63" s="190">
        <v>55.485192829981116</v>
      </c>
      <c r="AF63" s="190">
        <v>84.255431956262342</v>
      </c>
      <c r="AG63" s="190">
        <v>46.678198108351161</v>
      </c>
      <c r="AH63" s="190">
        <v>31.555222937490573</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147">
        <f>YampaRiverInflow.TotalOutflow!A64</f>
        <v>46997</v>
      </c>
      <c r="B64" s="280"/>
      <c r="C64" s="270">
        <v>18.533999999999999</v>
      </c>
      <c r="D64" s="285">
        <v>18.716000000000001</v>
      </c>
      <c r="E64" s="190">
        <v>18.811229999999998</v>
      </c>
      <c r="F64" s="190">
        <v>37.728870000000001</v>
      </c>
      <c r="G64" s="190">
        <v>102.28238999999999</v>
      </c>
      <c r="H64" s="190">
        <v>63.219099999999997</v>
      </c>
      <c r="I64" s="190">
        <v>-1.1670799999999999</v>
      </c>
      <c r="J64" s="190">
        <v>27.992830000000001</v>
      </c>
      <c r="K64" s="190">
        <v>55.190280000000001</v>
      </c>
      <c r="L64" s="190">
        <v>32.140479999999997</v>
      </c>
      <c r="M64" s="190">
        <v>31.014310000000002</v>
      </c>
      <c r="N64" s="190">
        <v>29.221220000000002</v>
      </c>
      <c r="O64" s="190">
        <v>-5.8577599999999999</v>
      </c>
      <c r="P64" s="190">
        <v>13.77566</v>
      </c>
      <c r="Q64" s="190">
        <v>20.98864</v>
      </c>
      <c r="R64" s="190">
        <v>9.6280200000000011</v>
      </c>
      <c r="S64" s="190">
        <v>25.324290000000001</v>
      </c>
      <c r="T64" s="190">
        <v>17.578880000000002</v>
      </c>
      <c r="U64" s="190">
        <v>49.973109999999998</v>
      </c>
      <c r="V64" s="190">
        <v>68.102980000000002</v>
      </c>
      <c r="W64" s="190">
        <v>84.069659999999999</v>
      </c>
      <c r="X64" s="190">
        <v>26.646470000000001</v>
      </c>
      <c r="Y64" s="190">
        <v>42.182259999999999</v>
      </c>
      <c r="Z64" s="190">
        <v>36.151679999999999</v>
      </c>
      <c r="AA64" s="190">
        <v>18.166060000000002</v>
      </c>
      <c r="AB64" s="190">
        <v>17.873080000000002</v>
      </c>
      <c r="AC64" s="190">
        <v>4.9049300000000002</v>
      </c>
      <c r="AD64" s="190">
        <v>64.526982142959554</v>
      </c>
      <c r="AE64" s="190">
        <v>64.196070820739521</v>
      </c>
      <c r="AF64" s="190">
        <v>71.079936959728215</v>
      </c>
      <c r="AG64" s="190">
        <v>58.189243912840368</v>
      </c>
      <c r="AH64" s="190">
        <v>42.199258041511065</v>
      </c>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147"/>
      <c r="B72" s="279"/>
      <c r="C72" s="269"/>
      <c r="D72" s="296"/>
      <c r="ALQ72" s="172" t="e">
        <v>#N/A</v>
      </c>
    </row>
    <row r="73" spans="1:1005" ht="12.75" customHeight="1" x14ac:dyDescent="0.35">
      <c r="A73" s="147"/>
      <c r="B73" s="279"/>
      <c r="C73" s="269"/>
      <c r="D73" s="296"/>
    </row>
    <row r="74" spans="1:1005" ht="12.75" customHeight="1" x14ac:dyDescent="0.35">
      <c r="A74" s="147"/>
      <c r="B74" s="279"/>
      <c r="C74" s="269"/>
      <c r="D74" s="296"/>
    </row>
    <row r="75" spans="1:1005" ht="12.75" customHeight="1" x14ac:dyDescent="0.35">
      <c r="A75" s="147"/>
      <c r="B75" s="279"/>
      <c r="C75" s="269"/>
      <c r="D75" s="296"/>
    </row>
    <row r="76" spans="1:1005" ht="12.75" customHeight="1" x14ac:dyDescent="0.35">
      <c r="A76" s="147"/>
      <c r="B76" s="279"/>
      <c r="C76" s="269"/>
      <c r="D76" s="296"/>
    </row>
    <row r="77" spans="1:1005" ht="12.75" customHeight="1" x14ac:dyDescent="0.35">
      <c r="A77" s="147"/>
      <c r="B77" s="279"/>
      <c r="C77" s="269"/>
      <c r="D77" s="296"/>
    </row>
    <row r="78" spans="1:1005" ht="12.75" customHeight="1" x14ac:dyDescent="0.35">
      <c r="A78" s="147"/>
      <c r="B78" s="279"/>
      <c r="C78" s="269"/>
      <c r="D78" s="296"/>
    </row>
    <row r="79" spans="1:1005" ht="12.75" customHeight="1" x14ac:dyDescent="0.35">
      <c r="A79" s="147"/>
      <c r="B79" s="279"/>
      <c r="C79" s="269"/>
      <c r="D79" s="296"/>
    </row>
    <row r="80" spans="1:1005" ht="12.75" customHeight="1" x14ac:dyDescent="0.35">
      <c r="A80" s="147"/>
      <c r="B80" s="279"/>
      <c r="C80" s="269"/>
      <c r="D80" s="296"/>
    </row>
    <row r="81" spans="1:4" ht="12.75" customHeight="1" x14ac:dyDescent="0.35">
      <c r="A81" s="147"/>
      <c r="B81" s="279"/>
      <c r="C81" s="269"/>
      <c r="D81" s="296"/>
    </row>
    <row r="82" spans="1:4" ht="12.75" customHeight="1" x14ac:dyDescent="0.35">
      <c r="A82" s="147"/>
      <c r="B82" s="279"/>
      <c r="C82" s="269"/>
      <c r="D82" s="296"/>
    </row>
    <row r="83" spans="1:4" ht="12.75" customHeight="1" x14ac:dyDescent="0.35">
      <c r="A83" s="147"/>
      <c r="B83" s="279"/>
      <c r="C83" s="269"/>
      <c r="D83" s="296"/>
    </row>
    <row r="84" spans="1:4" ht="12.75" customHeight="1" x14ac:dyDescent="0.3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topLeftCell="A37" workbookViewId="0">
      <selection activeCell="B4" sqref="B4"/>
    </sheetView>
  </sheetViews>
  <sheetFormatPr defaultColWidth="18.7265625" defaultRowHeight="12.75" customHeight="1" x14ac:dyDescent="0.35"/>
  <cols>
    <col min="1" max="2" width="9.1796875" style="172" customWidth="1"/>
    <col min="3" max="3" width="9.7265625" style="172" bestFit="1" customWidth="1"/>
    <col min="4" max="54" width="9.1796875" style="172" customWidth="1"/>
    <col min="55" max="16384" width="18.7265625" style="172"/>
  </cols>
  <sheetData>
    <row r="1" spans="1:51" ht="14.5" x14ac:dyDescent="0.35">
      <c r="A1" s="81"/>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c r="AI1" s="162"/>
      <c r="AJ1" s="162"/>
      <c r="AK1" s="162"/>
      <c r="AL1" s="162"/>
      <c r="AM1" s="162"/>
    </row>
    <row r="2" spans="1:51" ht="14.5" x14ac:dyDescent="0.3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4.5" x14ac:dyDescent="0.3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4.5" x14ac:dyDescent="0.35">
      <c r="A4" s="189">
        <f>YampaRiverInflow.TotalOutflow!A4</f>
        <v>45170</v>
      </c>
      <c r="B4" s="292"/>
      <c r="C4" s="293">
        <v>14.131</v>
      </c>
      <c r="D4" s="303">
        <v>15.929</v>
      </c>
      <c r="E4" s="190">
        <f ca="1">INDEX(INDIRECT("AboveLeesFerryLocal_"&amp;E$2+YEAR($A4)-YEAR($A$4)),MONTH($A4))</f>
        <v>21.500264000000001</v>
      </c>
      <c r="F4" s="190">
        <f t="shared" ref="F4:AH12" ca="1" si="0">INDEX(INDIRECT("AboveLeesFerryLocal_"&amp;F$2+YEAR($A4)-YEAR($A$4)),MONTH($A4))</f>
        <v>26.366382000000002</v>
      </c>
      <c r="G4" s="190">
        <f t="shared" ca="1" si="0"/>
        <v>15.737406</v>
      </c>
      <c r="H4" s="190">
        <f t="shared" ca="1" si="0"/>
        <v>14.914582000000003</v>
      </c>
      <c r="I4" s="190">
        <f t="shared" ca="1" si="0"/>
        <v>14.839589999999999</v>
      </c>
      <c r="J4" s="190">
        <f t="shared" ca="1" si="0"/>
        <v>10.647540000000001</v>
      </c>
      <c r="K4" s="190">
        <f t="shared" ca="1" si="0"/>
        <v>-6.0112700000000006</v>
      </c>
      <c r="L4" s="190">
        <f t="shared" ca="1" si="0"/>
        <v>19.914009999999998</v>
      </c>
      <c r="M4" s="190">
        <f t="shared" ca="1" si="0"/>
        <v>13.555149999999999</v>
      </c>
      <c r="N4" s="190">
        <f t="shared" ca="1" si="0"/>
        <v>15.397549999999999</v>
      </c>
      <c r="O4" s="190">
        <f t="shared" ca="1" si="0"/>
        <v>7.1036899999999994</v>
      </c>
      <c r="P4" s="190">
        <f t="shared" ca="1" si="0"/>
        <v>8.6973899999999986</v>
      </c>
      <c r="Q4" s="190">
        <f t="shared" ca="1" si="0"/>
        <v>11.841569999999999</v>
      </c>
      <c r="R4" s="190">
        <f t="shared" ca="1" si="0"/>
        <v>3.6388400000000001</v>
      </c>
      <c r="S4" s="190">
        <f t="shared" ca="1" si="0"/>
        <v>18.084299999999999</v>
      </c>
      <c r="T4" s="190">
        <f t="shared" ca="1" si="0"/>
        <v>24.926950000000001</v>
      </c>
      <c r="U4" s="190">
        <f t="shared" ca="1" si="0"/>
        <v>13.032249999999999</v>
      </c>
      <c r="V4" s="190">
        <f t="shared" ca="1" si="0"/>
        <v>14.707469999999999</v>
      </c>
      <c r="W4" s="190">
        <f t="shared" ca="1" si="0"/>
        <v>15.101129999999999</v>
      </c>
      <c r="X4" s="190">
        <f t="shared" ca="1" si="0"/>
        <v>9.3519199999999998</v>
      </c>
      <c r="Y4" s="190">
        <f t="shared" ca="1" si="0"/>
        <v>35.037589999999994</v>
      </c>
      <c r="Z4" s="190">
        <f t="shared" ca="1" si="0"/>
        <v>-2.8639899999999998</v>
      </c>
      <c r="AA4" s="190">
        <f t="shared" ca="1" si="0"/>
        <v>6.7481800000000005</v>
      </c>
      <c r="AB4" s="190">
        <f t="shared" ca="1" si="0"/>
        <v>15.02529</v>
      </c>
      <c r="AC4" s="190">
        <f t="shared" ca="1" si="0"/>
        <v>11.451879999999999</v>
      </c>
      <c r="AD4" s="190">
        <f t="shared" ca="1" si="0"/>
        <v>13.1848636376867</v>
      </c>
      <c r="AE4" s="190">
        <f t="shared" ca="1" si="0"/>
        <v>8.3238249586783297</v>
      </c>
      <c r="AF4" s="190">
        <f t="shared" ca="1" si="0"/>
        <v>19.8346958697528</v>
      </c>
      <c r="AG4" s="190">
        <f t="shared" ca="1" si="0"/>
        <v>16.409711323636998</v>
      </c>
      <c r="AH4" s="190">
        <f t="shared" ca="1" si="0"/>
        <v>25.7866844641329</v>
      </c>
      <c r="AI4" s="190"/>
      <c r="AJ4" s="190"/>
      <c r="AK4" s="190"/>
      <c r="AL4" s="190"/>
      <c r="AM4" s="190"/>
      <c r="AN4" s="167"/>
      <c r="AO4" s="167"/>
      <c r="AP4" s="167"/>
      <c r="AQ4" s="167"/>
      <c r="AR4" s="167"/>
      <c r="AS4" s="167"/>
      <c r="AT4" s="167"/>
      <c r="AU4" s="167"/>
      <c r="AV4" s="167"/>
      <c r="AW4" s="167"/>
      <c r="AX4" s="167"/>
      <c r="AY4" s="167"/>
    </row>
    <row r="5" spans="1:51" ht="14.5" x14ac:dyDescent="0.35">
      <c r="A5" s="189">
        <f>YampaRiverInflow.TotalOutflow!A5</f>
        <v>45200</v>
      </c>
      <c r="B5" s="280"/>
      <c r="C5" s="270">
        <v>12.535</v>
      </c>
      <c r="D5" s="285">
        <v>16.375</v>
      </c>
      <c r="E5" s="190">
        <v>8.6108960000000003</v>
      </c>
      <c r="F5" s="190">
        <v>17.934583999999997</v>
      </c>
      <c r="G5" s="190">
        <v>11.836898000000001</v>
      </c>
      <c r="H5" s="190">
        <v>11.503132000000001</v>
      </c>
      <c r="I5" s="190">
        <v>12.135444000000001</v>
      </c>
      <c r="J5" s="190">
        <v>6.3876860000000004</v>
      </c>
      <c r="K5" s="190">
        <v>-7.82599</v>
      </c>
      <c r="L5" s="190">
        <v>24.362849999999998</v>
      </c>
      <c r="M5" s="190">
        <v>10.95425</v>
      </c>
      <c r="N5" s="190">
        <v>11.723360000000001</v>
      </c>
      <c r="O5" s="190">
        <v>4.6145899999999997</v>
      </c>
      <c r="P5" s="190">
        <v>6.6953500000000004</v>
      </c>
      <c r="Q5" s="190">
        <v>9.5123700000000007</v>
      </c>
      <c r="R5" s="190">
        <v>-0.49925999999999998</v>
      </c>
      <c r="S5" s="190">
        <v>18.132660000000001</v>
      </c>
      <c r="T5" s="190">
        <v>19.22006</v>
      </c>
      <c r="U5" s="190">
        <v>10.97871</v>
      </c>
      <c r="V5" s="190">
        <v>13.21185</v>
      </c>
      <c r="W5" s="190">
        <v>14.04824</v>
      </c>
      <c r="X5" s="190">
        <v>6.9533999999999994</v>
      </c>
      <c r="Y5" s="190">
        <v>23.35398</v>
      </c>
      <c r="Z5" s="190">
        <v>-2.8656299999999999</v>
      </c>
      <c r="AA5" s="190">
        <v>2.3012199999999998</v>
      </c>
      <c r="AB5" s="190">
        <v>14.73507</v>
      </c>
      <c r="AC5" s="190">
        <v>8.505370000000001</v>
      </c>
      <c r="AD5" s="190">
        <v>9.0830627261494108</v>
      </c>
      <c r="AE5" s="190">
        <v>-6.2740460311398598</v>
      </c>
      <c r="AF5" s="190">
        <v>25.002335616926402</v>
      </c>
      <c r="AG5" s="190">
        <v>7.7553593381164196</v>
      </c>
      <c r="AH5" s="190">
        <v>26.857120247405899</v>
      </c>
      <c r="AI5" s="203"/>
      <c r="AJ5" s="203"/>
      <c r="AK5" s="203"/>
      <c r="AL5" s="203"/>
      <c r="AM5" s="203"/>
      <c r="AN5" s="167"/>
      <c r="AO5" s="167"/>
      <c r="AP5" s="167"/>
      <c r="AQ5" s="167"/>
      <c r="AR5" s="167"/>
      <c r="AS5" s="167"/>
      <c r="AT5" s="167"/>
      <c r="AU5" s="167"/>
      <c r="AV5" s="167"/>
      <c r="AW5" s="167"/>
      <c r="AX5" s="167"/>
      <c r="AY5" s="167"/>
    </row>
    <row r="6" spans="1:51" ht="14.5" x14ac:dyDescent="0.35">
      <c r="A6" s="189">
        <f>YampaRiverInflow.TotalOutflow!A6</f>
        <v>45231</v>
      </c>
      <c r="B6" s="280"/>
      <c r="C6" s="270">
        <v>8.1920000000000002</v>
      </c>
      <c r="D6" s="285">
        <v>4.9749999999999996</v>
      </c>
      <c r="E6" s="190">
        <v>8.991363999999999</v>
      </c>
      <c r="F6" s="190">
        <v>10.960080000000001</v>
      </c>
      <c r="G6" s="190">
        <v>12.147136</v>
      </c>
      <c r="H6" s="190">
        <v>3.6625680000000003</v>
      </c>
      <c r="I6" s="190">
        <v>15.820898000000001</v>
      </c>
      <c r="J6" s="190">
        <v>14.533392000000001</v>
      </c>
      <c r="K6" s="190">
        <v>-12.37326</v>
      </c>
      <c r="L6" s="190">
        <v>14.93168</v>
      </c>
      <c r="M6" s="190">
        <v>-5.1652700000000005</v>
      </c>
      <c r="N6" s="190">
        <v>10.395850000000001</v>
      </c>
      <c r="O6" s="190">
        <v>4.0648400000000002</v>
      </c>
      <c r="P6" s="190">
        <v>3.5380700000000003</v>
      </c>
      <c r="Q6" s="190">
        <v>7.5272700000000006</v>
      </c>
      <c r="R6" s="190">
        <v>13.11669</v>
      </c>
      <c r="S6" s="190">
        <v>15.47784</v>
      </c>
      <c r="T6" s="190">
        <v>21.893450000000001</v>
      </c>
      <c r="U6" s="190">
        <v>12.1463</v>
      </c>
      <c r="V6" s="190">
        <v>8.651209999999999</v>
      </c>
      <c r="W6" s="190">
        <v>9.7618099999999988</v>
      </c>
      <c r="X6" s="190">
        <v>16.488720000000001</v>
      </c>
      <c r="Y6" s="190">
        <v>4.6226700000000003</v>
      </c>
      <c r="Z6" s="190">
        <v>5.9689499999999995</v>
      </c>
      <c r="AA6" s="190">
        <v>-1.0023</v>
      </c>
      <c r="AB6" s="190">
        <v>2.8529</v>
      </c>
      <c r="AC6" s="190">
        <v>5.8924399999999997</v>
      </c>
      <c r="AD6" s="190">
        <v>3.9897065276040999</v>
      </c>
      <c r="AE6" s="190">
        <v>-11.4351155371894</v>
      </c>
      <c r="AF6" s="190">
        <v>6.3263246300834401</v>
      </c>
      <c r="AG6" s="190">
        <v>3.8446132224799099</v>
      </c>
      <c r="AH6" s="190">
        <v>10.148976943471901</v>
      </c>
      <c r="AI6" s="203"/>
      <c r="AJ6" s="203"/>
      <c r="AK6" s="203"/>
      <c r="AL6" s="203"/>
      <c r="AM6" s="203"/>
      <c r="AN6" s="167"/>
      <c r="AO6" s="167"/>
      <c r="AP6" s="167"/>
      <c r="AQ6" s="167"/>
      <c r="AR6" s="167"/>
      <c r="AS6" s="167"/>
      <c r="AT6" s="167"/>
      <c r="AU6" s="167"/>
      <c r="AV6" s="167"/>
      <c r="AW6" s="167"/>
      <c r="AX6" s="167"/>
      <c r="AY6" s="167"/>
    </row>
    <row r="7" spans="1:51" ht="14.5" x14ac:dyDescent="0.35">
      <c r="A7" s="189">
        <f>YampaRiverInflow.TotalOutflow!A7</f>
        <v>45261</v>
      </c>
      <c r="B7" s="280"/>
      <c r="C7" s="270">
        <v>15.608000000000001</v>
      </c>
      <c r="D7" s="285">
        <v>3.2080000000000002</v>
      </c>
      <c r="E7" s="190">
        <v>16.566911999999999</v>
      </c>
      <c r="F7" s="190">
        <v>23.606604000000004</v>
      </c>
      <c r="G7" s="190">
        <v>11.927992</v>
      </c>
      <c r="H7" s="190">
        <v>18.697578</v>
      </c>
      <c r="I7" s="190">
        <v>16.272072000000001</v>
      </c>
      <c r="J7" s="190">
        <v>6.2282960000000003</v>
      </c>
      <c r="K7" s="190">
        <v>-16.238409999999998</v>
      </c>
      <c r="L7" s="190">
        <v>12.00187</v>
      </c>
      <c r="M7" s="190">
        <v>6.5915499999999998</v>
      </c>
      <c r="N7" s="190">
        <v>12.228569999999999</v>
      </c>
      <c r="O7" s="190">
        <v>1.01868</v>
      </c>
      <c r="P7" s="190">
        <v>6.6875100000000005</v>
      </c>
      <c r="Q7" s="190">
        <v>11.483219999999999</v>
      </c>
      <c r="R7" s="190">
        <v>-2.7016499999999999</v>
      </c>
      <c r="S7" s="190">
        <v>25.948370000000001</v>
      </c>
      <c r="T7" s="190">
        <v>22.778939999999999</v>
      </c>
      <c r="U7" s="190">
        <v>11.792920000000001</v>
      </c>
      <c r="V7" s="190">
        <v>17.610810000000001</v>
      </c>
      <c r="W7" s="190">
        <v>24.307770000000001</v>
      </c>
      <c r="X7" s="190">
        <v>18.407709999999998</v>
      </c>
      <c r="Y7" s="190">
        <v>2.61571</v>
      </c>
      <c r="Z7" s="190">
        <v>-1.4079200000000001</v>
      </c>
      <c r="AA7" s="190">
        <v>-6.0315000000000003</v>
      </c>
      <c r="AB7" s="190">
        <v>15.691600000000001</v>
      </c>
      <c r="AC7" s="190">
        <v>6.0872700000000002</v>
      </c>
      <c r="AD7" s="190">
        <v>14.668721902282002</v>
      </c>
      <c r="AE7" s="190">
        <v>-6.0504652876024405</v>
      </c>
      <c r="AF7" s="190">
        <v>3.9440781003643801</v>
      </c>
      <c r="AG7" s="190">
        <v>5.96184380284366</v>
      </c>
      <c r="AH7" s="190">
        <v>-3.3022761146438002</v>
      </c>
      <c r="AI7" s="203"/>
      <c r="AJ7" s="203"/>
      <c r="AK7" s="203"/>
      <c r="AL7" s="203"/>
      <c r="AM7" s="203"/>
      <c r="AN7" s="167"/>
      <c r="AO7" s="167"/>
      <c r="AP7" s="167"/>
      <c r="AQ7" s="167"/>
      <c r="AR7" s="167"/>
      <c r="AS7" s="167"/>
      <c r="AT7" s="167"/>
      <c r="AU7" s="167"/>
      <c r="AV7" s="167"/>
      <c r="AW7" s="167"/>
      <c r="AX7" s="167"/>
      <c r="AY7" s="167"/>
    </row>
    <row r="8" spans="1:51" ht="14.5" x14ac:dyDescent="0.35">
      <c r="A8" s="189">
        <f>YampaRiverInflow.TotalOutflow!A8</f>
        <v>45292</v>
      </c>
      <c r="B8" s="280"/>
      <c r="C8" s="270">
        <v>17.562000000000001</v>
      </c>
      <c r="D8" s="285">
        <v>4.2699999999999996</v>
      </c>
      <c r="E8" s="190">
        <v>18.317238</v>
      </c>
      <c r="F8" s="190">
        <v>101.21908400000001</v>
      </c>
      <c r="G8" s="190">
        <v>14.084605999999999</v>
      </c>
      <c r="H8" s="190">
        <v>35.531559999999999</v>
      </c>
      <c r="I8" s="190">
        <v>11.366462</v>
      </c>
      <c r="J8" s="190">
        <v>12.906422000000001</v>
      </c>
      <c r="K8" s="190">
        <v>-12.26146</v>
      </c>
      <c r="L8" s="190">
        <v>9.9685600000000001</v>
      </c>
      <c r="M8" s="190">
        <v>3.9182399999999999</v>
      </c>
      <c r="N8" s="190">
        <v>5.2524799999999994</v>
      </c>
      <c r="O8" s="190">
        <v>0.65434000000000003</v>
      </c>
      <c r="P8" s="190">
        <v>10.38495</v>
      </c>
      <c r="Q8" s="190">
        <v>14.23559</v>
      </c>
      <c r="R8" s="190">
        <v>9.8203300000000002</v>
      </c>
      <c r="S8" s="190">
        <v>24.700430000000001</v>
      </c>
      <c r="T8" s="190">
        <v>22.069479999999999</v>
      </c>
      <c r="U8" s="190">
        <v>12.57952</v>
      </c>
      <c r="V8" s="190">
        <v>19.210369999999998</v>
      </c>
      <c r="W8" s="190">
        <v>24.414390000000001</v>
      </c>
      <c r="X8" s="190">
        <v>14.356399999999999</v>
      </c>
      <c r="Y8" s="190">
        <v>-5.5168900000000001</v>
      </c>
      <c r="Z8" s="190">
        <v>8.7599999999999997E-2</v>
      </c>
      <c r="AA8" s="190">
        <v>10.52117</v>
      </c>
      <c r="AB8" s="190">
        <v>15.80128</v>
      </c>
      <c r="AC8" s="190">
        <v>7.4489752076703502</v>
      </c>
      <c r="AD8" s="190">
        <v>19.8163140489265</v>
      </c>
      <c r="AE8" s="190">
        <v>0.31217231431502396</v>
      </c>
      <c r="AF8" s="190">
        <v>11.158060331372901</v>
      </c>
      <c r="AG8" s="190">
        <v>7.7495685923312703</v>
      </c>
      <c r="AH8" s="190">
        <v>16.305914000000001</v>
      </c>
      <c r="AI8" s="203"/>
      <c r="AJ8" s="203"/>
      <c r="AK8" s="203"/>
      <c r="AL8" s="203"/>
      <c r="AM8" s="203"/>
      <c r="AN8" s="167"/>
      <c r="AO8" s="167"/>
      <c r="AP8" s="167"/>
      <c r="AQ8" s="167"/>
      <c r="AR8" s="167"/>
      <c r="AS8" s="167"/>
      <c r="AT8" s="167"/>
      <c r="AU8" s="167"/>
      <c r="AV8" s="167"/>
      <c r="AW8" s="167"/>
      <c r="AX8" s="167"/>
      <c r="AY8" s="167"/>
    </row>
    <row r="9" spans="1:51" ht="14.5" x14ac:dyDescent="0.35">
      <c r="A9" s="189">
        <f>YampaRiverInflow.TotalOutflow!A9</f>
        <v>45323</v>
      </c>
      <c r="B9" s="280"/>
      <c r="C9" s="270">
        <v>14.897</v>
      </c>
      <c r="D9" s="285">
        <v>10.779</v>
      </c>
      <c r="E9" s="190">
        <v>27.521836</v>
      </c>
      <c r="F9" s="190">
        <v>75.754664000000005</v>
      </c>
      <c r="G9" s="190">
        <v>14.718234000000001</v>
      </c>
      <c r="H9" s="190">
        <v>33.481140000000003</v>
      </c>
      <c r="I9" s="190">
        <v>10.668854</v>
      </c>
      <c r="J9" s="190">
        <v>-2.5262600000000002</v>
      </c>
      <c r="K9" s="190">
        <v>-10.192350000000001</v>
      </c>
      <c r="L9" s="190">
        <v>6.2821099999999994</v>
      </c>
      <c r="M9" s="190">
        <v>3.13246</v>
      </c>
      <c r="N9" s="190">
        <v>4.1601400000000002</v>
      </c>
      <c r="O9" s="190">
        <v>2.8380700000000001</v>
      </c>
      <c r="P9" s="190">
        <v>9.7490100000000002</v>
      </c>
      <c r="Q9" s="190">
        <v>16.001570000000001</v>
      </c>
      <c r="R9" s="190">
        <v>9.5720700000000001</v>
      </c>
      <c r="S9" s="190">
        <v>21.740169999999999</v>
      </c>
      <c r="T9" s="190">
        <v>14.98456</v>
      </c>
      <c r="U9" s="190">
        <v>10.01197</v>
      </c>
      <c r="V9" s="190">
        <v>10.48507</v>
      </c>
      <c r="W9" s="190">
        <v>13.671299999999999</v>
      </c>
      <c r="X9" s="190">
        <v>11.7835</v>
      </c>
      <c r="Y9" s="190">
        <v>1.5763499999999999</v>
      </c>
      <c r="Z9" s="190">
        <v>-4.5615100000000002</v>
      </c>
      <c r="AA9" s="190">
        <v>4.3772399999999996</v>
      </c>
      <c r="AB9" s="190">
        <v>6.30464</v>
      </c>
      <c r="AC9" s="190">
        <v>4.0539722308107295</v>
      </c>
      <c r="AD9" s="190">
        <v>9.3226595036040596</v>
      </c>
      <c r="AE9" s="190">
        <v>19.796036777389201</v>
      </c>
      <c r="AF9" s="190">
        <v>11.065682646744701</v>
      </c>
      <c r="AG9" s="190">
        <v>11.6148235514056</v>
      </c>
      <c r="AH9" s="190">
        <v>19.425978000000001</v>
      </c>
      <c r="AI9" s="203"/>
      <c r="AJ9" s="203"/>
      <c r="AK9" s="203"/>
      <c r="AL9" s="203"/>
      <c r="AM9" s="203"/>
      <c r="AN9" s="167"/>
      <c r="AO9" s="167"/>
      <c r="AP9" s="167"/>
      <c r="AQ9" s="167"/>
      <c r="AR9" s="167"/>
      <c r="AS9" s="167"/>
      <c r="AT9" s="167"/>
      <c r="AU9" s="167"/>
      <c r="AV9" s="167"/>
      <c r="AW9" s="167"/>
      <c r="AX9" s="167"/>
      <c r="AY9" s="167"/>
    </row>
    <row r="10" spans="1:51" ht="14.5" x14ac:dyDescent="0.35">
      <c r="A10" s="189">
        <f>YampaRiverInflow.TotalOutflow!A10</f>
        <v>45352</v>
      </c>
      <c r="B10" s="280"/>
      <c r="C10" s="270">
        <v>9.32</v>
      </c>
      <c r="D10" s="285">
        <v>13.545999999999999</v>
      </c>
      <c r="E10" s="190">
        <v>39.915998000000002</v>
      </c>
      <c r="F10" s="190">
        <v>66.375816</v>
      </c>
      <c r="G10" s="190">
        <v>17.63081</v>
      </c>
      <c r="H10" s="190">
        <v>62.605969999999999</v>
      </c>
      <c r="I10" s="190">
        <v>-10.494788</v>
      </c>
      <c r="J10" s="190">
        <v>-5.3588699999999996</v>
      </c>
      <c r="K10" s="190">
        <v>-15.49112</v>
      </c>
      <c r="L10" s="190">
        <v>36.322969999999998</v>
      </c>
      <c r="M10" s="190">
        <v>9.210090000000001</v>
      </c>
      <c r="N10" s="190">
        <v>5.7764899999999999</v>
      </c>
      <c r="O10" s="190">
        <v>9.2872199999999996</v>
      </c>
      <c r="P10" s="190">
        <v>8.1139899999999994</v>
      </c>
      <c r="Q10" s="190">
        <v>9.8301200000000009</v>
      </c>
      <c r="R10" s="190">
        <v>14.49926</v>
      </c>
      <c r="S10" s="190">
        <v>12.03308</v>
      </c>
      <c r="T10" s="190">
        <v>4.5342399999999996</v>
      </c>
      <c r="U10" s="190">
        <v>19.332849999999997</v>
      </c>
      <c r="V10" s="190">
        <v>6.37479</v>
      </c>
      <c r="W10" s="190">
        <v>9.2942099999999996</v>
      </c>
      <c r="X10" s="190">
        <v>12.6425</v>
      </c>
      <c r="Y10" s="190">
        <v>6.9273500000000006</v>
      </c>
      <c r="Z10" s="190">
        <v>-7.20953</v>
      </c>
      <c r="AA10" s="190">
        <v>6.0791599999999999</v>
      </c>
      <c r="AB10" s="190">
        <v>6.5443199999999999</v>
      </c>
      <c r="AC10" s="190">
        <v>12.9016643799678</v>
      </c>
      <c r="AD10" s="190">
        <v>7.2940712366949301</v>
      </c>
      <c r="AE10" s="190">
        <v>35.068694212232302</v>
      </c>
      <c r="AF10" s="190">
        <v>6.2901128095215002</v>
      </c>
      <c r="AG10" s="190">
        <v>18.741606197686799</v>
      </c>
      <c r="AH10" s="190">
        <v>26.794340000000005</v>
      </c>
      <c r="AI10" s="203"/>
      <c r="AJ10" s="203"/>
      <c r="AK10" s="203"/>
      <c r="AL10" s="203"/>
      <c r="AM10" s="203"/>
      <c r="AN10" s="167"/>
      <c r="AO10" s="167"/>
      <c r="AP10" s="167"/>
      <c r="AQ10" s="167"/>
      <c r="AR10" s="167"/>
      <c r="AS10" s="167"/>
      <c r="AT10" s="167"/>
      <c r="AU10" s="167"/>
      <c r="AV10" s="167"/>
      <c r="AW10" s="167"/>
      <c r="AX10" s="167"/>
      <c r="AY10" s="167"/>
    </row>
    <row r="11" spans="1:51" ht="14.5" x14ac:dyDescent="0.35">
      <c r="A11" s="189">
        <f>YampaRiverInflow.TotalOutflow!A11</f>
        <v>45383</v>
      </c>
      <c r="B11" s="280"/>
      <c r="C11" s="270">
        <v>8.8140000000000001</v>
      </c>
      <c r="D11" s="285">
        <v>16.812999999999999</v>
      </c>
      <c r="E11" s="190">
        <v>29.763325999999999</v>
      </c>
      <c r="F11" s="190">
        <v>41.261670000000002</v>
      </c>
      <c r="G11" s="190">
        <v>7.7661820000000006</v>
      </c>
      <c r="H11" s="190">
        <v>14.708754000000001</v>
      </c>
      <c r="I11" s="190">
        <v>23.635946000000001</v>
      </c>
      <c r="J11" s="190">
        <v>6.8406400000000005</v>
      </c>
      <c r="K11" s="190">
        <v>-2.2138499999999999</v>
      </c>
      <c r="L11" s="190">
        <v>19.547470000000001</v>
      </c>
      <c r="M11" s="190">
        <v>11.52768</v>
      </c>
      <c r="N11" s="190">
        <v>17.343669999999999</v>
      </c>
      <c r="O11" s="190">
        <v>13.49269</v>
      </c>
      <c r="P11" s="190">
        <v>4.6643299999999996</v>
      </c>
      <c r="Q11" s="190">
        <v>2.3306399999999998</v>
      </c>
      <c r="R11" s="190">
        <v>9.179590000000001</v>
      </c>
      <c r="S11" s="190">
        <v>14.534559999999999</v>
      </c>
      <c r="T11" s="190">
        <v>4.0880400000000003</v>
      </c>
      <c r="U11" s="190">
        <v>12.77216</v>
      </c>
      <c r="V11" s="190">
        <v>7.4774700000000003</v>
      </c>
      <c r="W11" s="190">
        <v>12.525</v>
      </c>
      <c r="X11" s="190">
        <v>22.5366</v>
      </c>
      <c r="Y11" s="190">
        <v>5.4246600000000003</v>
      </c>
      <c r="Z11" s="190">
        <v>-1.42597</v>
      </c>
      <c r="AA11" s="190">
        <v>9.8915199999999999</v>
      </c>
      <c r="AB11" s="190">
        <v>9.72743</v>
      </c>
      <c r="AC11" s="190">
        <v>15.713943386447099</v>
      </c>
      <c r="AD11" s="190">
        <v>6.6015394221493597</v>
      </c>
      <c r="AE11" s="190">
        <v>32.830230167934701</v>
      </c>
      <c r="AF11" s="190">
        <v>14.096756611570999</v>
      </c>
      <c r="AG11" s="190">
        <v>21.908179504132999</v>
      </c>
      <c r="AH11" s="190">
        <v>18.399011999999999</v>
      </c>
      <c r="AI11" s="203"/>
      <c r="AJ11" s="203"/>
      <c r="AK11" s="203"/>
      <c r="AL11" s="203"/>
      <c r="AM11" s="203"/>
      <c r="AN11" s="167"/>
      <c r="AO11" s="167"/>
      <c r="AP11" s="167"/>
      <c r="AQ11" s="167"/>
      <c r="AR11" s="167"/>
      <c r="AS11" s="167"/>
      <c r="AT11" s="167"/>
      <c r="AU11" s="167"/>
      <c r="AV11" s="167"/>
      <c r="AW11" s="167"/>
      <c r="AX11" s="167"/>
      <c r="AY11" s="167"/>
    </row>
    <row r="12" spans="1:51" ht="14.5" x14ac:dyDescent="0.35">
      <c r="A12" s="189">
        <f>YampaRiverInflow.TotalOutflow!A12</f>
        <v>45413</v>
      </c>
      <c r="B12" s="280"/>
      <c r="C12" s="270">
        <v>2.4380000000000002</v>
      </c>
      <c r="D12" s="285">
        <v>21.079000000000001</v>
      </c>
      <c r="E12" s="190">
        <v>17.687328000000001</v>
      </c>
      <c r="F12" s="190">
        <v>30.256135999999998</v>
      </c>
      <c r="G12" s="190">
        <v>9.5716059999999992</v>
      </c>
      <c r="H12" s="190">
        <v>29.325434000000005</v>
      </c>
      <c r="I12" s="190">
        <v>5.5503300000000007</v>
      </c>
      <c r="J12" s="190">
        <v>8.0619300000000003</v>
      </c>
      <c r="K12" s="190">
        <v>-4.66012</v>
      </c>
      <c r="L12" s="190">
        <v>9.683209999999999</v>
      </c>
      <c r="M12" s="190">
        <v>23.337949999999999</v>
      </c>
      <c r="N12" s="190">
        <v>11.09249</v>
      </c>
      <c r="O12" s="190">
        <v>14.89179</v>
      </c>
      <c r="P12" s="190">
        <v>9.6852700000000009</v>
      </c>
      <c r="Q12" s="190">
        <v>5.5847100000000003</v>
      </c>
      <c r="R12" s="190">
        <v>4.1686000000000005</v>
      </c>
      <c r="S12" s="190">
        <v>14.016170000000001</v>
      </c>
      <c r="T12" s="190">
        <v>5.02379</v>
      </c>
      <c r="U12" s="190">
        <v>16.882990000000003</v>
      </c>
      <c r="V12" s="190">
        <v>3.9549799999999999</v>
      </c>
      <c r="W12" s="190">
        <v>10.53945</v>
      </c>
      <c r="X12" s="190">
        <v>19.5229</v>
      </c>
      <c r="Y12" s="190">
        <v>4.9721899999999994</v>
      </c>
      <c r="Z12" s="190">
        <v>1.2309300000000001</v>
      </c>
      <c r="AA12" s="190">
        <v>4.9847600000000005</v>
      </c>
      <c r="AB12" s="190">
        <v>9.3964200000000009</v>
      </c>
      <c r="AC12" s="190">
        <v>9.2539210713396098</v>
      </c>
      <c r="AD12" s="190">
        <v>5.5819525592733701</v>
      </c>
      <c r="AE12" s="190">
        <v>25.107575702810699</v>
      </c>
      <c r="AF12" s="190">
        <v>32.171070661818902</v>
      </c>
      <c r="AG12" s="190">
        <v>22.140587519075002</v>
      </c>
      <c r="AH12" s="190">
        <v>9.3170699999999993</v>
      </c>
      <c r="AI12" s="203"/>
      <c r="AJ12" s="203"/>
      <c r="AK12" s="203"/>
      <c r="AL12" s="203"/>
      <c r="AM12" s="203"/>
      <c r="AN12" s="167"/>
      <c r="AO12" s="167"/>
      <c r="AP12" s="167"/>
      <c r="AQ12" s="167"/>
      <c r="AR12" s="167"/>
      <c r="AS12" s="167"/>
      <c r="AT12" s="167"/>
      <c r="AU12" s="167"/>
      <c r="AV12" s="167"/>
      <c r="AW12" s="167"/>
      <c r="AX12" s="167"/>
      <c r="AY12" s="167"/>
    </row>
    <row r="13" spans="1:51" ht="14.5" x14ac:dyDescent="0.35">
      <c r="A13" s="189">
        <f>YampaRiverInflow.TotalOutflow!A13</f>
        <v>45444</v>
      </c>
      <c r="B13" s="280"/>
      <c r="C13" s="270">
        <v>-3.03</v>
      </c>
      <c r="D13" s="285">
        <v>17.227</v>
      </c>
      <c r="E13" s="190">
        <v>1.2684000000000002</v>
      </c>
      <c r="F13" s="190">
        <v>4.9412060000000002</v>
      </c>
      <c r="G13" s="190">
        <v>-1.180104</v>
      </c>
      <c r="H13" s="190">
        <v>16.706314000000003</v>
      </c>
      <c r="I13" s="190">
        <v>1.3633040000000001</v>
      </c>
      <c r="J13" s="190">
        <v>-0.79383999999999999</v>
      </c>
      <c r="K13" s="190">
        <v>-23.251810000000003</v>
      </c>
      <c r="L13" s="190">
        <v>12.69872</v>
      </c>
      <c r="M13" s="190">
        <v>19.039000000000001</v>
      </c>
      <c r="N13" s="190">
        <v>6.8687700000000005</v>
      </c>
      <c r="O13" s="190">
        <v>14.246139999999999</v>
      </c>
      <c r="P13" s="190">
        <v>18.845080000000003</v>
      </c>
      <c r="Q13" s="190">
        <v>7.4909099999999995</v>
      </c>
      <c r="R13" s="190">
        <v>13.8124</v>
      </c>
      <c r="S13" s="190">
        <v>24.775919999999999</v>
      </c>
      <c r="T13" s="190">
        <v>9.7531100000000013</v>
      </c>
      <c r="U13" s="190">
        <v>18.740459999999999</v>
      </c>
      <c r="V13" s="190">
        <v>5.9942099999999998</v>
      </c>
      <c r="W13" s="190">
        <v>10.93661</v>
      </c>
      <c r="X13" s="190">
        <v>14.07673</v>
      </c>
      <c r="Y13" s="190">
        <v>3.54962</v>
      </c>
      <c r="Z13" s="190">
        <v>6.4226899999999993</v>
      </c>
      <c r="AA13" s="190">
        <v>10.59356</v>
      </c>
      <c r="AB13" s="190">
        <v>1.32226</v>
      </c>
      <c r="AC13" s="190">
        <v>6.9610190102487604</v>
      </c>
      <c r="AD13" s="190">
        <v>13.6235045447941</v>
      </c>
      <c r="AE13" s="190">
        <v>21.1430438016537</v>
      </c>
      <c r="AF13" s="190">
        <v>42.150180575868696</v>
      </c>
      <c r="AG13" s="190">
        <v>13.4754590082651</v>
      </c>
      <c r="AH13" s="190">
        <v>19.542680000000001</v>
      </c>
      <c r="AI13" s="203"/>
      <c r="AJ13" s="203"/>
      <c r="AK13" s="203"/>
      <c r="AL13" s="203"/>
      <c r="AM13" s="203"/>
      <c r="AN13" s="167"/>
      <c r="AO13" s="167"/>
      <c r="AP13" s="167"/>
      <c r="AQ13" s="167"/>
      <c r="AR13" s="167"/>
      <c r="AS13" s="167"/>
      <c r="AT13" s="167"/>
      <c r="AU13" s="167"/>
      <c r="AV13" s="167"/>
      <c r="AW13" s="167"/>
      <c r="AX13" s="167"/>
      <c r="AY13" s="167"/>
    </row>
    <row r="14" spans="1:51" ht="14.5" x14ac:dyDescent="0.35">
      <c r="A14" s="189">
        <f>YampaRiverInflow.TotalOutflow!A14</f>
        <v>45474</v>
      </c>
      <c r="B14" s="280"/>
      <c r="C14" s="270">
        <v>3.496</v>
      </c>
      <c r="D14" s="285">
        <v>15.263</v>
      </c>
      <c r="E14" s="190">
        <v>15.702810000000001</v>
      </c>
      <c r="F14" s="190">
        <v>2.0310160000000002</v>
      </c>
      <c r="G14" s="190">
        <v>8.0089059999999996</v>
      </c>
      <c r="H14" s="190">
        <v>20.697440000000004</v>
      </c>
      <c r="I14" s="190">
        <v>17.755964000000002</v>
      </c>
      <c r="J14" s="190">
        <v>11.63293</v>
      </c>
      <c r="K14" s="190">
        <v>-12.476629999999998</v>
      </c>
      <c r="L14" s="190">
        <v>23.625509999999998</v>
      </c>
      <c r="M14" s="190">
        <v>20.54889</v>
      </c>
      <c r="N14" s="190">
        <v>8.319090000000001</v>
      </c>
      <c r="O14" s="190">
        <v>20.105460000000001</v>
      </c>
      <c r="P14" s="190">
        <v>19.50067</v>
      </c>
      <c r="Q14" s="190">
        <v>8.3446700000000007</v>
      </c>
      <c r="R14" s="190">
        <v>18.455950000000001</v>
      </c>
      <c r="S14" s="190">
        <v>31.79073</v>
      </c>
      <c r="T14" s="190">
        <v>14.55987</v>
      </c>
      <c r="U14" s="190">
        <v>21.886839999999999</v>
      </c>
      <c r="V14" s="190">
        <v>25.583909999999999</v>
      </c>
      <c r="W14" s="190">
        <v>21.074020000000001</v>
      </c>
      <c r="X14" s="190">
        <v>18.544400000000003</v>
      </c>
      <c r="Y14" s="190">
        <v>6.5901300000000003</v>
      </c>
      <c r="Z14" s="190">
        <v>14.91146</v>
      </c>
      <c r="AA14" s="190">
        <v>14.38373</v>
      </c>
      <c r="AB14" s="190">
        <v>27.614090000000001</v>
      </c>
      <c r="AC14" s="190">
        <v>12.5574148766291</v>
      </c>
      <c r="AD14" s="190">
        <v>24.781192150480202</v>
      </c>
      <c r="AE14" s="190">
        <v>16.943357023537999</v>
      </c>
      <c r="AF14" s="190">
        <v>39.1588780983151</v>
      </c>
      <c r="AG14" s="190">
        <v>23.713968098447001</v>
      </c>
      <c r="AH14" s="190">
        <v>3.5028120000000005</v>
      </c>
      <c r="AI14" s="203"/>
      <c r="AJ14" s="203"/>
      <c r="AK14" s="203"/>
      <c r="AL14" s="203"/>
      <c r="AM14" s="203"/>
      <c r="AN14" s="167"/>
      <c r="AO14" s="167"/>
      <c r="AP14" s="167"/>
      <c r="AQ14" s="167"/>
      <c r="AR14" s="167"/>
      <c r="AS14" s="167"/>
      <c r="AT14" s="167"/>
      <c r="AU14" s="167"/>
      <c r="AV14" s="167"/>
      <c r="AW14" s="167"/>
      <c r="AX14" s="167"/>
      <c r="AY14" s="167"/>
    </row>
    <row r="15" spans="1:51" ht="14.5" x14ac:dyDescent="0.35">
      <c r="A15" s="189">
        <f>YampaRiverInflow.TotalOutflow!A15</f>
        <v>45505</v>
      </c>
      <c r="B15" s="280"/>
      <c r="C15" s="270">
        <v>14.741</v>
      </c>
      <c r="D15" s="285">
        <v>13.611000000000001</v>
      </c>
      <c r="E15" s="190">
        <v>28.766426000000003</v>
      </c>
      <c r="F15" s="190">
        <v>19.739957999999998</v>
      </c>
      <c r="G15" s="190">
        <v>11.451958000000001</v>
      </c>
      <c r="H15" s="190">
        <v>20.660824000000002</v>
      </c>
      <c r="I15" s="190">
        <v>13.796706</v>
      </c>
      <c r="J15" s="190">
        <v>9.7706299999999988</v>
      </c>
      <c r="K15" s="190">
        <v>7.4435000000000002</v>
      </c>
      <c r="L15" s="190">
        <v>20.504860000000001</v>
      </c>
      <c r="M15" s="190">
        <v>22.135639999999999</v>
      </c>
      <c r="N15" s="190">
        <v>5.2130799999999997</v>
      </c>
      <c r="O15" s="190">
        <v>14.802440000000001</v>
      </c>
      <c r="P15" s="190">
        <v>21.94164</v>
      </c>
      <c r="Q15" s="190">
        <v>8.4181799999999996</v>
      </c>
      <c r="R15" s="190">
        <v>21.659500000000001</v>
      </c>
      <c r="S15" s="190">
        <v>35.8294</v>
      </c>
      <c r="T15" s="190">
        <v>14.210139999999999</v>
      </c>
      <c r="U15" s="190">
        <v>24.195160000000001</v>
      </c>
      <c r="V15" s="190">
        <v>26.496269999999999</v>
      </c>
      <c r="W15" s="190">
        <v>24.024999999999999</v>
      </c>
      <c r="X15" s="190">
        <v>22.344560000000001</v>
      </c>
      <c r="Y15" s="190">
        <v>9.8739599999999985</v>
      </c>
      <c r="Z15" s="190">
        <v>13.84548</v>
      </c>
      <c r="AA15" s="190">
        <v>16.93469</v>
      </c>
      <c r="AB15" s="190">
        <v>14.48996</v>
      </c>
      <c r="AC15" s="190">
        <v>14.623601239406</v>
      </c>
      <c r="AD15" s="190">
        <v>29.351938843042298</v>
      </c>
      <c r="AE15" s="190">
        <v>10.6373367791084</v>
      </c>
      <c r="AF15" s="190">
        <v>32.4739838860175</v>
      </c>
      <c r="AG15" s="190">
        <v>32.289258266844001</v>
      </c>
      <c r="AH15" s="190">
        <v>21.988620000000001</v>
      </c>
      <c r="AI15" s="203"/>
      <c r="AJ15" s="203"/>
      <c r="AK15" s="203"/>
      <c r="AL15" s="203"/>
      <c r="AM15" s="203"/>
      <c r="AN15" s="167"/>
      <c r="AO15" s="167"/>
      <c r="AP15" s="167"/>
      <c r="AQ15" s="167"/>
      <c r="AR15" s="167"/>
      <c r="AS15" s="167"/>
      <c r="AT15" s="167"/>
      <c r="AU15" s="167"/>
      <c r="AV15" s="167"/>
      <c r="AW15" s="167"/>
      <c r="AX15" s="167"/>
      <c r="AY15" s="167"/>
    </row>
    <row r="16" spans="1:51" ht="14.5" x14ac:dyDescent="0.35">
      <c r="A16" s="189">
        <f>YampaRiverInflow.TotalOutflow!A16</f>
        <v>45536</v>
      </c>
      <c r="B16" s="280"/>
      <c r="C16" s="270">
        <v>14.131</v>
      </c>
      <c r="D16" s="285">
        <v>15.929</v>
      </c>
      <c r="E16" s="190">
        <v>26.366382000000002</v>
      </c>
      <c r="F16" s="190">
        <v>15.737406</v>
      </c>
      <c r="G16" s="190">
        <v>14.914582000000003</v>
      </c>
      <c r="H16" s="190">
        <v>14.839589999999999</v>
      </c>
      <c r="I16" s="190">
        <v>10.647540000000001</v>
      </c>
      <c r="J16" s="190">
        <v>-6.0112700000000006</v>
      </c>
      <c r="K16" s="190">
        <v>19.914009999999998</v>
      </c>
      <c r="L16" s="190">
        <v>13.555149999999999</v>
      </c>
      <c r="M16" s="190">
        <v>15.397549999999999</v>
      </c>
      <c r="N16" s="190">
        <v>7.1036899999999994</v>
      </c>
      <c r="O16" s="190">
        <v>8.6973899999999986</v>
      </c>
      <c r="P16" s="190">
        <v>11.841569999999999</v>
      </c>
      <c r="Q16" s="190">
        <v>3.6388400000000001</v>
      </c>
      <c r="R16" s="190">
        <v>18.084299999999999</v>
      </c>
      <c r="S16" s="190">
        <v>24.926950000000001</v>
      </c>
      <c r="T16" s="190">
        <v>13.032249999999999</v>
      </c>
      <c r="U16" s="190">
        <v>14.707469999999999</v>
      </c>
      <c r="V16" s="190">
        <v>15.101129999999999</v>
      </c>
      <c r="W16" s="190">
        <v>9.3519199999999998</v>
      </c>
      <c r="X16" s="190">
        <v>35.037589999999994</v>
      </c>
      <c r="Y16" s="190">
        <v>-2.8639899999999998</v>
      </c>
      <c r="Z16" s="190">
        <v>6.7481800000000005</v>
      </c>
      <c r="AA16" s="190">
        <v>15.02529</v>
      </c>
      <c r="AB16" s="190">
        <v>11.451879999999999</v>
      </c>
      <c r="AC16" s="190">
        <v>13.1848636376867</v>
      </c>
      <c r="AD16" s="190">
        <v>8.3238249586783297</v>
      </c>
      <c r="AE16" s="190">
        <v>19.8346958697528</v>
      </c>
      <c r="AF16" s="190">
        <v>16.409711323636998</v>
      </c>
      <c r="AG16" s="190">
        <v>25.7866844641329</v>
      </c>
      <c r="AH16" s="190">
        <v>21.500264000000001</v>
      </c>
      <c r="AI16" s="203"/>
      <c r="AJ16" s="203"/>
      <c r="AK16" s="203"/>
      <c r="AL16" s="203"/>
      <c r="AM16" s="203"/>
      <c r="AN16" s="167"/>
      <c r="AO16" s="167"/>
      <c r="AP16" s="167"/>
      <c r="AQ16" s="167"/>
      <c r="AR16" s="167"/>
      <c r="AS16" s="167"/>
      <c r="AT16" s="167"/>
      <c r="AU16" s="167"/>
      <c r="AV16" s="167"/>
      <c r="AW16" s="167"/>
      <c r="AX16" s="167"/>
      <c r="AY16" s="167"/>
    </row>
    <row r="17" spans="1:51" ht="14.5" x14ac:dyDescent="0.35">
      <c r="A17" s="189">
        <f>YampaRiverInflow.TotalOutflow!A17</f>
        <v>45566</v>
      </c>
      <c r="B17" s="280"/>
      <c r="C17" s="270">
        <v>12.128</v>
      </c>
      <c r="D17" s="285">
        <v>16.375</v>
      </c>
      <c r="E17" s="190">
        <v>17.934583999999997</v>
      </c>
      <c r="F17" s="190">
        <v>11.836898000000001</v>
      </c>
      <c r="G17" s="190">
        <v>11.503132000000001</v>
      </c>
      <c r="H17" s="190">
        <v>12.135444000000001</v>
      </c>
      <c r="I17" s="190">
        <v>6.3876860000000004</v>
      </c>
      <c r="J17" s="190">
        <v>-7.82599</v>
      </c>
      <c r="K17" s="190">
        <v>24.362849999999998</v>
      </c>
      <c r="L17" s="190">
        <v>10.95425</v>
      </c>
      <c r="M17" s="190">
        <v>11.723360000000001</v>
      </c>
      <c r="N17" s="190">
        <v>4.6145899999999997</v>
      </c>
      <c r="O17" s="190">
        <v>6.6953500000000004</v>
      </c>
      <c r="P17" s="190">
        <v>9.5123700000000007</v>
      </c>
      <c r="Q17" s="190">
        <v>-0.49925999999999998</v>
      </c>
      <c r="R17" s="190">
        <v>18.132660000000001</v>
      </c>
      <c r="S17" s="190">
        <v>19.22006</v>
      </c>
      <c r="T17" s="190">
        <v>10.97871</v>
      </c>
      <c r="U17" s="190">
        <v>13.21185</v>
      </c>
      <c r="V17" s="190">
        <v>14.04824</v>
      </c>
      <c r="W17" s="190">
        <v>6.9533999999999994</v>
      </c>
      <c r="X17" s="190">
        <v>23.35398</v>
      </c>
      <c r="Y17" s="190">
        <v>-2.8656299999999999</v>
      </c>
      <c r="Z17" s="190">
        <v>2.3012199999999998</v>
      </c>
      <c r="AA17" s="190">
        <v>14.73507</v>
      </c>
      <c r="AB17" s="190">
        <v>8.505370000000001</v>
      </c>
      <c r="AC17" s="190">
        <v>9.0830627261494108</v>
      </c>
      <c r="AD17" s="190">
        <v>-6.2740460311398598</v>
      </c>
      <c r="AE17" s="190">
        <v>25.002335616926402</v>
      </c>
      <c r="AF17" s="190">
        <v>7.7553593381164196</v>
      </c>
      <c r="AG17" s="190">
        <v>26.857120247405899</v>
      </c>
      <c r="AH17" s="190">
        <v>8.6108960000000003</v>
      </c>
      <c r="AI17" s="203"/>
      <c r="AJ17" s="203"/>
      <c r="AK17" s="203"/>
      <c r="AL17" s="203"/>
      <c r="AM17" s="203"/>
      <c r="AN17" s="167"/>
      <c r="AO17" s="167"/>
      <c r="AP17" s="167"/>
      <c r="AQ17" s="167"/>
      <c r="AR17" s="167"/>
      <c r="AS17" s="167"/>
      <c r="AT17" s="167"/>
      <c r="AU17" s="167"/>
      <c r="AV17" s="167"/>
      <c r="AW17" s="167"/>
      <c r="AX17" s="167"/>
      <c r="AY17" s="167"/>
    </row>
    <row r="18" spans="1:51" ht="14.5" x14ac:dyDescent="0.35">
      <c r="A18" s="189">
        <f>YampaRiverInflow.TotalOutflow!A18</f>
        <v>45597</v>
      </c>
      <c r="B18" s="280"/>
      <c r="C18" s="270">
        <v>12.315</v>
      </c>
      <c r="D18" s="285">
        <v>4.9749999999999996</v>
      </c>
      <c r="E18" s="190">
        <v>10.960080000000001</v>
      </c>
      <c r="F18" s="190">
        <v>12.147136</v>
      </c>
      <c r="G18" s="190">
        <v>3.6625680000000003</v>
      </c>
      <c r="H18" s="190">
        <v>15.820898000000001</v>
      </c>
      <c r="I18" s="190">
        <v>14.533392000000001</v>
      </c>
      <c r="J18" s="190">
        <v>-12.37326</v>
      </c>
      <c r="K18" s="190">
        <v>14.93168</v>
      </c>
      <c r="L18" s="190">
        <v>-5.1652700000000005</v>
      </c>
      <c r="M18" s="190">
        <v>10.395850000000001</v>
      </c>
      <c r="N18" s="190">
        <v>4.0648400000000002</v>
      </c>
      <c r="O18" s="190">
        <v>3.5380700000000003</v>
      </c>
      <c r="P18" s="190">
        <v>7.5272700000000006</v>
      </c>
      <c r="Q18" s="190">
        <v>13.11669</v>
      </c>
      <c r="R18" s="190">
        <v>15.47784</v>
      </c>
      <c r="S18" s="190">
        <v>21.893450000000001</v>
      </c>
      <c r="T18" s="190">
        <v>12.1463</v>
      </c>
      <c r="U18" s="190">
        <v>8.651209999999999</v>
      </c>
      <c r="V18" s="190">
        <v>9.7618099999999988</v>
      </c>
      <c r="W18" s="190">
        <v>16.488720000000001</v>
      </c>
      <c r="X18" s="190">
        <v>4.6226700000000003</v>
      </c>
      <c r="Y18" s="190">
        <v>5.9689499999999995</v>
      </c>
      <c r="Z18" s="190">
        <v>-1.0023</v>
      </c>
      <c r="AA18" s="190">
        <v>2.8529</v>
      </c>
      <c r="AB18" s="190">
        <v>5.8924399999999997</v>
      </c>
      <c r="AC18" s="190">
        <v>3.9897065276040999</v>
      </c>
      <c r="AD18" s="190">
        <v>-11.4351155371894</v>
      </c>
      <c r="AE18" s="190">
        <v>6.3263246300834401</v>
      </c>
      <c r="AF18" s="190">
        <v>3.8446132224799099</v>
      </c>
      <c r="AG18" s="190">
        <v>10.148976943471901</v>
      </c>
      <c r="AH18" s="190">
        <v>8.991363999999999</v>
      </c>
      <c r="AI18" s="203"/>
      <c r="AJ18" s="203"/>
      <c r="AK18" s="203"/>
      <c r="AL18" s="203"/>
      <c r="AM18" s="203"/>
      <c r="AN18" s="167"/>
      <c r="AO18" s="167"/>
      <c r="AP18" s="167"/>
      <c r="AQ18" s="167"/>
      <c r="AR18" s="167"/>
      <c r="AS18" s="167"/>
      <c r="AT18" s="167"/>
      <c r="AU18" s="167"/>
      <c r="AV18" s="167"/>
      <c r="AW18" s="167"/>
      <c r="AX18" s="167"/>
      <c r="AY18" s="167"/>
    </row>
    <row r="19" spans="1:51" ht="14.5" x14ac:dyDescent="0.35">
      <c r="A19" s="189">
        <f>YampaRiverInflow.TotalOutflow!A19</f>
        <v>45627</v>
      </c>
      <c r="B19" s="280"/>
      <c r="C19" s="270">
        <v>15.977</v>
      </c>
      <c r="D19" s="285">
        <v>3.2080000000000002</v>
      </c>
      <c r="E19" s="190">
        <v>23.606604000000004</v>
      </c>
      <c r="F19" s="190">
        <v>11.927992</v>
      </c>
      <c r="G19" s="190">
        <v>18.697578</v>
      </c>
      <c r="H19" s="190">
        <v>16.272072000000001</v>
      </c>
      <c r="I19" s="190">
        <v>6.2282960000000003</v>
      </c>
      <c r="J19" s="190">
        <v>-16.238409999999998</v>
      </c>
      <c r="K19" s="190">
        <v>12.00187</v>
      </c>
      <c r="L19" s="190">
        <v>6.5915499999999998</v>
      </c>
      <c r="M19" s="190">
        <v>12.228569999999999</v>
      </c>
      <c r="N19" s="190">
        <v>1.01868</v>
      </c>
      <c r="O19" s="190">
        <v>6.6875100000000005</v>
      </c>
      <c r="P19" s="190">
        <v>11.483219999999999</v>
      </c>
      <c r="Q19" s="190">
        <v>-2.7016499999999999</v>
      </c>
      <c r="R19" s="190">
        <v>25.948370000000001</v>
      </c>
      <c r="S19" s="190">
        <v>22.778939999999999</v>
      </c>
      <c r="T19" s="190">
        <v>11.792920000000001</v>
      </c>
      <c r="U19" s="190">
        <v>17.610810000000001</v>
      </c>
      <c r="V19" s="190">
        <v>24.307770000000001</v>
      </c>
      <c r="W19" s="190">
        <v>18.407709999999998</v>
      </c>
      <c r="X19" s="190">
        <v>2.61571</v>
      </c>
      <c r="Y19" s="190">
        <v>-1.4079200000000001</v>
      </c>
      <c r="Z19" s="190">
        <v>-6.0315000000000003</v>
      </c>
      <c r="AA19" s="190">
        <v>15.691600000000001</v>
      </c>
      <c r="AB19" s="190">
        <v>6.0872700000000002</v>
      </c>
      <c r="AC19" s="190">
        <v>14.668721902282002</v>
      </c>
      <c r="AD19" s="190">
        <v>-6.0504652876024405</v>
      </c>
      <c r="AE19" s="190">
        <v>3.9440781003643801</v>
      </c>
      <c r="AF19" s="190">
        <v>5.96184380284366</v>
      </c>
      <c r="AG19" s="190">
        <v>-3.3022761146438002</v>
      </c>
      <c r="AH19" s="190">
        <v>16.566911999999999</v>
      </c>
      <c r="AI19" s="203"/>
      <c r="AJ19" s="203"/>
      <c r="AK19" s="203"/>
      <c r="AL19" s="203"/>
      <c r="AM19" s="203"/>
      <c r="AN19" s="167"/>
      <c r="AO19" s="167"/>
      <c r="AP19" s="167"/>
      <c r="AQ19" s="167"/>
      <c r="AR19" s="167"/>
      <c r="AS19" s="167"/>
      <c r="AT19" s="167"/>
      <c r="AU19" s="167"/>
      <c r="AV19" s="167"/>
      <c r="AW19" s="167"/>
      <c r="AX19" s="167"/>
      <c r="AY19" s="167"/>
    </row>
    <row r="20" spans="1:51" ht="14.5" x14ac:dyDescent="0.35">
      <c r="A20" s="189">
        <f>YampaRiverInflow.TotalOutflow!A20</f>
        <v>45658</v>
      </c>
      <c r="B20" s="280"/>
      <c r="C20" s="270">
        <v>17.963000000000001</v>
      </c>
      <c r="D20" s="285">
        <v>4.2699999999999996</v>
      </c>
      <c r="E20" s="190">
        <v>101.21908400000001</v>
      </c>
      <c r="F20" s="190">
        <v>14.084605999999999</v>
      </c>
      <c r="G20" s="190">
        <v>35.531559999999999</v>
      </c>
      <c r="H20" s="190">
        <v>11.366462</v>
      </c>
      <c r="I20" s="190">
        <v>12.906422000000001</v>
      </c>
      <c r="J20" s="190">
        <v>-12.26146</v>
      </c>
      <c r="K20" s="190">
        <v>9.9685600000000001</v>
      </c>
      <c r="L20" s="190">
        <v>3.9182399999999999</v>
      </c>
      <c r="M20" s="190">
        <v>5.2524799999999994</v>
      </c>
      <c r="N20" s="190">
        <v>0.65434000000000003</v>
      </c>
      <c r="O20" s="190">
        <v>10.38495</v>
      </c>
      <c r="P20" s="190">
        <v>14.23559</v>
      </c>
      <c r="Q20" s="190">
        <v>9.8203300000000002</v>
      </c>
      <c r="R20" s="190">
        <v>24.700430000000001</v>
      </c>
      <c r="S20" s="190">
        <v>22.069479999999999</v>
      </c>
      <c r="T20" s="190">
        <v>12.57952</v>
      </c>
      <c r="U20" s="190">
        <v>19.210369999999998</v>
      </c>
      <c r="V20" s="190">
        <v>24.414390000000001</v>
      </c>
      <c r="W20" s="190">
        <v>14.356399999999999</v>
      </c>
      <c r="X20" s="190">
        <v>-5.5168900000000001</v>
      </c>
      <c r="Y20" s="190">
        <v>8.7599999999999997E-2</v>
      </c>
      <c r="Z20" s="190">
        <v>10.52117</v>
      </c>
      <c r="AA20" s="190">
        <v>15.80128</v>
      </c>
      <c r="AB20" s="190">
        <v>7.4489752076703502</v>
      </c>
      <c r="AC20" s="190">
        <v>19.8163140489265</v>
      </c>
      <c r="AD20" s="190">
        <v>0.31217231431502396</v>
      </c>
      <c r="AE20" s="190">
        <v>11.158060331372901</v>
      </c>
      <c r="AF20" s="190">
        <v>7.7495685923312703</v>
      </c>
      <c r="AG20" s="190">
        <v>16.305914000000001</v>
      </c>
      <c r="AH20" s="190">
        <v>18.317238</v>
      </c>
      <c r="AI20" s="203"/>
      <c r="AJ20" s="203"/>
      <c r="AK20" s="203"/>
      <c r="AL20" s="203"/>
      <c r="AM20" s="203"/>
      <c r="AN20" s="167"/>
      <c r="AO20" s="167"/>
      <c r="AP20" s="167"/>
      <c r="AQ20" s="167"/>
      <c r="AR20" s="167"/>
      <c r="AS20" s="167"/>
      <c r="AT20" s="167"/>
      <c r="AU20" s="167"/>
      <c r="AV20" s="167"/>
      <c r="AW20" s="167"/>
      <c r="AX20" s="167"/>
      <c r="AY20" s="167"/>
    </row>
    <row r="21" spans="1:51" ht="14.5" x14ac:dyDescent="0.35">
      <c r="A21" s="189">
        <f>YampaRiverInflow.TotalOutflow!A21</f>
        <v>45689</v>
      </c>
      <c r="B21" s="280"/>
      <c r="C21" s="270">
        <v>15.03</v>
      </c>
      <c r="D21" s="285">
        <v>10.779</v>
      </c>
      <c r="E21" s="190">
        <v>75.754664000000005</v>
      </c>
      <c r="F21" s="190">
        <v>14.718234000000001</v>
      </c>
      <c r="G21" s="190">
        <v>33.481140000000003</v>
      </c>
      <c r="H21" s="190">
        <v>10.668854</v>
      </c>
      <c r="I21" s="190">
        <v>-2.5262600000000002</v>
      </c>
      <c r="J21" s="190">
        <v>-10.192350000000001</v>
      </c>
      <c r="K21" s="190">
        <v>6.2821099999999994</v>
      </c>
      <c r="L21" s="190">
        <v>3.13246</v>
      </c>
      <c r="M21" s="190">
        <v>4.1601400000000002</v>
      </c>
      <c r="N21" s="190">
        <v>2.8380700000000001</v>
      </c>
      <c r="O21" s="190">
        <v>9.7490100000000002</v>
      </c>
      <c r="P21" s="190">
        <v>16.001570000000001</v>
      </c>
      <c r="Q21" s="190">
        <v>9.5720700000000001</v>
      </c>
      <c r="R21" s="190">
        <v>21.740169999999999</v>
      </c>
      <c r="S21" s="190">
        <v>14.98456</v>
      </c>
      <c r="T21" s="190">
        <v>10.01197</v>
      </c>
      <c r="U21" s="190">
        <v>10.48507</v>
      </c>
      <c r="V21" s="190">
        <v>13.671299999999999</v>
      </c>
      <c r="W21" s="190">
        <v>11.7835</v>
      </c>
      <c r="X21" s="190">
        <v>1.5763499999999999</v>
      </c>
      <c r="Y21" s="190">
        <v>-4.5615100000000002</v>
      </c>
      <c r="Z21" s="190">
        <v>4.3772399999999996</v>
      </c>
      <c r="AA21" s="190">
        <v>6.30464</v>
      </c>
      <c r="AB21" s="190">
        <v>4.0539722308107295</v>
      </c>
      <c r="AC21" s="190">
        <v>9.3226595036040596</v>
      </c>
      <c r="AD21" s="190">
        <v>19.796036777389201</v>
      </c>
      <c r="AE21" s="190">
        <v>11.065682646744701</v>
      </c>
      <c r="AF21" s="190">
        <v>11.6148235514056</v>
      </c>
      <c r="AG21" s="190">
        <v>19.425978000000001</v>
      </c>
      <c r="AH21" s="190">
        <v>27.521836</v>
      </c>
      <c r="AI21" s="203"/>
      <c r="AJ21" s="203"/>
      <c r="AK21" s="203"/>
      <c r="AL21" s="203"/>
      <c r="AM21" s="203"/>
      <c r="AN21" s="167"/>
      <c r="AO21" s="167"/>
      <c r="AP21" s="167"/>
      <c r="AQ21" s="167"/>
      <c r="AR21" s="167"/>
      <c r="AS21" s="167"/>
      <c r="AT21" s="167"/>
      <c r="AU21" s="167"/>
      <c r="AV21" s="167"/>
      <c r="AW21" s="167"/>
      <c r="AX21" s="167"/>
      <c r="AY21" s="167"/>
    </row>
    <row r="22" spans="1:51" ht="14.5" x14ac:dyDescent="0.35">
      <c r="A22" s="189">
        <f>YampaRiverInflow.TotalOutflow!A22</f>
        <v>45717</v>
      </c>
      <c r="B22" s="280"/>
      <c r="C22" s="270">
        <v>10.956</v>
      </c>
      <c r="D22" s="285">
        <v>13.545999999999999</v>
      </c>
      <c r="E22" s="190">
        <v>66.375816</v>
      </c>
      <c r="F22" s="190">
        <v>17.63081</v>
      </c>
      <c r="G22" s="190">
        <v>62.605969999999999</v>
      </c>
      <c r="H22" s="190">
        <v>-10.494788</v>
      </c>
      <c r="I22" s="190">
        <v>-5.3588699999999996</v>
      </c>
      <c r="J22" s="190">
        <v>-15.49112</v>
      </c>
      <c r="K22" s="190">
        <v>36.322969999999998</v>
      </c>
      <c r="L22" s="190">
        <v>9.210090000000001</v>
      </c>
      <c r="M22" s="190">
        <v>5.7764899999999999</v>
      </c>
      <c r="N22" s="190">
        <v>9.2872199999999996</v>
      </c>
      <c r="O22" s="190">
        <v>8.1139899999999994</v>
      </c>
      <c r="P22" s="190">
        <v>9.8301200000000009</v>
      </c>
      <c r="Q22" s="190">
        <v>14.49926</v>
      </c>
      <c r="R22" s="190">
        <v>12.03308</v>
      </c>
      <c r="S22" s="190">
        <v>4.5342399999999996</v>
      </c>
      <c r="T22" s="190">
        <v>19.332849999999997</v>
      </c>
      <c r="U22" s="190">
        <v>6.37479</v>
      </c>
      <c r="V22" s="190">
        <v>9.2942099999999996</v>
      </c>
      <c r="W22" s="190">
        <v>12.6425</v>
      </c>
      <c r="X22" s="190">
        <v>6.9273500000000006</v>
      </c>
      <c r="Y22" s="190">
        <v>-7.20953</v>
      </c>
      <c r="Z22" s="190">
        <v>6.0791599999999999</v>
      </c>
      <c r="AA22" s="190">
        <v>6.5443199999999999</v>
      </c>
      <c r="AB22" s="190">
        <v>12.9016643799678</v>
      </c>
      <c r="AC22" s="190">
        <v>7.2940712366949301</v>
      </c>
      <c r="AD22" s="190">
        <v>35.068694212232302</v>
      </c>
      <c r="AE22" s="190">
        <v>6.2901128095215002</v>
      </c>
      <c r="AF22" s="190">
        <v>18.741606197686799</v>
      </c>
      <c r="AG22" s="190">
        <v>26.794340000000005</v>
      </c>
      <c r="AH22" s="190">
        <v>39.915998000000002</v>
      </c>
      <c r="AI22" s="203"/>
      <c r="AJ22" s="203"/>
      <c r="AK22" s="203"/>
      <c r="AL22" s="203"/>
      <c r="AM22" s="203"/>
      <c r="AN22" s="167"/>
      <c r="AO22" s="167"/>
      <c r="AP22" s="167"/>
      <c r="AQ22" s="167"/>
      <c r="AR22" s="167"/>
      <c r="AS22" s="167"/>
      <c r="AT22" s="167"/>
      <c r="AU22" s="167"/>
      <c r="AV22" s="167"/>
      <c r="AW22" s="167"/>
      <c r="AX22" s="167"/>
      <c r="AY22" s="167"/>
    </row>
    <row r="23" spans="1:51" ht="14.5" x14ac:dyDescent="0.35">
      <c r="A23" s="189">
        <f>YampaRiverInflow.TotalOutflow!A23</f>
        <v>45748</v>
      </c>
      <c r="B23" s="280"/>
      <c r="C23" s="270">
        <v>8.907</v>
      </c>
      <c r="D23" s="285">
        <v>16.812999999999999</v>
      </c>
      <c r="E23" s="190">
        <v>41.261670000000002</v>
      </c>
      <c r="F23" s="190">
        <v>7.7661820000000006</v>
      </c>
      <c r="G23" s="190">
        <v>14.708754000000001</v>
      </c>
      <c r="H23" s="190">
        <v>23.635946000000001</v>
      </c>
      <c r="I23" s="190">
        <v>6.8406400000000005</v>
      </c>
      <c r="J23" s="190">
        <v>-2.2138499999999999</v>
      </c>
      <c r="K23" s="190">
        <v>19.547470000000001</v>
      </c>
      <c r="L23" s="190">
        <v>11.52768</v>
      </c>
      <c r="M23" s="190">
        <v>17.343669999999999</v>
      </c>
      <c r="N23" s="190">
        <v>13.49269</v>
      </c>
      <c r="O23" s="190">
        <v>4.6643299999999996</v>
      </c>
      <c r="P23" s="190">
        <v>2.3306399999999998</v>
      </c>
      <c r="Q23" s="190">
        <v>9.179590000000001</v>
      </c>
      <c r="R23" s="190">
        <v>14.534559999999999</v>
      </c>
      <c r="S23" s="190">
        <v>4.0880400000000003</v>
      </c>
      <c r="T23" s="190">
        <v>12.77216</v>
      </c>
      <c r="U23" s="190">
        <v>7.4774700000000003</v>
      </c>
      <c r="V23" s="190">
        <v>12.525</v>
      </c>
      <c r="W23" s="190">
        <v>22.5366</v>
      </c>
      <c r="X23" s="190">
        <v>5.4246600000000003</v>
      </c>
      <c r="Y23" s="190">
        <v>-1.42597</v>
      </c>
      <c r="Z23" s="190">
        <v>9.8915199999999999</v>
      </c>
      <c r="AA23" s="190">
        <v>9.72743</v>
      </c>
      <c r="AB23" s="190">
        <v>15.713943386447099</v>
      </c>
      <c r="AC23" s="190">
        <v>6.6015394221493597</v>
      </c>
      <c r="AD23" s="190">
        <v>32.830230167934701</v>
      </c>
      <c r="AE23" s="190">
        <v>14.096756611570999</v>
      </c>
      <c r="AF23" s="190">
        <v>21.908179504132999</v>
      </c>
      <c r="AG23" s="190">
        <v>18.399011999999999</v>
      </c>
      <c r="AH23" s="190">
        <v>29.763325999999999</v>
      </c>
      <c r="AI23" s="203"/>
      <c r="AJ23" s="203"/>
      <c r="AK23" s="203"/>
      <c r="AL23" s="203"/>
      <c r="AM23" s="203"/>
      <c r="AN23" s="167"/>
      <c r="AO23" s="167"/>
      <c r="AP23" s="167"/>
      <c r="AQ23" s="167"/>
      <c r="AR23" s="167"/>
      <c r="AS23" s="167"/>
      <c r="AT23" s="167"/>
      <c r="AU23" s="167"/>
      <c r="AV23" s="167"/>
      <c r="AW23" s="167"/>
      <c r="AX23" s="167"/>
      <c r="AY23" s="167"/>
    </row>
    <row r="24" spans="1:51" ht="14.5" x14ac:dyDescent="0.35">
      <c r="A24" s="189">
        <f>YampaRiverInflow.TotalOutflow!A24</f>
        <v>45778</v>
      </c>
      <c r="B24" s="280"/>
      <c r="C24" s="270">
        <v>2.7709999999999999</v>
      </c>
      <c r="D24" s="285">
        <v>21.079000000000001</v>
      </c>
      <c r="E24" s="190">
        <v>30.256135999999998</v>
      </c>
      <c r="F24" s="190">
        <v>9.5716059999999992</v>
      </c>
      <c r="G24" s="190">
        <v>29.325434000000005</v>
      </c>
      <c r="H24" s="190">
        <v>5.5503300000000007</v>
      </c>
      <c r="I24" s="190">
        <v>8.0619300000000003</v>
      </c>
      <c r="J24" s="190">
        <v>-4.66012</v>
      </c>
      <c r="K24" s="190">
        <v>9.683209999999999</v>
      </c>
      <c r="L24" s="190">
        <v>23.337949999999999</v>
      </c>
      <c r="M24" s="190">
        <v>11.09249</v>
      </c>
      <c r="N24" s="190">
        <v>14.89179</v>
      </c>
      <c r="O24" s="190">
        <v>9.6852700000000009</v>
      </c>
      <c r="P24" s="190">
        <v>5.5847100000000003</v>
      </c>
      <c r="Q24" s="190">
        <v>4.1686000000000005</v>
      </c>
      <c r="R24" s="190">
        <v>14.016170000000001</v>
      </c>
      <c r="S24" s="190">
        <v>5.02379</v>
      </c>
      <c r="T24" s="190">
        <v>16.882990000000003</v>
      </c>
      <c r="U24" s="190">
        <v>3.9549799999999999</v>
      </c>
      <c r="V24" s="190">
        <v>10.53945</v>
      </c>
      <c r="W24" s="190">
        <v>19.5229</v>
      </c>
      <c r="X24" s="190">
        <v>4.9721899999999994</v>
      </c>
      <c r="Y24" s="190">
        <v>1.2309300000000001</v>
      </c>
      <c r="Z24" s="190">
        <v>4.9847600000000005</v>
      </c>
      <c r="AA24" s="190">
        <v>9.3964200000000009</v>
      </c>
      <c r="AB24" s="190">
        <v>9.2539210713396098</v>
      </c>
      <c r="AC24" s="190">
        <v>5.5819525592733701</v>
      </c>
      <c r="AD24" s="190">
        <v>25.107575702810699</v>
      </c>
      <c r="AE24" s="190">
        <v>32.171070661818902</v>
      </c>
      <c r="AF24" s="190">
        <v>22.140587519075002</v>
      </c>
      <c r="AG24" s="190">
        <v>9.3170699999999993</v>
      </c>
      <c r="AH24" s="190">
        <v>17.687328000000001</v>
      </c>
      <c r="AI24" s="203"/>
      <c r="AJ24" s="203"/>
      <c r="AK24" s="203"/>
      <c r="AL24" s="203"/>
      <c r="AM24" s="203"/>
      <c r="AN24" s="167"/>
      <c r="AO24" s="167"/>
      <c r="AP24" s="167"/>
      <c r="AQ24" s="167"/>
      <c r="AR24" s="167"/>
      <c r="AS24" s="167"/>
      <c r="AT24" s="167"/>
      <c r="AU24" s="167"/>
      <c r="AV24" s="167"/>
      <c r="AW24" s="167"/>
      <c r="AX24" s="167"/>
      <c r="AY24" s="167"/>
    </row>
    <row r="25" spans="1:51" ht="14.5" x14ac:dyDescent="0.35">
      <c r="A25" s="189">
        <f>YampaRiverInflow.TotalOutflow!A25</f>
        <v>45809</v>
      </c>
      <c r="B25" s="280"/>
      <c r="C25" s="270">
        <v>4.2690000000000001</v>
      </c>
      <c r="D25" s="285">
        <v>17.227</v>
      </c>
      <c r="E25" s="190">
        <v>4.9412060000000002</v>
      </c>
      <c r="F25" s="190">
        <v>-1.180104</v>
      </c>
      <c r="G25" s="190">
        <v>16.706314000000003</v>
      </c>
      <c r="H25" s="190">
        <v>1.3633040000000001</v>
      </c>
      <c r="I25" s="190">
        <v>-0.79383999999999999</v>
      </c>
      <c r="J25" s="190">
        <v>-23.251810000000003</v>
      </c>
      <c r="K25" s="190">
        <v>12.69872</v>
      </c>
      <c r="L25" s="190">
        <v>19.039000000000001</v>
      </c>
      <c r="M25" s="190">
        <v>6.8687700000000005</v>
      </c>
      <c r="N25" s="190">
        <v>14.246139999999999</v>
      </c>
      <c r="O25" s="190">
        <v>18.845080000000003</v>
      </c>
      <c r="P25" s="190">
        <v>7.4909099999999995</v>
      </c>
      <c r="Q25" s="190">
        <v>13.8124</v>
      </c>
      <c r="R25" s="190">
        <v>24.775919999999999</v>
      </c>
      <c r="S25" s="190">
        <v>9.7531100000000013</v>
      </c>
      <c r="T25" s="190">
        <v>18.740459999999999</v>
      </c>
      <c r="U25" s="190">
        <v>5.9942099999999998</v>
      </c>
      <c r="V25" s="190">
        <v>10.93661</v>
      </c>
      <c r="W25" s="190">
        <v>14.07673</v>
      </c>
      <c r="X25" s="190">
        <v>3.54962</v>
      </c>
      <c r="Y25" s="190">
        <v>6.4226899999999993</v>
      </c>
      <c r="Z25" s="190">
        <v>10.59356</v>
      </c>
      <c r="AA25" s="190">
        <v>1.32226</v>
      </c>
      <c r="AB25" s="190">
        <v>6.9610190102487604</v>
      </c>
      <c r="AC25" s="190">
        <v>13.6235045447941</v>
      </c>
      <c r="AD25" s="190">
        <v>21.1430438016537</v>
      </c>
      <c r="AE25" s="190">
        <v>42.150180575868696</v>
      </c>
      <c r="AF25" s="190">
        <v>13.4754590082651</v>
      </c>
      <c r="AG25" s="190">
        <v>19.542680000000001</v>
      </c>
      <c r="AH25" s="190">
        <v>1.2684000000000002</v>
      </c>
      <c r="AI25" s="203"/>
      <c r="AJ25" s="203"/>
      <c r="AK25" s="203"/>
      <c r="AL25" s="203"/>
      <c r="AM25" s="203"/>
      <c r="AN25" s="167"/>
      <c r="AO25" s="167"/>
      <c r="AP25" s="167"/>
      <c r="AQ25" s="167"/>
      <c r="AR25" s="167"/>
      <c r="AS25" s="167"/>
      <c r="AT25" s="167"/>
      <c r="AU25" s="167"/>
      <c r="AV25" s="167"/>
      <c r="AW25" s="167"/>
      <c r="AX25" s="167"/>
      <c r="AY25" s="167"/>
    </row>
    <row r="26" spans="1:51" ht="14.5" x14ac:dyDescent="0.35">
      <c r="A26" s="189">
        <f>YampaRiverInflow.TotalOutflow!A26</f>
        <v>45839</v>
      </c>
      <c r="B26" s="280"/>
      <c r="C26" s="270">
        <v>5.7709999999999999</v>
      </c>
      <c r="D26" s="285">
        <v>15.263</v>
      </c>
      <c r="E26" s="190">
        <v>2.0310160000000002</v>
      </c>
      <c r="F26" s="190">
        <v>8.0089059999999996</v>
      </c>
      <c r="G26" s="190">
        <v>20.697440000000004</v>
      </c>
      <c r="H26" s="190">
        <v>17.755964000000002</v>
      </c>
      <c r="I26" s="190">
        <v>11.63293</v>
      </c>
      <c r="J26" s="190">
        <v>-12.476629999999998</v>
      </c>
      <c r="K26" s="190">
        <v>23.625509999999998</v>
      </c>
      <c r="L26" s="190">
        <v>20.54889</v>
      </c>
      <c r="M26" s="190">
        <v>8.319090000000001</v>
      </c>
      <c r="N26" s="190">
        <v>20.105460000000001</v>
      </c>
      <c r="O26" s="190">
        <v>19.50067</v>
      </c>
      <c r="P26" s="190">
        <v>8.3446700000000007</v>
      </c>
      <c r="Q26" s="190">
        <v>18.455950000000001</v>
      </c>
      <c r="R26" s="190">
        <v>31.79073</v>
      </c>
      <c r="S26" s="190">
        <v>14.55987</v>
      </c>
      <c r="T26" s="190">
        <v>21.886839999999999</v>
      </c>
      <c r="U26" s="190">
        <v>25.583909999999999</v>
      </c>
      <c r="V26" s="190">
        <v>21.074020000000001</v>
      </c>
      <c r="W26" s="190">
        <v>18.544400000000003</v>
      </c>
      <c r="X26" s="190">
        <v>6.5901300000000003</v>
      </c>
      <c r="Y26" s="190">
        <v>14.91146</v>
      </c>
      <c r="Z26" s="190">
        <v>14.38373</v>
      </c>
      <c r="AA26" s="190">
        <v>27.614090000000001</v>
      </c>
      <c r="AB26" s="190">
        <v>12.5574148766291</v>
      </c>
      <c r="AC26" s="190">
        <v>24.781192150480202</v>
      </c>
      <c r="AD26" s="190">
        <v>16.943357023537999</v>
      </c>
      <c r="AE26" s="190">
        <v>39.1588780983151</v>
      </c>
      <c r="AF26" s="190">
        <v>23.713968098447001</v>
      </c>
      <c r="AG26" s="190">
        <v>3.5028120000000005</v>
      </c>
      <c r="AH26" s="190">
        <v>15.702810000000001</v>
      </c>
      <c r="AI26" s="203"/>
      <c r="AJ26" s="203"/>
      <c r="AK26" s="203"/>
      <c r="AL26" s="203"/>
      <c r="AM26" s="203"/>
      <c r="AN26" s="167"/>
      <c r="AO26" s="167"/>
      <c r="AP26" s="167"/>
      <c r="AQ26" s="167"/>
      <c r="AR26" s="167"/>
      <c r="AS26" s="167"/>
      <c r="AT26" s="167"/>
      <c r="AU26" s="167"/>
      <c r="AV26" s="167"/>
      <c r="AW26" s="167"/>
      <c r="AX26" s="167"/>
      <c r="AY26" s="167"/>
    </row>
    <row r="27" spans="1:51" ht="14.5" x14ac:dyDescent="0.35">
      <c r="A27" s="189">
        <f>YampaRiverInflow.TotalOutflow!A27</f>
        <v>45870</v>
      </c>
      <c r="B27" s="280"/>
      <c r="C27" s="270">
        <v>14.839</v>
      </c>
      <c r="D27" s="285">
        <v>13.611000000000001</v>
      </c>
      <c r="E27" s="190">
        <v>19.739957999999998</v>
      </c>
      <c r="F27" s="190">
        <v>11.451958000000001</v>
      </c>
      <c r="G27" s="190">
        <v>20.660824000000002</v>
      </c>
      <c r="H27" s="190">
        <v>13.796706</v>
      </c>
      <c r="I27" s="190">
        <v>9.7706299999999988</v>
      </c>
      <c r="J27" s="190">
        <v>7.4435000000000002</v>
      </c>
      <c r="K27" s="190">
        <v>20.504860000000001</v>
      </c>
      <c r="L27" s="190">
        <v>22.135639999999999</v>
      </c>
      <c r="M27" s="190">
        <v>5.2130799999999997</v>
      </c>
      <c r="N27" s="190">
        <v>14.802440000000001</v>
      </c>
      <c r="O27" s="190">
        <v>21.94164</v>
      </c>
      <c r="P27" s="190">
        <v>8.4181799999999996</v>
      </c>
      <c r="Q27" s="190">
        <v>21.659500000000001</v>
      </c>
      <c r="R27" s="190">
        <v>35.8294</v>
      </c>
      <c r="S27" s="190">
        <v>14.210139999999999</v>
      </c>
      <c r="T27" s="190">
        <v>24.195160000000001</v>
      </c>
      <c r="U27" s="190">
        <v>26.496269999999999</v>
      </c>
      <c r="V27" s="190">
        <v>24.024999999999999</v>
      </c>
      <c r="W27" s="190">
        <v>22.344560000000001</v>
      </c>
      <c r="X27" s="190">
        <v>9.8739599999999985</v>
      </c>
      <c r="Y27" s="190">
        <v>13.84548</v>
      </c>
      <c r="Z27" s="190">
        <v>16.93469</v>
      </c>
      <c r="AA27" s="190">
        <v>14.48996</v>
      </c>
      <c r="AB27" s="190">
        <v>14.623601239406</v>
      </c>
      <c r="AC27" s="190">
        <v>29.351938843042298</v>
      </c>
      <c r="AD27" s="190">
        <v>10.6373367791084</v>
      </c>
      <c r="AE27" s="190">
        <v>32.4739838860175</v>
      </c>
      <c r="AF27" s="190">
        <v>32.289258266844001</v>
      </c>
      <c r="AG27" s="190">
        <v>21.988620000000001</v>
      </c>
      <c r="AH27" s="190">
        <v>28.766426000000003</v>
      </c>
      <c r="AI27" s="203"/>
      <c r="AJ27" s="203"/>
      <c r="AK27" s="203"/>
      <c r="AL27" s="203"/>
      <c r="AM27" s="203"/>
      <c r="AN27" s="167"/>
      <c r="AO27" s="167"/>
      <c r="AP27" s="167"/>
      <c r="AQ27" s="167"/>
      <c r="AR27" s="167"/>
      <c r="AS27" s="167"/>
      <c r="AT27" s="167"/>
      <c r="AU27" s="167"/>
      <c r="AV27" s="167"/>
      <c r="AW27" s="167"/>
      <c r="AX27" s="167"/>
      <c r="AY27" s="167"/>
    </row>
    <row r="28" spans="1:51" ht="14.5" x14ac:dyDescent="0.35">
      <c r="A28" s="189">
        <f>YampaRiverInflow.TotalOutflow!A28</f>
        <v>45901</v>
      </c>
      <c r="B28" s="280"/>
      <c r="C28" s="270">
        <v>14.458</v>
      </c>
      <c r="D28" s="285">
        <v>15.929</v>
      </c>
      <c r="E28" s="190">
        <v>15.737406</v>
      </c>
      <c r="F28" s="190">
        <v>14.914582000000003</v>
      </c>
      <c r="G28" s="190">
        <v>14.839589999999999</v>
      </c>
      <c r="H28" s="190">
        <v>10.647540000000001</v>
      </c>
      <c r="I28" s="190">
        <v>-6.0112700000000006</v>
      </c>
      <c r="J28" s="190">
        <v>19.914009999999998</v>
      </c>
      <c r="K28" s="190">
        <v>13.555149999999999</v>
      </c>
      <c r="L28" s="190">
        <v>15.397549999999999</v>
      </c>
      <c r="M28" s="190">
        <v>7.1036899999999994</v>
      </c>
      <c r="N28" s="190">
        <v>8.6973899999999986</v>
      </c>
      <c r="O28" s="190">
        <v>11.841569999999999</v>
      </c>
      <c r="P28" s="190">
        <v>3.6388400000000001</v>
      </c>
      <c r="Q28" s="190">
        <v>18.084299999999999</v>
      </c>
      <c r="R28" s="190">
        <v>24.926950000000001</v>
      </c>
      <c r="S28" s="190">
        <v>13.032249999999999</v>
      </c>
      <c r="T28" s="190">
        <v>14.707469999999999</v>
      </c>
      <c r="U28" s="190">
        <v>15.101129999999999</v>
      </c>
      <c r="V28" s="190">
        <v>9.3519199999999998</v>
      </c>
      <c r="W28" s="190">
        <v>35.037589999999994</v>
      </c>
      <c r="X28" s="190">
        <v>-2.8639899999999998</v>
      </c>
      <c r="Y28" s="190">
        <v>6.7481800000000005</v>
      </c>
      <c r="Z28" s="190">
        <v>15.02529</v>
      </c>
      <c r="AA28" s="190">
        <v>11.451879999999999</v>
      </c>
      <c r="AB28" s="190">
        <v>13.1848636376867</v>
      </c>
      <c r="AC28" s="190">
        <v>8.3238249586783297</v>
      </c>
      <c r="AD28" s="190">
        <v>19.8346958697528</v>
      </c>
      <c r="AE28" s="190">
        <v>16.409711323636998</v>
      </c>
      <c r="AF28" s="190">
        <v>25.7866844641329</v>
      </c>
      <c r="AG28" s="190">
        <v>21.500264000000001</v>
      </c>
      <c r="AH28" s="190">
        <v>26.366382000000002</v>
      </c>
      <c r="AI28" s="203"/>
      <c r="AJ28" s="203"/>
      <c r="AK28" s="203"/>
      <c r="AL28" s="203"/>
      <c r="AM28" s="203"/>
      <c r="AN28" s="167"/>
      <c r="AO28" s="167"/>
      <c r="AP28" s="167"/>
      <c r="AQ28" s="167"/>
      <c r="AR28" s="167"/>
      <c r="AS28" s="167"/>
      <c r="AT28" s="167"/>
      <c r="AU28" s="167"/>
      <c r="AV28" s="167"/>
      <c r="AW28" s="167"/>
      <c r="AX28" s="167"/>
      <c r="AY28" s="167"/>
    </row>
    <row r="29" spans="1:51" ht="14.5" x14ac:dyDescent="0.35">
      <c r="A29" s="189">
        <f>YampaRiverInflow.TotalOutflow!A29</f>
        <v>45931</v>
      </c>
      <c r="B29" s="280"/>
      <c r="C29" s="270">
        <v>12.128</v>
      </c>
      <c r="D29" s="285">
        <v>16.375</v>
      </c>
      <c r="E29" s="190">
        <v>11.836898000000001</v>
      </c>
      <c r="F29" s="190">
        <v>11.503132000000001</v>
      </c>
      <c r="G29" s="190">
        <v>12.135444000000001</v>
      </c>
      <c r="H29" s="190">
        <v>6.3876860000000004</v>
      </c>
      <c r="I29" s="190">
        <v>-7.82599</v>
      </c>
      <c r="J29" s="190">
        <v>24.362849999999998</v>
      </c>
      <c r="K29" s="190">
        <v>10.95425</v>
      </c>
      <c r="L29" s="190">
        <v>11.723360000000001</v>
      </c>
      <c r="M29" s="190">
        <v>4.6145899999999997</v>
      </c>
      <c r="N29" s="190">
        <v>6.6953500000000004</v>
      </c>
      <c r="O29" s="190">
        <v>9.5123700000000007</v>
      </c>
      <c r="P29" s="190">
        <v>-0.49925999999999998</v>
      </c>
      <c r="Q29" s="190">
        <v>18.132660000000001</v>
      </c>
      <c r="R29" s="190">
        <v>19.22006</v>
      </c>
      <c r="S29" s="190">
        <v>10.97871</v>
      </c>
      <c r="T29" s="190">
        <v>13.21185</v>
      </c>
      <c r="U29" s="190">
        <v>14.04824</v>
      </c>
      <c r="V29" s="190">
        <v>6.9533999999999994</v>
      </c>
      <c r="W29" s="190">
        <v>23.35398</v>
      </c>
      <c r="X29" s="190">
        <v>-2.8656299999999999</v>
      </c>
      <c r="Y29" s="190">
        <v>2.3012199999999998</v>
      </c>
      <c r="Z29" s="190">
        <v>14.73507</v>
      </c>
      <c r="AA29" s="190">
        <v>8.505370000000001</v>
      </c>
      <c r="AB29" s="190">
        <v>9.0830627261494108</v>
      </c>
      <c r="AC29" s="190">
        <v>-6.2740460311398598</v>
      </c>
      <c r="AD29" s="190">
        <v>25.002335616926402</v>
      </c>
      <c r="AE29" s="190">
        <v>7.7553593381164196</v>
      </c>
      <c r="AF29" s="190">
        <v>26.857120247405899</v>
      </c>
      <c r="AG29" s="190">
        <v>8.6108960000000003</v>
      </c>
      <c r="AH29" s="190">
        <v>17.934583999999997</v>
      </c>
      <c r="AI29" s="203"/>
      <c r="AJ29" s="203"/>
      <c r="AK29" s="203"/>
      <c r="AL29" s="203"/>
      <c r="AM29" s="203"/>
      <c r="AN29" s="167"/>
      <c r="AO29" s="167"/>
      <c r="AP29" s="167"/>
      <c r="AQ29" s="167"/>
      <c r="AR29" s="167"/>
      <c r="AS29" s="167"/>
      <c r="AT29" s="167"/>
      <c r="AU29" s="167"/>
      <c r="AV29" s="167"/>
      <c r="AW29" s="167"/>
      <c r="AX29" s="167"/>
      <c r="AY29" s="167"/>
    </row>
    <row r="30" spans="1:51" ht="14.5" x14ac:dyDescent="0.35">
      <c r="A30" s="189">
        <f>YampaRiverInflow.TotalOutflow!A30</f>
        <v>45962</v>
      </c>
      <c r="B30" s="280"/>
      <c r="C30" s="270">
        <v>12.315</v>
      </c>
      <c r="D30" s="285">
        <v>4.9749999999999996</v>
      </c>
      <c r="E30" s="190">
        <v>12.147136</v>
      </c>
      <c r="F30" s="190">
        <v>3.6625680000000003</v>
      </c>
      <c r="G30" s="190">
        <v>15.820898000000001</v>
      </c>
      <c r="H30" s="190">
        <v>14.533392000000001</v>
      </c>
      <c r="I30" s="190">
        <v>-12.37326</v>
      </c>
      <c r="J30" s="190">
        <v>14.93168</v>
      </c>
      <c r="K30" s="190">
        <v>-5.1652700000000005</v>
      </c>
      <c r="L30" s="190">
        <v>10.395850000000001</v>
      </c>
      <c r="M30" s="190">
        <v>4.0648400000000002</v>
      </c>
      <c r="N30" s="190">
        <v>3.5380700000000003</v>
      </c>
      <c r="O30" s="190">
        <v>7.5272700000000006</v>
      </c>
      <c r="P30" s="190">
        <v>13.11669</v>
      </c>
      <c r="Q30" s="190">
        <v>15.47784</v>
      </c>
      <c r="R30" s="190">
        <v>21.893450000000001</v>
      </c>
      <c r="S30" s="190">
        <v>12.1463</v>
      </c>
      <c r="T30" s="190">
        <v>8.651209999999999</v>
      </c>
      <c r="U30" s="190">
        <v>9.7618099999999988</v>
      </c>
      <c r="V30" s="190">
        <v>16.488720000000001</v>
      </c>
      <c r="W30" s="190">
        <v>4.6226700000000003</v>
      </c>
      <c r="X30" s="190">
        <v>5.9689499999999995</v>
      </c>
      <c r="Y30" s="190">
        <v>-1.0023</v>
      </c>
      <c r="Z30" s="190">
        <v>2.8529</v>
      </c>
      <c r="AA30" s="190">
        <v>5.8924399999999997</v>
      </c>
      <c r="AB30" s="190">
        <v>3.9897065276040999</v>
      </c>
      <c r="AC30" s="190">
        <v>-11.4351155371894</v>
      </c>
      <c r="AD30" s="190">
        <v>6.3263246300834401</v>
      </c>
      <c r="AE30" s="190">
        <v>3.8446132224799099</v>
      </c>
      <c r="AF30" s="190">
        <v>10.148976943471901</v>
      </c>
      <c r="AG30" s="190">
        <v>8.991363999999999</v>
      </c>
      <c r="AH30" s="190">
        <v>10.960080000000001</v>
      </c>
      <c r="AI30" s="203"/>
      <c r="AJ30" s="203"/>
      <c r="AK30" s="203"/>
      <c r="AL30" s="203"/>
      <c r="AM30" s="203"/>
      <c r="AN30" s="167"/>
      <c r="AO30" s="167"/>
      <c r="AP30" s="167"/>
      <c r="AQ30" s="167"/>
      <c r="AR30" s="167"/>
      <c r="AS30" s="167"/>
      <c r="AT30" s="167"/>
      <c r="AU30" s="167"/>
      <c r="AV30" s="167"/>
      <c r="AW30" s="167"/>
      <c r="AX30" s="167"/>
      <c r="AY30" s="167"/>
    </row>
    <row r="31" spans="1:51" ht="14.5" x14ac:dyDescent="0.35">
      <c r="A31" s="189">
        <f>YampaRiverInflow.TotalOutflow!A31</f>
        <v>45992</v>
      </c>
      <c r="B31" s="280"/>
      <c r="C31" s="270">
        <v>15.977</v>
      </c>
      <c r="D31" s="285">
        <v>3.2080000000000002</v>
      </c>
      <c r="E31" s="190">
        <v>11.927992</v>
      </c>
      <c r="F31" s="190">
        <v>18.697578</v>
      </c>
      <c r="G31" s="190">
        <v>16.272072000000001</v>
      </c>
      <c r="H31" s="190">
        <v>6.2282960000000003</v>
      </c>
      <c r="I31" s="190">
        <v>-16.238409999999998</v>
      </c>
      <c r="J31" s="190">
        <v>12.00187</v>
      </c>
      <c r="K31" s="190">
        <v>6.5915499999999998</v>
      </c>
      <c r="L31" s="190">
        <v>12.228569999999999</v>
      </c>
      <c r="M31" s="190">
        <v>1.01868</v>
      </c>
      <c r="N31" s="190">
        <v>6.6875100000000005</v>
      </c>
      <c r="O31" s="190">
        <v>11.483219999999999</v>
      </c>
      <c r="P31" s="190">
        <v>-2.7016499999999999</v>
      </c>
      <c r="Q31" s="190">
        <v>25.948370000000001</v>
      </c>
      <c r="R31" s="190">
        <v>22.778939999999999</v>
      </c>
      <c r="S31" s="190">
        <v>11.792920000000001</v>
      </c>
      <c r="T31" s="190">
        <v>17.610810000000001</v>
      </c>
      <c r="U31" s="190">
        <v>24.307770000000001</v>
      </c>
      <c r="V31" s="190">
        <v>18.407709999999998</v>
      </c>
      <c r="W31" s="190">
        <v>2.61571</v>
      </c>
      <c r="X31" s="190">
        <v>-1.4079200000000001</v>
      </c>
      <c r="Y31" s="190">
        <v>-6.0315000000000003</v>
      </c>
      <c r="Z31" s="190">
        <v>15.691600000000001</v>
      </c>
      <c r="AA31" s="190">
        <v>6.0872700000000002</v>
      </c>
      <c r="AB31" s="190">
        <v>14.668721902282002</v>
      </c>
      <c r="AC31" s="190">
        <v>-6.0504652876024405</v>
      </c>
      <c r="AD31" s="190">
        <v>3.9440781003643801</v>
      </c>
      <c r="AE31" s="190">
        <v>5.96184380284366</v>
      </c>
      <c r="AF31" s="190">
        <v>-3.3022761146438002</v>
      </c>
      <c r="AG31" s="190">
        <v>16.566911999999999</v>
      </c>
      <c r="AH31" s="190">
        <v>23.606604000000004</v>
      </c>
      <c r="AI31" s="203"/>
      <c r="AJ31" s="203"/>
      <c r="AK31" s="203"/>
      <c r="AL31" s="203"/>
      <c r="AM31" s="203"/>
      <c r="AN31" s="167"/>
      <c r="AO31" s="167"/>
      <c r="AP31" s="167"/>
      <c r="AQ31" s="167"/>
      <c r="AR31" s="167"/>
      <c r="AS31" s="167"/>
      <c r="AT31" s="167"/>
      <c r="AU31" s="167"/>
      <c r="AV31" s="167"/>
      <c r="AW31" s="167"/>
      <c r="AX31" s="167"/>
      <c r="AY31" s="167"/>
    </row>
    <row r="32" spans="1:51" ht="14.5" x14ac:dyDescent="0.35">
      <c r="A32" s="189">
        <f>YampaRiverInflow.TotalOutflow!A32</f>
        <v>46023</v>
      </c>
      <c r="B32" s="280"/>
      <c r="C32" s="270">
        <v>17.963000000000001</v>
      </c>
      <c r="D32" s="285">
        <v>4.2699999999999996</v>
      </c>
      <c r="E32" s="190">
        <v>14.084605999999999</v>
      </c>
      <c r="F32" s="190">
        <v>35.531559999999999</v>
      </c>
      <c r="G32" s="190">
        <v>11.366462</v>
      </c>
      <c r="H32" s="190">
        <v>12.906422000000001</v>
      </c>
      <c r="I32" s="190">
        <v>-12.26146</v>
      </c>
      <c r="J32" s="190">
        <v>9.9685600000000001</v>
      </c>
      <c r="K32" s="190">
        <v>3.9182399999999999</v>
      </c>
      <c r="L32" s="190">
        <v>5.2524799999999994</v>
      </c>
      <c r="M32" s="190">
        <v>0.65434000000000003</v>
      </c>
      <c r="N32" s="190">
        <v>10.38495</v>
      </c>
      <c r="O32" s="190">
        <v>14.23559</v>
      </c>
      <c r="P32" s="190">
        <v>9.8203300000000002</v>
      </c>
      <c r="Q32" s="190">
        <v>24.700430000000001</v>
      </c>
      <c r="R32" s="190">
        <v>22.069479999999999</v>
      </c>
      <c r="S32" s="190">
        <v>12.57952</v>
      </c>
      <c r="T32" s="190">
        <v>19.210369999999998</v>
      </c>
      <c r="U32" s="190">
        <v>24.414390000000001</v>
      </c>
      <c r="V32" s="190">
        <v>14.356399999999999</v>
      </c>
      <c r="W32" s="190">
        <v>-5.5168900000000001</v>
      </c>
      <c r="X32" s="190">
        <v>8.7599999999999997E-2</v>
      </c>
      <c r="Y32" s="190">
        <v>10.52117</v>
      </c>
      <c r="Z32" s="190">
        <v>15.80128</v>
      </c>
      <c r="AA32" s="190">
        <v>7.4489752076703502</v>
      </c>
      <c r="AB32" s="190">
        <v>19.8163140489265</v>
      </c>
      <c r="AC32" s="190">
        <v>0.31217231431502396</v>
      </c>
      <c r="AD32" s="190">
        <v>11.158060331372901</v>
      </c>
      <c r="AE32" s="190">
        <v>7.7495685923312703</v>
      </c>
      <c r="AF32" s="190">
        <v>16.305914000000001</v>
      </c>
      <c r="AG32" s="190">
        <v>18.317238</v>
      </c>
      <c r="AH32" s="190">
        <v>101.21908400000001</v>
      </c>
      <c r="AI32" s="203"/>
      <c r="AJ32" s="203"/>
      <c r="AK32" s="203"/>
      <c r="AL32" s="203"/>
      <c r="AM32" s="203"/>
      <c r="AN32" s="167"/>
      <c r="AO32" s="167"/>
      <c r="AP32" s="167"/>
      <c r="AQ32" s="167"/>
      <c r="AR32" s="167"/>
      <c r="AS32" s="167"/>
      <c r="AT32" s="167"/>
      <c r="AU32" s="167"/>
      <c r="AV32" s="167"/>
      <c r="AW32" s="167"/>
      <c r="AX32" s="167"/>
      <c r="AY32" s="167"/>
    </row>
    <row r="33" spans="1:51" ht="14.5" x14ac:dyDescent="0.35">
      <c r="A33" s="189">
        <f>YampaRiverInflow.TotalOutflow!A33</f>
        <v>46054</v>
      </c>
      <c r="B33" s="280"/>
      <c r="C33" s="270">
        <v>15.03</v>
      </c>
      <c r="D33" s="285">
        <v>10.779</v>
      </c>
      <c r="E33" s="190">
        <v>14.718234000000001</v>
      </c>
      <c r="F33" s="190">
        <v>33.481140000000003</v>
      </c>
      <c r="G33" s="190">
        <v>10.668854</v>
      </c>
      <c r="H33" s="190">
        <v>-2.5262600000000002</v>
      </c>
      <c r="I33" s="190">
        <v>-10.192350000000001</v>
      </c>
      <c r="J33" s="190">
        <v>6.2821099999999994</v>
      </c>
      <c r="K33" s="190">
        <v>3.13246</v>
      </c>
      <c r="L33" s="190">
        <v>4.1601400000000002</v>
      </c>
      <c r="M33" s="190">
        <v>2.8380700000000001</v>
      </c>
      <c r="N33" s="190">
        <v>9.7490100000000002</v>
      </c>
      <c r="O33" s="190">
        <v>16.001570000000001</v>
      </c>
      <c r="P33" s="190">
        <v>9.5720700000000001</v>
      </c>
      <c r="Q33" s="190">
        <v>21.740169999999999</v>
      </c>
      <c r="R33" s="190">
        <v>14.98456</v>
      </c>
      <c r="S33" s="190">
        <v>10.01197</v>
      </c>
      <c r="T33" s="190">
        <v>10.48507</v>
      </c>
      <c r="U33" s="190">
        <v>13.671299999999999</v>
      </c>
      <c r="V33" s="190">
        <v>11.7835</v>
      </c>
      <c r="W33" s="190">
        <v>1.5763499999999999</v>
      </c>
      <c r="X33" s="190">
        <v>-4.5615100000000002</v>
      </c>
      <c r="Y33" s="190">
        <v>4.3772399999999996</v>
      </c>
      <c r="Z33" s="190">
        <v>6.30464</v>
      </c>
      <c r="AA33" s="190">
        <v>4.0539722308107295</v>
      </c>
      <c r="AB33" s="190">
        <v>9.3226595036040596</v>
      </c>
      <c r="AC33" s="190">
        <v>19.796036777389201</v>
      </c>
      <c r="AD33" s="190">
        <v>11.065682646744701</v>
      </c>
      <c r="AE33" s="190">
        <v>11.6148235514056</v>
      </c>
      <c r="AF33" s="190">
        <v>19.425978000000001</v>
      </c>
      <c r="AG33" s="190">
        <v>27.521836</v>
      </c>
      <c r="AH33" s="190">
        <v>75.754664000000005</v>
      </c>
      <c r="AI33" s="203"/>
      <c r="AJ33" s="203"/>
      <c r="AK33" s="203"/>
      <c r="AL33" s="203"/>
      <c r="AM33" s="203"/>
      <c r="AN33" s="167"/>
      <c r="AO33" s="167"/>
      <c r="AP33" s="167"/>
      <c r="AQ33" s="167"/>
      <c r="AR33" s="167"/>
      <c r="AS33" s="167"/>
      <c r="AT33" s="167"/>
      <c r="AU33" s="167"/>
      <c r="AV33" s="167"/>
      <c r="AW33" s="167"/>
      <c r="AX33" s="167"/>
      <c r="AY33" s="167"/>
    </row>
    <row r="34" spans="1:51" ht="14.5" x14ac:dyDescent="0.35">
      <c r="A34" s="189">
        <f>YampaRiverInflow.TotalOutflow!A34</f>
        <v>46082</v>
      </c>
      <c r="B34" s="280"/>
      <c r="C34" s="270">
        <v>10.956</v>
      </c>
      <c r="D34" s="285">
        <v>13.545999999999999</v>
      </c>
      <c r="E34" s="190">
        <v>17.63081</v>
      </c>
      <c r="F34" s="190">
        <v>62.605969999999999</v>
      </c>
      <c r="G34" s="190">
        <v>-10.494788</v>
      </c>
      <c r="H34" s="190">
        <v>-5.3588699999999996</v>
      </c>
      <c r="I34" s="190">
        <v>-15.49112</v>
      </c>
      <c r="J34" s="190">
        <v>36.322969999999998</v>
      </c>
      <c r="K34" s="190">
        <v>9.210090000000001</v>
      </c>
      <c r="L34" s="190">
        <v>5.7764899999999999</v>
      </c>
      <c r="M34" s="190">
        <v>9.2872199999999996</v>
      </c>
      <c r="N34" s="190">
        <v>8.1139899999999994</v>
      </c>
      <c r="O34" s="190">
        <v>9.8301200000000009</v>
      </c>
      <c r="P34" s="190">
        <v>14.49926</v>
      </c>
      <c r="Q34" s="190">
        <v>12.03308</v>
      </c>
      <c r="R34" s="190">
        <v>4.5342399999999996</v>
      </c>
      <c r="S34" s="190">
        <v>19.332849999999997</v>
      </c>
      <c r="T34" s="190">
        <v>6.37479</v>
      </c>
      <c r="U34" s="190">
        <v>9.2942099999999996</v>
      </c>
      <c r="V34" s="190">
        <v>12.6425</v>
      </c>
      <c r="W34" s="190">
        <v>6.9273500000000006</v>
      </c>
      <c r="X34" s="190">
        <v>-7.20953</v>
      </c>
      <c r="Y34" s="190">
        <v>6.0791599999999999</v>
      </c>
      <c r="Z34" s="190">
        <v>6.5443199999999999</v>
      </c>
      <c r="AA34" s="190">
        <v>12.9016643799678</v>
      </c>
      <c r="AB34" s="190">
        <v>7.2940712366949301</v>
      </c>
      <c r="AC34" s="190">
        <v>35.068694212232302</v>
      </c>
      <c r="AD34" s="190">
        <v>6.2901128095215002</v>
      </c>
      <c r="AE34" s="190">
        <v>18.741606197686799</v>
      </c>
      <c r="AF34" s="190">
        <v>26.794340000000005</v>
      </c>
      <c r="AG34" s="190">
        <v>39.915998000000002</v>
      </c>
      <c r="AH34" s="190">
        <v>66.375816</v>
      </c>
      <c r="AI34" s="203"/>
      <c r="AJ34" s="203"/>
      <c r="AK34" s="203"/>
      <c r="AL34" s="203"/>
      <c r="AM34" s="203"/>
      <c r="AN34" s="167"/>
      <c r="AO34" s="167"/>
      <c r="AP34" s="167"/>
      <c r="AQ34" s="167"/>
      <c r="AR34" s="167"/>
      <c r="AS34" s="167"/>
      <c r="AT34" s="167"/>
      <c r="AU34" s="167"/>
      <c r="AV34" s="167"/>
      <c r="AW34" s="167"/>
      <c r="AX34" s="167"/>
      <c r="AY34" s="167"/>
    </row>
    <row r="35" spans="1:51" ht="14.5" x14ac:dyDescent="0.35">
      <c r="A35" s="189">
        <f>YampaRiverInflow.TotalOutflow!A35</f>
        <v>46113</v>
      </c>
      <c r="B35" s="280"/>
      <c r="C35" s="270">
        <v>8.907</v>
      </c>
      <c r="D35" s="285">
        <v>16.812999999999999</v>
      </c>
      <c r="E35" s="190">
        <v>7.7661820000000006</v>
      </c>
      <c r="F35" s="190">
        <v>14.708754000000001</v>
      </c>
      <c r="G35" s="190">
        <v>23.635946000000001</v>
      </c>
      <c r="H35" s="190">
        <v>6.8406400000000005</v>
      </c>
      <c r="I35" s="190">
        <v>-2.2138499999999999</v>
      </c>
      <c r="J35" s="190">
        <v>19.547470000000001</v>
      </c>
      <c r="K35" s="190">
        <v>11.52768</v>
      </c>
      <c r="L35" s="190">
        <v>17.343669999999999</v>
      </c>
      <c r="M35" s="190">
        <v>13.49269</v>
      </c>
      <c r="N35" s="190">
        <v>4.6643299999999996</v>
      </c>
      <c r="O35" s="190">
        <v>2.3306399999999998</v>
      </c>
      <c r="P35" s="190">
        <v>9.179590000000001</v>
      </c>
      <c r="Q35" s="190">
        <v>14.534559999999999</v>
      </c>
      <c r="R35" s="190">
        <v>4.0880400000000003</v>
      </c>
      <c r="S35" s="190">
        <v>12.77216</v>
      </c>
      <c r="T35" s="190">
        <v>7.4774700000000003</v>
      </c>
      <c r="U35" s="190">
        <v>12.525</v>
      </c>
      <c r="V35" s="190">
        <v>22.5366</v>
      </c>
      <c r="W35" s="190">
        <v>5.4246600000000003</v>
      </c>
      <c r="X35" s="190">
        <v>-1.42597</v>
      </c>
      <c r="Y35" s="190">
        <v>9.8915199999999999</v>
      </c>
      <c r="Z35" s="190">
        <v>9.72743</v>
      </c>
      <c r="AA35" s="190">
        <v>15.713943386447099</v>
      </c>
      <c r="AB35" s="190">
        <v>6.6015394221493597</v>
      </c>
      <c r="AC35" s="190">
        <v>32.830230167934701</v>
      </c>
      <c r="AD35" s="190">
        <v>14.096756611570999</v>
      </c>
      <c r="AE35" s="190">
        <v>21.908179504132999</v>
      </c>
      <c r="AF35" s="190">
        <v>18.399011999999999</v>
      </c>
      <c r="AG35" s="190">
        <v>29.763325999999999</v>
      </c>
      <c r="AH35" s="190">
        <v>41.261670000000002</v>
      </c>
      <c r="AI35" s="203"/>
      <c r="AJ35" s="203"/>
      <c r="AK35" s="203"/>
      <c r="AL35" s="203"/>
      <c r="AM35" s="203"/>
      <c r="AN35" s="167"/>
      <c r="AO35" s="167"/>
      <c r="AP35" s="167"/>
      <c r="AQ35" s="167"/>
      <c r="AR35" s="167"/>
      <c r="AS35" s="167"/>
      <c r="AT35" s="167"/>
      <c r="AU35" s="167"/>
      <c r="AV35" s="167"/>
      <c r="AW35" s="167"/>
      <c r="AX35" s="167"/>
      <c r="AY35" s="167"/>
    </row>
    <row r="36" spans="1:51" ht="14.5" x14ac:dyDescent="0.35">
      <c r="A36" s="189">
        <f>YampaRiverInflow.TotalOutflow!A36</f>
        <v>46143</v>
      </c>
      <c r="B36" s="280"/>
      <c r="C36" s="270">
        <v>2.7709999999999999</v>
      </c>
      <c r="D36" s="285">
        <v>21.079000000000001</v>
      </c>
      <c r="E36" s="190">
        <v>9.5716059999999992</v>
      </c>
      <c r="F36" s="190">
        <v>29.325434000000005</v>
      </c>
      <c r="G36" s="190">
        <v>5.5503300000000007</v>
      </c>
      <c r="H36" s="190">
        <v>8.0619300000000003</v>
      </c>
      <c r="I36" s="190">
        <v>-4.66012</v>
      </c>
      <c r="J36" s="190">
        <v>9.683209999999999</v>
      </c>
      <c r="K36" s="190">
        <v>23.337949999999999</v>
      </c>
      <c r="L36" s="190">
        <v>11.09249</v>
      </c>
      <c r="M36" s="190">
        <v>14.89179</v>
      </c>
      <c r="N36" s="190">
        <v>9.6852700000000009</v>
      </c>
      <c r="O36" s="190">
        <v>5.5847100000000003</v>
      </c>
      <c r="P36" s="190">
        <v>4.1686000000000005</v>
      </c>
      <c r="Q36" s="190">
        <v>14.016170000000001</v>
      </c>
      <c r="R36" s="190">
        <v>5.02379</v>
      </c>
      <c r="S36" s="190">
        <v>16.882990000000003</v>
      </c>
      <c r="T36" s="190">
        <v>3.9549799999999999</v>
      </c>
      <c r="U36" s="190">
        <v>10.53945</v>
      </c>
      <c r="V36" s="190">
        <v>19.5229</v>
      </c>
      <c r="W36" s="190">
        <v>4.9721899999999994</v>
      </c>
      <c r="X36" s="190">
        <v>1.2309300000000001</v>
      </c>
      <c r="Y36" s="190">
        <v>4.9847600000000005</v>
      </c>
      <c r="Z36" s="190">
        <v>9.3964200000000009</v>
      </c>
      <c r="AA36" s="190">
        <v>9.2539210713396098</v>
      </c>
      <c r="AB36" s="190">
        <v>5.5819525592733701</v>
      </c>
      <c r="AC36" s="190">
        <v>25.107575702810699</v>
      </c>
      <c r="AD36" s="190">
        <v>32.171070661818902</v>
      </c>
      <c r="AE36" s="190">
        <v>22.140587519075002</v>
      </c>
      <c r="AF36" s="190">
        <v>9.3170699999999993</v>
      </c>
      <c r="AG36" s="190">
        <v>17.687328000000001</v>
      </c>
      <c r="AH36" s="190">
        <v>30.256135999999998</v>
      </c>
      <c r="AI36" s="203"/>
      <c r="AJ36" s="203"/>
      <c r="AK36" s="203"/>
      <c r="AL36" s="203"/>
      <c r="AM36" s="203"/>
      <c r="AN36" s="167"/>
      <c r="AO36" s="167"/>
      <c r="AP36" s="167"/>
      <c r="AQ36" s="167"/>
      <c r="AR36" s="167"/>
      <c r="AS36" s="167"/>
      <c r="AT36" s="167"/>
      <c r="AU36" s="167"/>
      <c r="AV36" s="167"/>
      <c r="AW36" s="167"/>
      <c r="AX36" s="167"/>
      <c r="AY36" s="167"/>
    </row>
    <row r="37" spans="1:51" ht="14.5" x14ac:dyDescent="0.35">
      <c r="A37" s="189">
        <f>YampaRiverInflow.TotalOutflow!A37</f>
        <v>46174</v>
      </c>
      <c r="B37" s="280"/>
      <c r="C37" s="270">
        <v>4.2690000000000001</v>
      </c>
      <c r="D37" s="285">
        <v>17.227</v>
      </c>
      <c r="E37" s="190">
        <v>-1.180104</v>
      </c>
      <c r="F37" s="190">
        <v>16.706314000000003</v>
      </c>
      <c r="G37" s="190">
        <v>1.3633040000000001</v>
      </c>
      <c r="H37" s="190">
        <v>-0.79383999999999999</v>
      </c>
      <c r="I37" s="190">
        <v>-23.251810000000003</v>
      </c>
      <c r="J37" s="190">
        <v>12.69872</v>
      </c>
      <c r="K37" s="190">
        <v>19.039000000000001</v>
      </c>
      <c r="L37" s="190">
        <v>6.8687700000000005</v>
      </c>
      <c r="M37" s="190">
        <v>14.246139999999999</v>
      </c>
      <c r="N37" s="190">
        <v>18.845080000000003</v>
      </c>
      <c r="O37" s="190">
        <v>7.4909099999999995</v>
      </c>
      <c r="P37" s="190">
        <v>13.8124</v>
      </c>
      <c r="Q37" s="190">
        <v>24.775919999999999</v>
      </c>
      <c r="R37" s="190">
        <v>9.7531100000000013</v>
      </c>
      <c r="S37" s="190">
        <v>18.740459999999999</v>
      </c>
      <c r="T37" s="190">
        <v>5.9942099999999998</v>
      </c>
      <c r="U37" s="190">
        <v>10.93661</v>
      </c>
      <c r="V37" s="190">
        <v>14.07673</v>
      </c>
      <c r="W37" s="190">
        <v>3.54962</v>
      </c>
      <c r="X37" s="190">
        <v>6.4226899999999993</v>
      </c>
      <c r="Y37" s="190">
        <v>10.59356</v>
      </c>
      <c r="Z37" s="190">
        <v>1.32226</v>
      </c>
      <c r="AA37" s="190">
        <v>6.9610190102487604</v>
      </c>
      <c r="AB37" s="190">
        <v>13.6235045447941</v>
      </c>
      <c r="AC37" s="190">
        <v>21.1430438016537</v>
      </c>
      <c r="AD37" s="190">
        <v>42.150180575868696</v>
      </c>
      <c r="AE37" s="190">
        <v>13.4754590082651</v>
      </c>
      <c r="AF37" s="190">
        <v>19.542680000000001</v>
      </c>
      <c r="AG37" s="190">
        <v>1.2684000000000002</v>
      </c>
      <c r="AH37" s="190">
        <v>4.9412060000000002</v>
      </c>
      <c r="AI37" s="203"/>
      <c r="AJ37" s="203"/>
      <c r="AK37" s="203"/>
      <c r="AL37" s="203"/>
      <c r="AM37" s="203"/>
      <c r="AN37" s="167"/>
      <c r="AO37" s="167"/>
      <c r="AP37" s="167"/>
      <c r="AQ37" s="167"/>
      <c r="AR37" s="167"/>
      <c r="AS37" s="167"/>
      <c r="AT37" s="167"/>
      <c r="AU37" s="167"/>
      <c r="AV37" s="167"/>
      <c r="AW37" s="167"/>
      <c r="AX37" s="167"/>
      <c r="AY37" s="167"/>
    </row>
    <row r="38" spans="1:51" ht="14.5" x14ac:dyDescent="0.35">
      <c r="A38" s="189">
        <f>YampaRiverInflow.TotalOutflow!A38</f>
        <v>46204</v>
      </c>
      <c r="B38" s="280"/>
      <c r="C38" s="270">
        <v>5.7709999999999999</v>
      </c>
      <c r="D38" s="285">
        <v>15.263</v>
      </c>
      <c r="E38" s="190">
        <v>8.0089059999999996</v>
      </c>
      <c r="F38" s="190">
        <v>20.697440000000004</v>
      </c>
      <c r="G38" s="190">
        <v>17.755964000000002</v>
      </c>
      <c r="H38" s="190">
        <v>11.63293</v>
      </c>
      <c r="I38" s="190">
        <v>-12.476629999999998</v>
      </c>
      <c r="J38" s="190">
        <v>23.625509999999998</v>
      </c>
      <c r="K38" s="190">
        <v>20.54889</v>
      </c>
      <c r="L38" s="190">
        <v>8.319090000000001</v>
      </c>
      <c r="M38" s="190">
        <v>20.105460000000001</v>
      </c>
      <c r="N38" s="190">
        <v>19.50067</v>
      </c>
      <c r="O38" s="190">
        <v>8.3446700000000007</v>
      </c>
      <c r="P38" s="190">
        <v>18.455950000000001</v>
      </c>
      <c r="Q38" s="190">
        <v>31.79073</v>
      </c>
      <c r="R38" s="190">
        <v>14.55987</v>
      </c>
      <c r="S38" s="190">
        <v>21.886839999999999</v>
      </c>
      <c r="T38" s="190">
        <v>25.583909999999999</v>
      </c>
      <c r="U38" s="190">
        <v>21.074020000000001</v>
      </c>
      <c r="V38" s="190">
        <v>18.544400000000003</v>
      </c>
      <c r="W38" s="190">
        <v>6.5901300000000003</v>
      </c>
      <c r="X38" s="190">
        <v>14.91146</v>
      </c>
      <c r="Y38" s="190">
        <v>14.38373</v>
      </c>
      <c r="Z38" s="190">
        <v>27.614090000000001</v>
      </c>
      <c r="AA38" s="190">
        <v>12.5574148766291</v>
      </c>
      <c r="AB38" s="190">
        <v>24.781192150480202</v>
      </c>
      <c r="AC38" s="190">
        <v>16.943357023537999</v>
      </c>
      <c r="AD38" s="190">
        <v>39.1588780983151</v>
      </c>
      <c r="AE38" s="190">
        <v>23.713968098447001</v>
      </c>
      <c r="AF38" s="190">
        <v>3.5028120000000005</v>
      </c>
      <c r="AG38" s="190">
        <v>15.702810000000001</v>
      </c>
      <c r="AH38" s="190">
        <v>2.0310160000000002</v>
      </c>
      <c r="AI38" s="203"/>
      <c r="AJ38" s="203"/>
      <c r="AK38" s="203"/>
      <c r="AL38" s="203"/>
      <c r="AM38" s="203"/>
      <c r="AN38" s="167"/>
      <c r="AO38" s="167"/>
      <c r="AP38" s="167"/>
      <c r="AQ38" s="167"/>
      <c r="AR38" s="167"/>
      <c r="AS38" s="167"/>
      <c r="AT38" s="167"/>
      <c r="AU38" s="167"/>
      <c r="AV38" s="167"/>
      <c r="AW38" s="167"/>
      <c r="AX38" s="167"/>
      <c r="AY38" s="167"/>
    </row>
    <row r="39" spans="1:51" ht="14.5" x14ac:dyDescent="0.35">
      <c r="A39" s="189">
        <f>YampaRiverInflow.TotalOutflow!A39</f>
        <v>46235</v>
      </c>
      <c r="B39" s="280"/>
      <c r="C39" s="270">
        <v>14.839</v>
      </c>
      <c r="D39" s="285">
        <v>13.611000000000001</v>
      </c>
      <c r="E39" s="190">
        <v>11.451958000000001</v>
      </c>
      <c r="F39" s="190">
        <v>20.660824000000002</v>
      </c>
      <c r="G39" s="190">
        <v>13.796706</v>
      </c>
      <c r="H39" s="190">
        <v>9.7706299999999988</v>
      </c>
      <c r="I39" s="190">
        <v>7.4435000000000002</v>
      </c>
      <c r="J39" s="190">
        <v>20.504860000000001</v>
      </c>
      <c r="K39" s="190">
        <v>22.135639999999999</v>
      </c>
      <c r="L39" s="190">
        <v>5.2130799999999997</v>
      </c>
      <c r="M39" s="190">
        <v>14.802440000000001</v>
      </c>
      <c r="N39" s="190">
        <v>21.94164</v>
      </c>
      <c r="O39" s="190">
        <v>8.4181799999999996</v>
      </c>
      <c r="P39" s="190">
        <v>21.659500000000001</v>
      </c>
      <c r="Q39" s="190">
        <v>35.8294</v>
      </c>
      <c r="R39" s="190">
        <v>14.210139999999999</v>
      </c>
      <c r="S39" s="190">
        <v>24.195160000000001</v>
      </c>
      <c r="T39" s="190">
        <v>26.496269999999999</v>
      </c>
      <c r="U39" s="190">
        <v>24.024999999999999</v>
      </c>
      <c r="V39" s="190">
        <v>22.344560000000001</v>
      </c>
      <c r="W39" s="190">
        <v>9.8739599999999985</v>
      </c>
      <c r="X39" s="190">
        <v>13.84548</v>
      </c>
      <c r="Y39" s="190">
        <v>16.93469</v>
      </c>
      <c r="Z39" s="190">
        <v>14.48996</v>
      </c>
      <c r="AA39" s="190">
        <v>14.623601239406</v>
      </c>
      <c r="AB39" s="190">
        <v>29.351938843042298</v>
      </c>
      <c r="AC39" s="190">
        <v>10.6373367791084</v>
      </c>
      <c r="AD39" s="190">
        <v>32.4739838860175</v>
      </c>
      <c r="AE39" s="190">
        <v>32.289258266844001</v>
      </c>
      <c r="AF39" s="190">
        <v>21.988620000000001</v>
      </c>
      <c r="AG39" s="190">
        <v>28.766426000000003</v>
      </c>
      <c r="AH39" s="190">
        <v>19.739957999999998</v>
      </c>
      <c r="AI39" s="203"/>
      <c r="AJ39" s="203"/>
      <c r="AK39" s="203"/>
      <c r="AL39" s="203"/>
      <c r="AM39" s="203"/>
      <c r="AN39" s="167"/>
      <c r="AO39" s="167"/>
      <c r="AP39" s="167"/>
      <c r="AQ39" s="167"/>
      <c r="AR39" s="167"/>
      <c r="AS39" s="167"/>
      <c r="AT39" s="167"/>
      <c r="AU39" s="167"/>
      <c r="AV39" s="167"/>
      <c r="AW39" s="167"/>
      <c r="AX39" s="167"/>
      <c r="AY39" s="167"/>
    </row>
    <row r="40" spans="1:51" ht="14.5" x14ac:dyDescent="0.35">
      <c r="A40" s="189">
        <f>YampaRiverInflow.TotalOutflow!A40</f>
        <v>46266</v>
      </c>
      <c r="B40" s="280"/>
      <c r="C40" s="270">
        <v>14.458</v>
      </c>
      <c r="D40" s="285">
        <v>15.929</v>
      </c>
      <c r="E40" s="190">
        <v>14.914582000000003</v>
      </c>
      <c r="F40" s="190">
        <v>14.839589999999999</v>
      </c>
      <c r="G40" s="190">
        <v>10.647540000000001</v>
      </c>
      <c r="H40" s="190">
        <v>-6.0112700000000006</v>
      </c>
      <c r="I40" s="190">
        <v>19.914009999999998</v>
      </c>
      <c r="J40" s="190">
        <v>13.555149999999999</v>
      </c>
      <c r="K40" s="190">
        <v>15.397549999999999</v>
      </c>
      <c r="L40" s="190">
        <v>7.1036899999999994</v>
      </c>
      <c r="M40" s="190">
        <v>8.6973899999999986</v>
      </c>
      <c r="N40" s="190">
        <v>11.841569999999999</v>
      </c>
      <c r="O40" s="190">
        <v>3.6388400000000001</v>
      </c>
      <c r="P40" s="190">
        <v>18.084299999999999</v>
      </c>
      <c r="Q40" s="190">
        <v>24.926950000000001</v>
      </c>
      <c r="R40" s="190">
        <v>13.032249999999999</v>
      </c>
      <c r="S40" s="190">
        <v>14.707469999999999</v>
      </c>
      <c r="T40" s="190">
        <v>15.101129999999999</v>
      </c>
      <c r="U40" s="190">
        <v>9.3519199999999998</v>
      </c>
      <c r="V40" s="190">
        <v>35.037589999999994</v>
      </c>
      <c r="W40" s="190">
        <v>-2.8639899999999998</v>
      </c>
      <c r="X40" s="190">
        <v>6.7481800000000005</v>
      </c>
      <c r="Y40" s="190">
        <v>15.02529</v>
      </c>
      <c r="Z40" s="190">
        <v>11.451879999999999</v>
      </c>
      <c r="AA40" s="190">
        <v>13.1848636376867</v>
      </c>
      <c r="AB40" s="190">
        <v>8.3238249586783297</v>
      </c>
      <c r="AC40" s="190">
        <v>19.8346958697528</v>
      </c>
      <c r="AD40" s="190">
        <v>16.409711323636998</v>
      </c>
      <c r="AE40" s="190">
        <v>25.7866844641329</v>
      </c>
      <c r="AF40" s="190">
        <v>21.500264000000001</v>
      </c>
      <c r="AG40" s="190">
        <v>26.366382000000002</v>
      </c>
      <c r="AH40" s="190">
        <v>15.737406</v>
      </c>
      <c r="AI40" s="203"/>
      <c r="AJ40" s="203"/>
      <c r="AK40" s="203"/>
      <c r="AL40" s="203"/>
      <c r="AM40" s="203"/>
      <c r="AN40" s="167"/>
      <c r="AO40" s="167"/>
      <c r="AP40" s="167"/>
      <c r="AQ40" s="167"/>
      <c r="AR40" s="167"/>
      <c r="AS40" s="167"/>
      <c r="AT40" s="167"/>
      <c r="AU40" s="167"/>
      <c r="AV40" s="167"/>
      <c r="AW40" s="167"/>
      <c r="AX40" s="167"/>
      <c r="AY40" s="167"/>
    </row>
    <row r="41" spans="1:51" ht="14.5" x14ac:dyDescent="0.35">
      <c r="A41" s="189">
        <f>YampaRiverInflow.TotalOutflow!A41</f>
        <v>46296</v>
      </c>
      <c r="B41" s="280"/>
      <c r="C41" s="270">
        <v>12.128</v>
      </c>
      <c r="D41" s="285">
        <v>16.375</v>
      </c>
      <c r="E41" s="190">
        <v>11.503132000000001</v>
      </c>
      <c r="F41" s="190">
        <v>12.135444000000001</v>
      </c>
      <c r="G41" s="190">
        <v>6.3876860000000004</v>
      </c>
      <c r="H41" s="190">
        <v>-7.82599</v>
      </c>
      <c r="I41" s="190">
        <v>24.362849999999998</v>
      </c>
      <c r="J41" s="190">
        <v>10.95425</v>
      </c>
      <c r="K41" s="190">
        <v>11.723360000000001</v>
      </c>
      <c r="L41" s="190">
        <v>4.6145899999999997</v>
      </c>
      <c r="M41" s="190">
        <v>6.6953500000000004</v>
      </c>
      <c r="N41" s="190">
        <v>9.5123700000000007</v>
      </c>
      <c r="O41" s="190">
        <v>-0.49925999999999998</v>
      </c>
      <c r="P41" s="190">
        <v>18.132660000000001</v>
      </c>
      <c r="Q41" s="190">
        <v>19.22006</v>
      </c>
      <c r="R41" s="190">
        <v>10.97871</v>
      </c>
      <c r="S41" s="190">
        <v>13.21185</v>
      </c>
      <c r="T41" s="190">
        <v>14.04824</v>
      </c>
      <c r="U41" s="190">
        <v>6.9533999999999994</v>
      </c>
      <c r="V41" s="190">
        <v>23.35398</v>
      </c>
      <c r="W41" s="190">
        <v>-2.8656299999999999</v>
      </c>
      <c r="X41" s="190">
        <v>2.3012199999999998</v>
      </c>
      <c r="Y41" s="190">
        <v>14.73507</v>
      </c>
      <c r="Z41" s="190">
        <v>8.505370000000001</v>
      </c>
      <c r="AA41" s="190">
        <v>9.0830627261494108</v>
      </c>
      <c r="AB41" s="190">
        <v>-6.2740460311398598</v>
      </c>
      <c r="AC41" s="190">
        <v>25.002335616926402</v>
      </c>
      <c r="AD41" s="190">
        <v>7.7553593381164196</v>
      </c>
      <c r="AE41" s="190">
        <v>26.857120247405899</v>
      </c>
      <c r="AF41" s="190">
        <v>8.6108960000000003</v>
      </c>
      <c r="AG41" s="190">
        <v>17.934583999999997</v>
      </c>
      <c r="AH41" s="190">
        <v>11.836898000000001</v>
      </c>
      <c r="AI41" s="203"/>
      <c r="AJ41" s="203"/>
      <c r="AK41" s="203"/>
      <c r="AL41" s="203"/>
      <c r="AM41" s="203"/>
      <c r="AN41" s="167"/>
      <c r="AO41" s="167"/>
      <c r="AP41" s="167"/>
      <c r="AQ41" s="167"/>
      <c r="AR41" s="167"/>
      <c r="AS41" s="167"/>
      <c r="AT41" s="167"/>
      <c r="AU41" s="167"/>
      <c r="AV41" s="167"/>
      <c r="AW41" s="167"/>
      <c r="AX41" s="167"/>
      <c r="AY41" s="167"/>
    </row>
    <row r="42" spans="1:51" ht="14.5" x14ac:dyDescent="0.35">
      <c r="A42" s="189">
        <f>YampaRiverInflow.TotalOutflow!A42</f>
        <v>46327</v>
      </c>
      <c r="B42" s="280"/>
      <c r="C42" s="270">
        <v>12.315</v>
      </c>
      <c r="D42" s="285">
        <v>4.9749999999999996</v>
      </c>
      <c r="E42" s="190">
        <v>3.6625680000000003</v>
      </c>
      <c r="F42" s="190">
        <v>15.820898000000001</v>
      </c>
      <c r="G42" s="190">
        <v>14.533392000000001</v>
      </c>
      <c r="H42" s="190">
        <v>-12.37326</v>
      </c>
      <c r="I42" s="190">
        <v>14.93168</v>
      </c>
      <c r="J42" s="190">
        <v>-5.1652700000000005</v>
      </c>
      <c r="K42" s="190">
        <v>10.395850000000001</v>
      </c>
      <c r="L42" s="190">
        <v>4.0648400000000002</v>
      </c>
      <c r="M42" s="190">
        <v>3.5380700000000003</v>
      </c>
      <c r="N42" s="190">
        <v>7.5272700000000006</v>
      </c>
      <c r="O42" s="190">
        <v>13.11669</v>
      </c>
      <c r="P42" s="190">
        <v>15.47784</v>
      </c>
      <c r="Q42" s="190">
        <v>21.893450000000001</v>
      </c>
      <c r="R42" s="190">
        <v>12.1463</v>
      </c>
      <c r="S42" s="190">
        <v>8.651209999999999</v>
      </c>
      <c r="T42" s="190">
        <v>9.7618099999999988</v>
      </c>
      <c r="U42" s="190">
        <v>16.488720000000001</v>
      </c>
      <c r="V42" s="190">
        <v>4.6226700000000003</v>
      </c>
      <c r="W42" s="190">
        <v>5.9689499999999995</v>
      </c>
      <c r="X42" s="190">
        <v>-1.0023</v>
      </c>
      <c r="Y42" s="190">
        <v>2.8529</v>
      </c>
      <c r="Z42" s="190">
        <v>5.8924399999999997</v>
      </c>
      <c r="AA42" s="190">
        <v>3.9897065276040999</v>
      </c>
      <c r="AB42" s="190">
        <v>-11.4351155371894</v>
      </c>
      <c r="AC42" s="190">
        <v>6.3263246300834401</v>
      </c>
      <c r="AD42" s="190">
        <v>3.8446132224799099</v>
      </c>
      <c r="AE42" s="190">
        <v>10.148976943471901</v>
      </c>
      <c r="AF42" s="190">
        <v>8.991363999999999</v>
      </c>
      <c r="AG42" s="190">
        <v>10.960080000000001</v>
      </c>
      <c r="AH42" s="190">
        <v>12.147136</v>
      </c>
      <c r="AI42" s="203"/>
      <c r="AJ42" s="203"/>
      <c r="AK42" s="203"/>
      <c r="AL42" s="203"/>
      <c r="AM42" s="203"/>
      <c r="AN42" s="167"/>
      <c r="AO42" s="167"/>
      <c r="AP42" s="167"/>
      <c r="AQ42" s="167"/>
      <c r="AR42" s="167"/>
      <c r="AS42" s="167"/>
      <c r="AT42" s="167"/>
      <c r="AU42" s="167"/>
      <c r="AV42" s="167"/>
      <c r="AW42" s="167"/>
      <c r="AX42" s="167"/>
      <c r="AY42" s="167"/>
    </row>
    <row r="43" spans="1:51" ht="14.5" x14ac:dyDescent="0.35">
      <c r="A43" s="189">
        <f>YampaRiverInflow.TotalOutflow!A43</f>
        <v>46357</v>
      </c>
      <c r="B43" s="280"/>
      <c r="C43" s="270">
        <v>15.977</v>
      </c>
      <c r="D43" s="285">
        <v>3.2080000000000002</v>
      </c>
      <c r="E43" s="190">
        <v>18.697578</v>
      </c>
      <c r="F43" s="190">
        <v>16.272072000000001</v>
      </c>
      <c r="G43" s="190">
        <v>6.2282960000000003</v>
      </c>
      <c r="H43" s="190">
        <v>-16.238409999999998</v>
      </c>
      <c r="I43" s="190">
        <v>12.00187</v>
      </c>
      <c r="J43" s="190">
        <v>6.5915499999999998</v>
      </c>
      <c r="K43" s="190">
        <v>12.228569999999999</v>
      </c>
      <c r="L43" s="190">
        <v>1.01868</v>
      </c>
      <c r="M43" s="190">
        <v>6.6875100000000005</v>
      </c>
      <c r="N43" s="190">
        <v>11.483219999999999</v>
      </c>
      <c r="O43" s="190">
        <v>-2.7016499999999999</v>
      </c>
      <c r="P43" s="190">
        <v>25.948370000000001</v>
      </c>
      <c r="Q43" s="190">
        <v>22.778939999999999</v>
      </c>
      <c r="R43" s="190">
        <v>11.792920000000001</v>
      </c>
      <c r="S43" s="190">
        <v>17.610810000000001</v>
      </c>
      <c r="T43" s="190">
        <v>24.307770000000001</v>
      </c>
      <c r="U43" s="190">
        <v>18.407709999999998</v>
      </c>
      <c r="V43" s="190">
        <v>2.61571</v>
      </c>
      <c r="W43" s="190">
        <v>-1.4079200000000001</v>
      </c>
      <c r="X43" s="190">
        <v>-6.0315000000000003</v>
      </c>
      <c r="Y43" s="190">
        <v>15.691600000000001</v>
      </c>
      <c r="Z43" s="190">
        <v>6.0872700000000002</v>
      </c>
      <c r="AA43" s="190">
        <v>14.668721902282002</v>
      </c>
      <c r="AB43" s="190">
        <v>-6.0504652876024405</v>
      </c>
      <c r="AC43" s="190">
        <v>3.9440781003643801</v>
      </c>
      <c r="AD43" s="190">
        <v>5.96184380284366</v>
      </c>
      <c r="AE43" s="190">
        <v>-3.3022761146438002</v>
      </c>
      <c r="AF43" s="190">
        <v>16.566911999999999</v>
      </c>
      <c r="AG43" s="190">
        <v>23.606604000000004</v>
      </c>
      <c r="AH43" s="190">
        <v>11.927992</v>
      </c>
      <c r="AI43" s="203"/>
      <c r="AJ43" s="203"/>
      <c r="AK43" s="203"/>
      <c r="AL43" s="203"/>
      <c r="AM43" s="203"/>
      <c r="AN43" s="167"/>
      <c r="AO43" s="167"/>
      <c r="AP43" s="167"/>
      <c r="AQ43" s="167"/>
      <c r="AR43" s="167"/>
      <c r="AS43" s="167"/>
      <c r="AT43" s="167"/>
      <c r="AU43" s="167"/>
      <c r="AV43" s="167"/>
      <c r="AW43" s="167"/>
      <c r="AX43" s="167"/>
      <c r="AY43" s="167"/>
    </row>
    <row r="44" spans="1:51" ht="14.5" x14ac:dyDescent="0.35">
      <c r="A44" s="189">
        <f>YampaRiverInflow.TotalOutflow!A44</f>
        <v>46388</v>
      </c>
      <c r="B44" s="280"/>
      <c r="C44" s="270">
        <v>17.963000000000001</v>
      </c>
      <c r="D44" s="285">
        <v>4.2699999999999996</v>
      </c>
      <c r="E44" s="190">
        <v>35.531559999999999</v>
      </c>
      <c r="F44" s="190">
        <v>11.366462</v>
      </c>
      <c r="G44" s="190">
        <v>12.906422000000001</v>
      </c>
      <c r="H44" s="190">
        <v>-12.26146</v>
      </c>
      <c r="I44" s="190">
        <v>9.9685600000000001</v>
      </c>
      <c r="J44" s="190">
        <v>3.9182399999999999</v>
      </c>
      <c r="K44" s="190">
        <v>5.2524799999999994</v>
      </c>
      <c r="L44" s="190">
        <v>0.65434000000000003</v>
      </c>
      <c r="M44" s="190">
        <v>10.38495</v>
      </c>
      <c r="N44" s="190">
        <v>14.23559</v>
      </c>
      <c r="O44" s="190">
        <v>9.8203300000000002</v>
      </c>
      <c r="P44" s="190">
        <v>24.700430000000001</v>
      </c>
      <c r="Q44" s="190">
        <v>22.069479999999999</v>
      </c>
      <c r="R44" s="190">
        <v>12.57952</v>
      </c>
      <c r="S44" s="190">
        <v>19.210369999999998</v>
      </c>
      <c r="T44" s="190">
        <v>24.414390000000001</v>
      </c>
      <c r="U44" s="190">
        <v>14.356399999999999</v>
      </c>
      <c r="V44" s="190">
        <v>-5.5168900000000001</v>
      </c>
      <c r="W44" s="190">
        <v>8.7599999999999997E-2</v>
      </c>
      <c r="X44" s="190">
        <v>10.52117</v>
      </c>
      <c r="Y44" s="190">
        <v>15.80128</v>
      </c>
      <c r="Z44" s="190">
        <v>7.4489752076703502</v>
      </c>
      <c r="AA44" s="190">
        <v>19.8163140489265</v>
      </c>
      <c r="AB44" s="190">
        <v>0.31217231431502396</v>
      </c>
      <c r="AC44" s="190">
        <v>11.158060331372901</v>
      </c>
      <c r="AD44" s="190">
        <v>7.7495685923312703</v>
      </c>
      <c r="AE44" s="190">
        <v>16.305914000000001</v>
      </c>
      <c r="AF44" s="190">
        <v>18.317238</v>
      </c>
      <c r="AG44" s="190">
        <v>101.21908400000001</v>
      </c>
      <c r="AH44" s="190">
        <v>14.084605999999999</v>
      </c>
      <c r="AI44" s="203"/>
      <c r="AJ44" s="203"/>
      <c r="AK44" s="203"/>
      <c r="AL44" s="203"/>
      <c r="AM44" s="203"/>
      <c r="AN44" s="167"/>
      <c r="AO44" s="167"/>
      <c r="AP44" s="167"/>
      <c r="AQ44" s="167"/>
      <c r="AR44" s="167"/>
      <c r="AS44" s="167"/>
      <c r="AT44" s="167"/>
      <c r="AU44" s="167"/>
      <c r="AV44" s="167"/>
      <c r="AW44" s="167"/>
      <c r="AX44" s="167"/>
      <c r="AY44" s="167"/>
    </row>
    <row r="45" spans="1:51" ht="14.5" x14ac:dyDescent="0.35">
      <c r="A45" s="189">
        <f>YampaRiverInflow.TotalOutflow!A45</f>
        <v>46419</v>
      </c>
      <c r="B45" s="280"/>
      <c r="C45" s="270">
        <v>15.03</v>
      </c>
      <c r="D45" s="285">
        <v>10.779</v>
      </c>
      <c r="E45" s="190">
        <v>33.481140000000003</v>
      </c>
      <c r="F45" s="190">
        <v>10.668854</v>
      </c>
      <c r="G45" s="190">
        <v>-2.5262600000000002</v>
      </c>
      <c r="H45" s="190">
        <v>-10.192350000000001</v>
      </c>
      <c r="I45" s="190">
        <v>6.2821099999999994</v>
      </c>
      <c r="J45" s="190">
        <v>3.13246</v>
      </c>
      <c r="K45" s="190">
        <v>4.1601400000000002</v>
      </c>
      <c r="L45" s="190">
        <v>2.8380700000000001</v>
      </c>
      <c r="M45" s="190">
        <v>9.7490100000000002</v>
      </c>
      <c r="N45" s="190">
        <v>16.001570000000001</v>
      </c>
      <c r="O45" s="190">
        <v>9.5720700000000001</v>
      </c>
      <c r="P45" s="190">
        <v>21.740169999999999</v>
      </c>
      <c r="Q45" s="190">
        <v>14.98456</v>
      </c>
      <c r="R45" s="190">
        <v>10.01197</v>
      </c>
      <c r="S45" s="190">
        <v>10.48507</v>
      </c>
      <c r="T45" s="190">
        <v>13.671299999999999</v>
      </c>
      <c r="U45" s="190">
        <v>11.7835</v>
      </c>
      <c r="V45" s="190">
        <v>1.5763499999999999</v>
      </c>
      <c r="W45" s="190">
        <v>-4.5615100000000002</v>
      </c>
      <c r="X45" s="190">
        <v>4.3772399999999996</v>
      </c>
      <c r="Y45" s="190">
        <v>6.30464</v>
      </c>
      <c r="Z45" s="190">
        <v>4.0539722308107295</v>
      </c>
      <c r="AA45" s="190">
        <v>9.3226595036040596</v>
      </c>
      <c r="AB45" s="190">
        <v>19.796036777389201</v>
      </c>
      <c r="AC45" s="190">
        <v>11.065682646744701</v>
      </c>
      <c r="AD45" s="190">
        <v>11.6148235514056</v>
      </c>
      <c r="AE45" s="190">
        <v>19.425978000000001</v>
      </c>
      <c r="AF45" s="190">
        <v>27.521836</v>
      </c>
      <c r="AG45" s="190">
        <v>75.754664000000005</v>
      </c>
      <c r="AH45" s="190">
        <v>14.718234000000001</v>
      </c>
      <c r="AI45" s="203"/>
      <c r="AJ45" s="203"/>
      <c r="AK45" s="203"/>
      <c r="AL45" s="203"/>
      <c r="AM45" s="203"/>
      <c r="AN45" s="167"/>
      <c r="AO45" s="167"/>
      <c r="AP45" s="167"/>
      <c r="AQ45" s="167"/>
      <c r="AR45" s="167"/>
      <c r="AS45" s="167"/>
      <c r="AT45" s="167"/>
      <c r="AU45" s="167"/>
      <c r="AV45" s="167"/>
      <c r="AW45" s="167"/>
      <c r="AX45" s="167"/>
      <c r="AY45" s="167"/>
    </row>
    <row r="46" spans="1:51" ht="14.5" x14ac:dyDescent="0.35">
      <c r="A46" s="189">
        <f>YampaRiverInflow.TotalOutflow!A46</f>
        <v>46447</v>
      </c>
      <c r="B46" s="280"/>
      <c r="C46" s="270">
        <v>10.956</v>
      </c>
      <c r="D46" s="285">
        <v>13.545999999999999</v>
      </c>
      <c r="E46" s="190">
        <v>62.605969999999999</v>
      </c>
      <c r="F46" s="190">
        <v>-10.494788</v>
      </c>
      <c r="G46" s="190">
        <v>-5.3588699999999996</v>
      </c>
      <c r="H46" s="190">
        <v>-15.49112</v>
      </c>
      <c r="I46" s="190">
        <v>36.322969999999998</v>
      </c>
      <c r="J46" s="190">
        <v>9.210090000000001</v>
      </c>
      <c r="K46" s="190">
        <v>5.7764899999999999</v>
      </c>
      <c r="L46" s="190">
        <v>9.2872199999999996</v>
      </c>
      <c r="M46" s="190">
        <v>8.1139899999999994</v>
      </c>
      <c r="N46" s="190">
        <v>9.8301200000000009</v>
      </c>
      <c r="O46" s="190">
        <v>14.49926</v>
      </c>
      <c r="P46" s="190">
        <v>12.03308</v>
      </c>
      <c r="Q46" s="190">
        <v>4.5342399999999996</v>
      </c>
      <c r="R46" s="190">
        <v>19.332849999999997</v>
      </c>
      <c r="S46" s="190">
        <v>6.37479</v>
      </c>
      <c r="T46" s="190">
        <v>9.2942099999999996</v>
      </c>
      <c r="U46" s="190">
        <v>12.6425</v>
      </c>
      <c r="V46" s="190">
        <v>6.9273500000000006</v>
      </c>
      <c r="W46" s="190">
        <v>-7.20953</v>
      </c>
      <c r="X46" s="190">
        <v>6.0791599999999999</v>
      </c>
      <c r="Y46" s="190">
        <v>6.5443199999999999</v>
      </c>
      <c r="Z46" s="190">
        <v>12.9016643799678</v>
      </c>
      <c r="AA46" s="190">
        <v>7.2940712366949301</v>
      </c>
      <c r="AB46" s="190">
        <v>35.068694212232302</v>
      </c>
      <c r="AC46" s="190">
        <v>6.2901128095215002</v>
      </c>
      <c r="AD46" s="190">
        <v>18.741606197686799</v>
      </c>
      <c r="AE46" s="190">
        <v>26.794340000000005</v>
      </c>
      <c r="AF46" s="190">
        <v>39.915998000000002</v>
      </c>
      <c r="AG46" s="190">
        <v>66.375816</v>
      </c>
      <c r="AH46" s="190">
        <v>17.63081</v>
      </c>
      <c r="AI46" s="203"/>
      <c r="AJ46" s="203"/>
      <c r="AK46" s="203"/>
      <c r="AL46" s="203"/>
      <c r="AM46" s="203"/>
      <c r="AN46" s="167"/>
      <c r="AO46" s="167"/>
      <c r="AP46" s="167"/>
      <c r="AQ46" s="167"/>
      <c r="AR46" s="167"/>
      <c r="AS46" s="167"/>
      <c r="AT46" s="167"/>
      <c r="AU46" s="167"/>
      <c r="AV46" s="167"/>
      <c r="AW46" s="167"/>
      <c r="AX46" s="167"/>
      <c r="AY46" s="167"/>
    </row>
    <row r="47" spans="1:51" ht="14.5" x14ac:dyDescent="0.35">
      <c r="A47" s="189">
        <f>YampaRiverInflow.TotalOutflow!A47</f>
        <v>46478</v>
      </c>
      <c r="B47" s="280"/>
      <c r="C47" s="270">
        <v>8.907</v>
      </c>
      <c r="D47" s="285">
        <v>16.812999999999999</v>
      </c>
      <c r="E47" s="190">
        <v>14.708754000000001</v>
      </c>
      <c r="F47" s="190">
        <v>23.635946000000001</v>
      </c>
      <c r="G47" s="190">
        <v>6.8406400000000005</v>
      </c>
      <c r="H47" s="190">
        <v>-2.2138499999999999</v>
      </c>
      <c r="I47" s="190">
        <v>19.547470000000001</v>
      </c>
      <c r="J47" s="190">
        <v>11.52768</v>
      </c>
      <c r="K47" s="190">
        <v>17.343669999999999</v>
      </c>
      <c r="L47" s="190">
        <v>13.49269</v>
      </c>
      <c r="M47" s="190">
        <v>4.6643299999999996</v>
      </c>
      <c r="N47" s="190">
        <v>2.3306399999999998</v>
      </c>
      <c r="O47" s="190">
        <v>9.179590000000001</v>
      </c>
      <c r="P47" s="190">
        <v>14.534559999999999</v>
      </c>
      <c r="Q47" s="190">
        <v>4.0880400000000003</v>
      </c>
      <c r="R47" s="190">
        <v>12.77216</v>
      </c>
      <c r="S47" s="190">
        <v>7.4774700000000003</v>
      </c>
      <c r="T47" s="190">
        <v>12.525</v>
      </c>
      <c r="U47" s="190">
        <v>22.5366</v>
      </c>
      <c r="V47" s="190">
        <v>5.4246600000000003</v>
      </c>
      <c r="W47" s="190">
        <v>-1.42597</v>
      </c>
      <c r="X47" s="190">
        <v>9.8915199999999999</v>
      </c>
      <c r="Y47" s="190">
        <v>9.72743</v>
      </c>
      <c r="Z47" s="190">
        <v>15.713943386447099</v>
      </c>
      <c r="AA47" s="190">
        <v>6.6015394221493597</v>
      </c>
      <c r="AB47" s="190">
        <v>32.830230167934701</v>
      </c>
      <c r="AC47" s="190">
        <v>14.096756611570999</v>
      </c>
      <c r="AD47" s="190">
        <v>21.908179504132999</v>
      </c>
      <c r="AE47" s="190">
        <v>18.399011999999999</v>
      </c>
      <c r="AF47" s="190">
        <v>29.763325999999999</v>
      </c>
      <c r="AG47" s="190">
        <v>41.261670000000002</v>
      </c>
      <c r="AH47" s="190">
        <v>7.7661820000000006</v>
      </c>
      <c r="AI47" s="203"/>
      <c r="AJ47" s="203"/>
      <c r="AK47" s="203"/>
      <c r="AL47" s="203"/>
      <c r="AM47" s="203"/>
      <c r="AN47" s="167"/>
      <c r="AO47" s="167"/>
      <c r="AP47" s="167"/>
      <c r="AQ47" s="167"/>
      <c r="AR47" s="167"/>
      <c r="AS47" s="167"/>
      <c r="AT47" s="167"/>
      <c r="AU47" s="167"/>
      <c r="AV47" s="167"/>
      <c r="AW47" s="167"/>
      <c r="AX47" s="167"/>
      <c r="AY47" s="167"/>
    </row>
    <row r="48" spans="1:51" ht="14.5" x14ac:dyDescent="0.35">
      <c r="A48" s="189">
        <f>YampaRiverInflow.TotalOutflow!A48</f>
        <v>46508</v>
      </c>
      <c r="B48" s="280"/>
      <c r="C48" s="270">
        <v>2.7709999999999999</v>
      </c>
      <c r="D48" s="285">
        <v>21.079000000000001</v>
      </c>
      <c r="E48" s="190">
        <v>29.325434000000005</v>
      </c>
      <c r="F48" s="190">
        <v>5.5503300000000007</v>
      </c>
      <c r="G48" s="190">
        <v>8.0619300000000003</v>
      </c>
      <c r="H48" s="190">
        <v>-4.66012</v>
      </c>
      <c r="I48" s="190">
        <v>9.683209999999999</v>
      </c>
      <c r="J48" s="190">
        <v>23.337949999999999</v>
      </c>
      <c r="K48" s="190">
        <v>11.09249</v>
      </c>
      <c r="L48" s="190">
        <v>14.89179</v>
      </c>
      <c r="M48" s="190">
        <v>9.6852700000000009</v>
      </c>
      <c r="N48" s="190">
        <v>5.5847100000000003</v>
      </c>
      <c r="O48" s="190">
        <v>4.1686000000000005</v>
      </c>
      <c r="P48" s="190">
        <v>14.016170000000001</v>
      </c>
      <c r="Q48" s="190">
        <v>5.02379</v>
      </c>
      <c r="R48" s="190">
        <v>16.882990000000003</v>
      </c>
      <c r="S48" s="190">
        <v>3.9549799999999999</v>
      </c>
      <c r="T48" s="190">
        <v>10.53945</v>
      </c>
      <c r="U48" s="190">
        <v>19.5229</v>
      </c>
      <c r="V48" s="190">
        <v>4.9721899999999994</v>
      </c>
      <c r="W48" s="190">
        <v>1.2309300000000001</v>
      </c>
      <c r="X48" s="190">
        <v>4.9847600000000005</v>
      </c>
      <c r="Y48" s="190">
        <v>9.3964200000000009</v>
      </c>
      <c r="Z48" s="190">
        <v>9.2539210713396098</v>
      </c>
      <c r="AA48" s="190">
        <v>5.5819525592733701</v>
      </c>
      <c r="AB48" s="190">
        <v>25.107575702810699</v>
      </c>
      <c r="AC48" s="190">
        <v>32.171070661818902</v>
      </c>
      <c r="AD48" s="190">
        <v>22.140587519075002</v>
      </c>
      <c r="AE48" s="190">
        <v>9.3170699999999993</v>
      </c>
      <c r="AF48" s="190">
        <v>17.687328000000001</v>
      </c>
      <c r="AG48" s="190">
        <v>30.256135999999998</v>
      </c>
      <c r="AH48" s="190">
        <v>9.5716059999999992</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189">
        <f>YampaRiverInflow.TotalOutflow!A49</f>
        <v>46539</v>
      </c>
      <c r="B49" s="280"/>
      <c r="C49" s="270">
        <v>4.2690000000000001</v>
      </c>
      <c r="D49" s="285">
        <v>17.227</v>
      </c>
      <c r="E49" s="190">
        <v>16.706314000000003</v>
      </c>
      <c r="F49" s="190">
        <v>1.3633040000000001</v>
      </c>
      <c r="G49" s="190">
        <v>-0.79383999999999999</v>
      </c>
      <c r="H49" s="190">
        <v>-23.251810000000003</v>
      </c>
      <c r="I49" s="190">
        <v>12.69872</v>
      </c>
      <c r="J49" s="190">
        <v>19.039000000000001</v>
      </c>
      <c r="K49" s="190">
        <v>6.8687700000000005</v>
      </c>
      <c r="L49" s="190">
        <v>14.246139999999999</v>
      </c>
      <c r="M49" s="190">
        <v>18.845080000000003</v>
      </c>
      <c r="N49" s="190">
        <v>7.4909099999999995</v>
      </c>
      <c r="O49" s="190">
        <v>13.8124</v>
      </c>
      <c r="P49" s="190">
        <v>24.775919999999999</v>
      </c>
      <c r="Q49" s="190">
        <v>9.7531100000000013</v>
      </c>
      <c r="R49" s="190">
        <v>18.740459999999999</v>
      </c>
      <c r="S49" s="190">
        <v>5.9942099999999998</v>
      </c>
      <c r="T49" s="190">
        <v>10.93661</v>
      </c>
      <c r="U49" s="190">
        <v>14.07673</v>
      </c>
      <c r="V49" s="190">
        <v>3.54962</v>
      </c>
      <c r="W49" s="190">
        <v>6.4226899999999993</v>
      </c>
      <c r="X49" s="190">
        <v>10.59356</v>
      </c>
      <c r="Y49" s="190">
        <v>1.32226</v>
      </c>
      <c r="Z49" s="190">
        <v>6.9610190102487604</v>
      </c>
      <c r="AA49" s="190">
        <v>13.6235045447941</v>
      </c>
      <c r="AB49" s="190">
        <v>21.1430438016537</v>
      </c>
      <c r="AC49" s="190">
        <v>42.150180575868696</v>
      </c>
      <c r="AD49" s="190">
        <v>13.4754590082651</v>
      </c>
      <c r="AE49" s="190">
        <v>19.542680000000001</v>
      </c>
      <c r="AF49" s="190">
        <v>1.2684000000000002</v>
      </c>
      <c r="AG49" s="190">
        <v>4.9412060000000002</v>
      </c>
      <c r="AH49" s="190">
        <v>-1.180104</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189">
        <f>YampaRiverInflow.TotalOutflow!A50</f>
        <v>46569</v>
      </c>
      <c r="B50" s="280"/>
      <c r="C50" s="270">
        <v>5.7709999999999999</v>
      </c>
      <c r="D50" s="285">
        <v>15.263</v>
      </c>
      <c r="E50" s="190">
        <v>20.697440000000004</v>
      </c>
      <c r="F50" s="190">
        <v>17.755964000000002</v>
      </c>
      <c r="G50" s="190">
        <v>11.63293</v>
      </c>
      <c r="H50" s="190">
        <v>-12.476629999999998</v>
      </c>
      <c r="I50" s="190">
        <v>23.625509999999998</v>
      </c>
      <c r="J50" s="190">
        <v>20.54889</v>
      </c>
      <c r="K50" s="190">
        <v>8.319090000000001</v>
      </c>
      <c r="L50" s="190">
        <v>20.105460000000001</v>
      </c>
      <c r="M50" s="190">
        <v>19.50067</v>
      </c>
      <c r="N50" s="190">
        <v>8.3446700000000007</v>
      </c>
      <c r="O50" s="190">
        <v>18.455950000000001</v>
      </c>
      <c r="P50" s="190">
        <v>31.79073</v>
      </c>
      <c r="Q50" s="190">
        <v>14.55987</v>
      </c>
      <c r="R50" s="190">
        <v>21.886839999999999</v>
      </c>
      <c r="S50" s="190">
        <v>25.583909999999999</v>
      </c>
      <c r="T50" s="190">
        <v>21.074020000000001</v>
      </c>
      <c r="U50" s="190">
        <v>18.544400000000003</v>
      </c>
      <c r="V50" s="190">
        <v>6.5901300000000003</v>
      </c>
      <c r="W50" s="190">
        <v>14.91146</v>
      </c>
      <c r="X50" s="190">
        <v>14.38373</v>
      </c>
      <c r="Y50" s="190">
        <v>27.614090000000001</v>
      </c>
      <c r="Z50" s="190">
        <v>12.5574148766291</v>
      </c>
      <c r="AA50" s="190">
        <v>24.781192150480202</v>
      </c>
      <c r="AB50" s="190">
        <v>16.943357023537999</v>
      </c>
      <c r="AC50" s="190">
        <v>39.1588780983151</v>
      </c>
      <c r="AD50" s="190">
        <v>23.713968098447001</v>
      </c>
      <c r="AE50" s="190">
        <v>3.5028120000000005</v>
      </c>
      <c r="AF50" s="190">
        <v>15.702810000000001</v>
      </c>
      <c r="AG50" s="190">
        <v>2.0310160000000002</v>
      </c>
      <c r="AH50" s="190">
        <v>8.0089059999999996</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189">
        <f>YampaRiverInflow.TotalOutflow!A51</f>
        <v>46600</v>
      </c>
      <c r="B51" s="280"/>
      <c r="C51" s="270">
        <v>14.839</v>
      </c>
      <c r="D51" s="285">
        <v>13.611000000000001</v>
      </c>
      <c r="E51" s="190">
        <v>20.660824000000002</v>
      </c>
      <c r="F51" s="190">
        <v>13.796706</v>
      </c>
      <c r="G51" s="190">
        <v>9.7706299999999988</v>
      </c>
      <c r="H51" s="190">
        <v>7.4435000000000002</v>
      </c>
      <c r="I51" s="190">
        <v>20.504860000000001</v>
      </c>
      <c r="J51" s="190">
        <v>22.135639999999999</v>
      </c>
      <c r="K51" s="190">
        <v>5.2130799999999997</v>
      </c>
      <c r="L51" s="190">
        <v>14.802440000000001</v>
      </c>
      <c r="M51" s="190">
        <v>21.94164</v>
      </c>
      <c r="N51" s="190">
        <v>8.4181799999999996</v>
      </c>
      <c r="O51" s="190">
        <v>21.659500000000001</v>
      </c>
      <c r="P51" s="190">
        <v>35.8294</v>
      </c>
      <c r="Q51" s="190">
        <v>14.210139999999999</v>
      </c>
      <c r="R51" s="190">
        <v>24.195160000000001</v>
      </c>
      <c r="S51" s="190">
        <v>26.496269999999999</v>
      </c>
      <c r="T51" s="190">
        <v>24.024999999999999</v>
      </c>
      <c r="U51" s="190">
        <v>22.344560000000001</v>
      </c>
      <c r="V51" s="190">
        <v>9.8739599999999985</v>
      </c>
      <c r="W51" s="190">
        <v>13.84548</v>
      </c>
      <c r="X51" s="190">
        <v>16.93469</v>
      </c>
      <c r="Y51" s="190">
        <v>14.48996</v>
      </c>
      <c r="Z51" s="190">
        <v>14.623601239406</v>
      </c>
      <c r="AA51" s="190">
        <v>29.351938843042298</v>
      </c>
      <c r="AB51" s="190">
        <v>10.6373367791084</v>
      </c>
      <c r="AC51" s="190">
        <v>32.4739838860175</v>
      </c>
      <c r="AD51" s="190">
        <v>32.289258266844001</v>
      </c>
      <c r="AE51" s="190">
        <v>21.988620000000001</v>
      </c>
      <c r="AF51" s="190">
        <v>28.766426000000003</v>
      </c>
      <c r="AG51" s="190">
        <v>19.739957999999998</v>
      </c>
      <c r="AH51" s="190">
        <v>11.451958000000001</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189">
        <f>YampaRiverInflow.TotalOutflow!A52</f>
        <v>46631</v>
      </c>
      <c r="B52" s="280"/>
      <c r="C52" s="270">
        <v>14.458</v>
      </c>
      <c r="D52" s="285">
        <v>15.929</v>
      </c>
      <c r="E52" s="190">
        <v>14.839589999999999</v>
      </c>
      <c r="F52" s="190">
        <v>10.647540000000001</v>
      </c>
      <c r="G52" s="190">
        <v>-6.0112700000000006</v>
      </c>
      <c r="H52" s="190">
        <v>19.914009999999998</v>
      </c>
      <c r="I52" s="190">
        <v>13.555149999999999</v>
      </c>
      <c r="J52" s="190">
        <v>15.397549999999999</v>
      </c>
      <c r="K52" s="190">
        <v>7.1036899999999994</v>
      </c>
      <c r="L52" s="190">
        <v>8.6973899999999986</v>
      </c>
      <c r="M52" s="190">
        <v>11.841569999999999</v>
      </c>
      <c r="N52" s="190">
        <v>3.6388400000000001</v>
      </c>
      <c r="O52" s="190">
        <v>18.084299999999999</v>
      </c>
      <c r="P52" s="190">
        <v>24.926950000000001</v>
      </c>
      <c r="Q52" s="190">
        <v>13.032249999999999</v>
      </c>
      <c r="R52" s="190">
        <v>14.707469999999999</v>
      </c>
      <c r="S52" s="190">
        <v>15.101129999999999</v>
      </c>
      <c r="T52" s="190">
        <v>9.3519199999999998</v>
      </c>
      <c r="U52" s="190">
        <v>35.037589999999994</v>
      </c>
      <c r="V52" s="190">
        <v>-2.8639899999999998</v>
      </c>
      <c r="W52" s="190">
        <v>6.7481800000000005</v>
      </c>
      <c r="X52" s="190">
        <v>15.02529</v>
      </c>
      <c r="Y52" s="190">
        <v>11.451879999999999</v>
      </c>
      <c r="Z52" s="190">
        <v>13.1848636376867</v>
      </c>
      <c r="AA52" s="190">
        <v>8.3238249586783297</v>
      </c>
      <c r="AB52" s="190">
        <v>19.8346958697528</v>
      </c>
      <c r="AC52" s="190">
        <v>16.409711323636998</v>
      </c>
      <c r="AD52" s="190">
        <v>25.7866844641329</v>
      </c>
      <c r="AE52" s="190">
        <v>21.500264000000001</v>
      </c>
      <c r="AF52" s="190">
        <v>26.366382000000002</v>
      </c>
      <c r="AG52" s="190">
        <v>15.737406</v>
      </c>
      <c r="AH52" s="190">
        <v>14.914582000000003</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189">
        <f>YampaRiverInflow.TotalOutflow!A53</f>
        <v>46661</v>
      </c>
      <c r="B53" s="280"/>
      <c r="C53" s="270">
        <v>12.128</v>
      </c>
      <c r="D53" s="285">
        <v>16.375</v>
      </c>
      <c r="E53" s="190">
        <v>12.135444000000001</v>
      </c>
      <c r="F53" s="190">
        <v>6.3876860000000004</v>
      </c>
      <c r="G53" s="190">
        <v>-7.82599</v>
      </c>
      <c r="H53" s="190">
        <v>24.362849999999998</v>
      </c>
      <c r="I53" s="190">
        <v>10.95425</v>
      </c>
      <c r="J53" s="190">
        <v>11.723360000000001</v>
      </c>
      <c r="K53" s="190">
        <v>4.6145899999999997</v>
      </c>
      <c r="L53" s="190">
        <v>6.6953500000000004</v>
      </c>
      <c r="M53" s="190">
        <v>9.5123700000000007</v>
      </c>
      <c r="N53" s="190">
        <v>-0.49925999999999998</v>
      </c>
      <c r="O53" s="190">
        <v>18.132660000000001</v>
      </c>
      <c r="P53" s="190">
        <v>19.22006</v>
      </c>
      <c r="Q53" s="190">
        <v>10.97871</v>
      </c>
      <c r="R53" s="190">
        <v>13.21185</v>
      </c>
      <c r="S53" s="190">
        <v>14.04824</v>
      </c>
      <c r="T53" s="190">
        <v>6.9533999999999994</v>
      </c>
      <c r="U53" s="190">
        <v>23.35398</v>
      </c>
      <c r="V53" s="190">
        <v>-2.8656299999999999</v>
      </c>
      <c r="W53" s="190">
        <v>2.3012199999999998</v>
      </c>
      <c r="X53" s="190">
        <v>14.73507</v>
      </c>
      <c r="Y53" s="190">
        <v>8.505370000000001</v>
      </c>
      <c r="Z53" s="190">
        <v>9.0830627261494108</v>
      </c>
      <c r="AA53" s="190">
        <v>-6.2740460311398598</v>
      </c>
      <c r="AB53" s="190">
        <v>25.002335616926402</v>
      </c>
      <c r="AC53" s="190">
        <v>7.7553593381164196</v>
      </c>
      <c r="AD53" s="190">
        <v>26.857120247405899</v>
      </c>
      <c r="AE53" s="190">
        <v>8.6108960000000003</v>
      </c>
      <c r="AF53" s="190">
        <v>17.934583999999997</v>
      </c>
      <c r="AG53" s="190">
        <v>11.836898000000001</v>
      </c>
      <c r="AH53" s="190">
        <v>11.503132000000001</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189">
        <f>YampaRiverInflow.TotalOutflow!A54</f>
        <v>46692</v>
      </c>
      <c r="B54" s="280"/>
      <c r="C54" s="270">
        <v>12.315</v>
      </c>
      <c r="D54" s="285">
        <v>4.9749999999999996</v>
      </c>
      <c r="E54" s="190">
        <v>15.820898000000001</v>
      </c>
      <c r="F54" s="190">
        <v>14.533392000000001</v>
      </c>
      <c r="G54" s="190">
        <v>-12.37326</v>
      </c>
      <c r="H54" s="190">
        <v>14.93168</v>
      </c>
      <c r="I54" s="190">
        <v>-5.1652700000000005</v>
      </c>
      <c r="J54" s="190">
        <v>10.395850000000001</v>
      </c>
      <c r="K54" s="190">
        <v>4.0648400000000002</v>
      </c>
      <c r="L54" s="190">
        <v>3.5380700000000003</v>
      </c>
      <c r="M54" s="190">
        <v>7.5272700000000006</v>
      </c>
      <c r="N54" s="190">
        <v>13.11669</v>
      </c>
      <c r="O54" s="190">
        <v>15.47784</v>
      </c>
      <c r="P54" s="190">
        <v>21.893450000000001</v>
      </c>
      <c r="Q54" s="190">
        <v>12.1463</v>
      </c>
      <c r="R54" s="190">
        <v>8.651209999999999</v>
      </c>
      <c r="S54" s="190">
        <v>9.7618099999999988</v>
      </c>
      <c r="T54" s="190">
        <v>16.488720000000001</v>
      </c>
      <c r="U54" s="190">
        <v>4.6226700000000003</v>
      </c>
      <c r="V54" s="190">
        <v>5.9689499999999995</v>
      </c>
      <c r="W54" s="190">
        <v>-1.0023</v>
      </c>
      <c r="X54" s="190">
        <v>2.8529</v>
      </c>
      <c r="Y54" s="190">
        <v>5.8924399999999997</v>
      </c>
      <c r="Z54" s="190">
        <v>3.9897065276040999</v>
      </c>
      <c r="AA54" s="190">
        <v>-11.4351155371894</v>
      </c>
      <c r="AB54" s="190">
        <v>6.3263246300834401</v>
      </c>
      <c r="AC54" s="190">
        <v>3.8446132224799099</v>
      </c>
      <c r="AD54" s="190">
        <v>10.148976943471901</v>
      </c>
      <c r="AE54" s="190">
        <v>8.991363999999999</v>
      </c>
      <c r="AF54" s="190">
        <v>10.960080000000001</v>
      </c>
      <c r="AG54" s="190">
        <v>12.147136</v>
      </c>
      <c r="AH54" s="190">
        <v>3.6625680000000003</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189">
        <f>YampaRiverInflow.TotalOutflow!A55</f>
        <v>46722</v>
      </c>
      <c r="B55" s="280"/>
      <c r="C55" s="270">
        <v>15.977</v>
      </c>
      <c r="D55" s="285">
        <v>3.2080000000000002</v>
      </c>
      <c r="E55" s="190">
        <v>16.272072000000001</v>
      </c>
      <c r="F55" s="190">
        <v>6.2282960000000003</v>
      </c>
      <c r="G55" s="190">
        <v>-16.238409999999998</v>
      </c>
      <c r="H55" s="190">
        <v>12.00187</v>
      </c>
      <c r="I55" s="190">
        <v>6.5915499999999998</v>
      </c>
      <c r="J55" s="190">
        <v>12.228569999999999</v>
      </c>
      <c r="K55" s="190">
        <v>1.01868</v>
      </c>
      <c r="L55" s="190">
        <v>6.6875100000000005</v>
      </c>
      <c r="M55" s="190">
        <v>11.483219999999999</v>
      </c>
      <c r="N55" s="190">
        <v>-2.7016499999999999</v>
      </c>
      <c r="O55" s="190">
        <v>25.948370000000001</v>
      </c>
      <c r="P55" s="190">
        <v>22.778939999999999</v>
      </c>
      <c r="Q55" s="190">
        <v>11.792920000000001</v>
      </c>
      <c r="R55" s="190">
        <v>17.610810000000001</v>
      </c>
      <c r="S55" s="190">
        <v>24.307770000000001</v>
      </c>
      <c r="T55" s="190">
        <v>18.407709999999998</v>
      </c>
      <c r="U55" s="190">
        <v>2.61571</v>
      </c>
      <c r="V55" s="190">
        <v>-1.4079200000000001</v>
      </c>
      <c r="W55" s="190">
        <v>-6.0315000000000003</v>
      </c>
      <c r="X55" s="190">
        <v>15.691600000000001</v>
      </c>
      <c r="Y55" s="190">
        <v>6.0872700000000002</v>
      </c>
      <c r="Z55" s="190">
        <v>14.668721902282002</v>
      </c>
      <c r="AA55" s="190">
        <v>-6.0504652876024405</v>
      </c>
      <c r="AB55" s="190">
        <v>3.9440781003643801</v>
      </c>
      <c r="AC55" s="190">
        <v>5.96184380284366</v>
      </c>
      <c r="AD55" s="190">
        <v>-3.3022761146438002</v>
      </c>
      <c r="AE55" s="190">
        <v>16.566911999999999</v>
      </c>
      <c r="AF55" s="190">
        <v>23.606604000000004</v>
      </c>
      <c r="AG55" s="190">
        <v>11.927992</v>
      </c>
      <c r="AH55" s="190">
        <v>18.697578</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189">
        <f>YampaRiverInflow.TotalOutflow!A56</f>
        <v>46753</v>
      </c>
      <c r="B56" s="280"/>
      <c r="C56" s="270">
        <v>17.963000000000001</v>
      </c>
      <c r="D56" s="285">
        <v>4.2699999999999996</v>
      </c>
      <c r="E56" s="190">
        <v>11.366462</v>
      </c>
      <c r="F56" s="190">
        <v>12.906422000000001</v>
      </c>
      <c r="G56" s="190">
        <v>-12.26146</v>
      </c>
      <c r="H56" s="190">
        <v>9.9685600000000001</v>
      </c>
      <c r="I56" s="190">
        <v>3.9182399999999999</v>
      </c>
      <c r="J56" s="190">
        <v>5.2524799999999994</v>
      </c>
      <c r="K56" s="190">
        <v>0.65434000000000003</v>
      </c>
      <c r="L56" s="190">
        <v>10.38495</v>
      </c>
      <c r="M56" s="190">
        <v>14.23559</v>
      </c>
      <c r="N56" s="190">
        <v>9.8203300000000002</v>
      </c>
      <c r="O56" s="190">
        <v>24.700430000000001</v>
      </c>
      <c r="P56" s="190">
        <v>22.069479999999999</v>
      </c>
      <c r="Q56" s="190">
        <v>12.57952</v>
      </c>
      <c r="R56" s="190">
        <v>19.210369999999998</v>
      </c>
      <c r="S56" s="190">
        <v>24.414390000000001</v>
      </c>
      <c r="T56" s="190">
        <v>14.356399999999999</v>
      </c>
      <c r="U56" s="190">
        <v>-5.5168900000000001</v>
      </c>
      <c r="V56" s="190">
        <v>8.7599999999999997E-2</v>
      </c>
      <c r="W56" s="190">
        <v>10.52117</v>
      </c>
      <c r="X56" s="190">
        <v>15.80128</v>
      </c>
      <c r="Y56" s="190">
        <v>7.4489752076703502</v>
      </c>
      <c r="Z56" s="190">
        <v>19.8163140489265</v>
      </c>
      <c r="AA56" s="190">
        <v>0.31217231431502396</v>
      </c>
      <c r="AB56" s="190">
        <v>11.158060331372901</v>
      </c>
      <c r="AC56" s="190">
        <v>7.7495685923312703</v>
      </c>
      <c r="AD56" s="190">
        <v>16.305914000000001</v>
      </c>
      <c r="AE56" s="190">
        <v>18.317238</v>
      </c>
      <c r="AF56" s="190">
        <v>101.21908400000001</v>
      </c>
      <c r="AG56" s="190">
        <v>14.084605999999999</v>
      </c>
      <c r="AH56" s="190">
        <v>35.531559999999999</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189">
        <f>YampaRiverInflow.TotalOutflow!A57</f>
        <v>46784</v>
      </c>
      <c r="B57" s="280"/>
      <c r="C57" s="270">
        <v>15.03</v>
      </c>
      <c r="D57" s="285">
        <v>10.779</v>
      </c>
      <c r="E57" s="190">
        <v>10.668854</v>
      </c>
      <c r="F57" s="190">
        <v>-2.5262600000000002</v>
      </c>
      <c r="G57" s="190">
        <v>-10.192350000000001</v>
      </c>
      <c r="H57" s="190">
        <v>6.2821099999999994</v>
      </c>
      <c r="I57" s="190">
        <v>3.13246</v>
      </c>
      <c r="J57" s="190">
        <v>4.1601400000000002</v>
      </c>
      <c r="K57" s="190">
        <v>2.8380700000000001</v>
      </c>
      <c r="L57" s="190">
        <v>9.7490100000000002</v>
      </c>
      <c r="M57" s="190">
        <v>16.001570000000001</v>
      </c>
      <c r="N57" s="190">
        <v>9.5720700000000001</v>
      </c>
      <c r="O57" s="190">
        <v>21.740169999999999</v>
      </c>
      <c r="P57" s="190">
        <v>14.98456</v>
      </c>
      <c r="Q57" s="190">
        <v>10.01197</v>
      </c>
      <c r="R57" s="190">
        <v>10.48507</v>
      </c>
      <c r="S57" s="190">
        <v>13.671299999999999</v>
      </c>
      <c r="T57" s="190">
        <v>11.7835</v>
      </c>
      <c r="U57" s="190">
        <v>1.5763499999999999</v>
      </c>
      <c r="V57" s="190">
        <v>-4.5615100000000002</v>
      </c>
      <c r="W57" s="190">
        <v>4.3772399999999996</v>
      </c>
      <c r="X57" s="190">
        <v>6.30464</v>
      </c>
      <c r="Y57" s="190">
        <v>4.0539722308107295</v>
      </c>
      <c r="Z57" s="190">
        <v>9.3226595036040596</v>
      </c>
      <c r="AA57" s="190">
        <v>19.796036777389201</v>
      </c>
      <c r="AB57" s="190">
        <v>11.065682646744701</v>
      </c>
      <c r="AC57" s="190">
        <v>11.6148235514056</v>
      </c>
      <c r="AD57" s="190">
        <v>19.425978000000001</v>
      </c>
      <c r="AE57" s="190">
        <v>27.521836</v>
      </c>
      <c r="AF57" s="190">
        <v>75.754664000000005</v>
      </c>
      <c r="AG57" s="190">
        <v>14.718234000000001</v>
      </c>
      <c r="AH57" s="190">
        <v>33.481140000000003</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189">
        <f>YampaRiverInflow.TotalOutflow!A58</f>
        <v>46813</v>
      </c>
      <c r="B58" s="280"/>
      <c r="C58" s="270">
        <v>10.956</v>
      </c>
      <c r="D58" s="285">
        <v>13.545999999999999</v>
      </c>
      <c r="E58" s="190">
        <v>-10.494788</v>
      </c>
      <c r="F58" s="190">
        <v>-5.3588699999999996</v>
      </c>
      <c r="G58" s="190">
        <v>-15.49112</v>
      </c>
      <c r="H58" s="190">
        <v>36.322969999999998</v>
      </c>
      <c r="I58" s="190">
        <v>9.210090000000001</v>
      </c>
      <c r="J58" s="190">
        <v>5.7764899999999999</v>
      </c>
      <c r="K58" s="190">
        <v>9.2872199999999996</v>
      </c>
      <c r="L58" s="190">
        <v>8.1139899999999994</v>
      </c>
      <c r="M58" s="190">
        <v>9.8301200000000009</v>
      </c>
      <c r="N58" s="190">
        <v>14.49926</v>
      </c>
      <c r="O58" s="190">
        <v>12.03308</v>
      </c>
      <c r="P58" s="190">
        <v>4.5342399999999996</v>
      </c>
      <c r="Q58" s="190">
        <v>19.332849999999997</v>
      </c>
      <c r="R58" s="190">
        <v>6.37479</v>
      </c>
      <c r="S58" s="190">
        <v>9.2942099999999996</v>
      </c>
      <c r="T58" s="190">
        <v>12.6425</v>
      </c>
      <c r="U58" s="190">
        <v>6.9273500000000006</v>
      </c>
      <c r="V58" s="190">
        <v>-7.20953</v>
      </c>
      <c r="W58" s="190">
        <v>6.0791599999999999</v>
      </c>
      <c r="X58" s="190">
        <v>6.5443199999999999</v>
      </c>
      <c r="Y58" s="190">
        <v>12.9016643799678</v>
      </c>
      <c r="Z58" s="190">
        <v>7.2940712366949301</v>
      </c>
      <c r="AA58" s="190">
        <v>35.068694212232302</v>
      </c>
      <c r="AB58" s="190">
        <v>6.2901128095215002</v>
      </c>
      <c r="AC58" s="190">
        <v>18.741606197686799</v>
      </c>
      <c r="AD58" s="190">
        <v>26.794340000000005</v>
      </c>
      <c r="AE58" s="190">
        <v>39.915998000000002</v>
      </c>
      <c r="AF58" s="190">
        <v>66.375816</v>
      </c>
      <c r="AG58" s="190">
        <v>17.63081</v>
      </c>
      <c r="AH58" s="190">
        <v>62.605969999999999</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189">
        <f>YampaRiverInflow.TotalOutflow!A59</f>
        <v>46844</v>
      </c>
      <c r="B59" s="280"/>
      <c r="C59" s="270">
        <v>8.907</v>
      </c>
      <c r="D59" s="285">
        <v>16.812999999999999</v>
      </c>
      <c r="E59" s="190">
        <v>23.635946000000001</v>
      </c>
      <c r="F59" s="190">
        <v>6.8406400000000005</v>
      </c>
      <c r="G59" s="190">
        <v>-2.2138499999999999</v>
      </c>
      <c r="H59" s="190">
        <v>19.547470000000001</v>
      </c>
      <c r="I59" s="190">
        <v>11.52768</v>
      </c>
      <c r="J59" s="190">
        <v>17.343669999999999</v>
      </c>
      <c r="K59" s="190">
        <v>13.49269</v>
      </c>
      <c r="L59" s="190">
        <v>4.6643299999999996</v>
      </c>
      <c r="M59" s="190">
        <v>2.3306399999999998</v>
      </c>
      <c r="N59" s="190">
        <v>9.179590000000001</v>
      </c>
      <c r="O59" s="190">
        <v>14.534559999999999</v>
      </c>
      <c r="P59" s="190">
        <v>4.0880400000000003</v>
      </c>
      <c r="Q59" s="190">
        <v>12.77216</v>
      </c>
      <c r="R59" s="190">
        <v>7.4774700000000003</v>
      </c>
      <c r="S59" s="190">
        <v>12.525</v>
      </c>
      <c r="T59" s="190">
        <v>22.5366</v>
      </c>
      <c r="U59" s="190">
        <v>5.4246600000000003</v>
      </c>
      <c r="V59" s="190">
        <v>-1.42597</v>
      </c>
      <c r="W59" s="190">
        <v>9.8915199999999999</v>
      </c>
      <c r="X59" s="190">
        <v>9.72743</v>
      </c>
      <c r="Y59" s="190">
        <v>15.713943386447099</v>
      </c>
      <c r="Z59" s="190">
        <v>6.6015394221493597</v>
      </c>
      <c r="AA59" s="190">
        <v>32.830230167934701</v>
      </c>
      <c r="AB59" s="190">
        <v>14.096756611570999</v>
      </c>
      <c r="AC59" s="190">
        <v>21.908179504132999</v>
      </c>
      <c r="AD59" s="190">
        <v>18.399011999999999</v>
      </c>
      <c r="AE59" s="190">
        <v>29.763325999999999</v>
      </c>
      <c r="AF59" s="190">
        <v>41.261670000000002</v>
      </c>
      <c r="AG59" s="190">
        <v>7.7661820000000006</v>
      </c>
      <c r="AH59" s="190">
        <v>14.708754000000001</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189">
        <f>YampaRiverInflow.TotalOutflow!A60</f>
        <v>46874</v>
      </c>
      <c r="B60" s="280"/>
      <c r="C60" s="270">
        <v>2.7709999999999999</v>
      </c>
      <c r="D60" s="285">
        <v>21.079000000000001</v>
      </c>
      <c r="E60" s="190">
        <v>5.5503300000000007</v>
      </c>
      <c r="F60" s="190">
        <v>8.0619300000000003</v>
      </c>
      <c r="G60" s="190">
        <v>-4.66012</v>
      </c>
      <c r="H60" s="190">
        <v>9.683209999999999</v>
      </c>
      <c r="I60" s="190">
        <v>23.337949999999999</v>
      </c>
      <c r="J60" s="190">
        <v>11.09249</v>
      </c>
      <c r="K60" s="190">
        <v>14.89179</v>
      </c>
      <c r="L60" s="190">
        <v>9.6852700000000009</v>
      </c>
      <c r="M60" s="190">
        <v>5.5847100000000003</v>
      </c>
      <c r="N60" s="190">
        <v>4.1686000000000005</v>
      </c>
      <c r="O60" s="190">
        <v>14.016170000000001</v>
      </c>
      <c r="P60" s="190">
        <v>5.02379</v>
      </c>
      <c r="Q60" s="190">
        <v>16.882990000000003</v>
      </c>
      <c r="R60" s="190">
        <v>3.9549799999999999</v>
      </c>
      <c r="S60" s="190">
        <v>10.53945</v>
      </c>
      <c r="T60" s="190">
        <v>19.5229</v>
      </c>
      <c r="U60" s="190">
        <v>4.9721899999999994</v>
      </c>
      <c r="V60" s="190">
        <v>1.2309300000000001</v>
      </c>
      <c r="W60" s="190">
        <v>4.9847600000000005</v>
      </c>
      <c r="X60" s="190">
        <v>9.3964200000000009</v>
      </c>
      <c r="Y60" s="190">
        <v>9.2539210713396098</v>
      </c>
      <c r="Z60" s="190">
        <v>5.5819525592733701</v>
      </c>
      <c r="AA60" s="190">
        <v>25.107575702810699</v>
      </c>
      <c r="AB60" s="190">
        <v>32.171070661818902</v>
      </c>
      <c r="AC60" s="190">
        <v>22.140587519075002</v>
      </c>
      <c r="AD60" s="190">
        <v>9.3170699999999993</v>
      </c>
      <c r="AE60" s="190">
        <v>17.687328000000001</v>
      </c>
      <c r="AF60" s="190">
        <v>30.256135999999998</v>
      </c>
      <c r="AG60" s="190">
        <v>9.5716059999999992</v>
      </c>
      <c r="AH60" s="190">
        <v>29.325434000000005</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189">
        <f>YampaRiverInflow.TotalOutflow!A61</f>
        <v>46905</v>
      </c>
      <c r="B61" s="280"/>
      <c r="C61" s="270">
        <v>4.2690000000000001</v>
      </c>
      <c r="D61" s="285">
        <v>17.227</v>
      </c>
      <c r="E61" s="190">
        <v>1.3633040000000001</v>
      </c>
      <c r="F61" s="190">
        <v>-0.79383999999999999</v>
      </c>
      <c r="G61" s="190">
        <v>-23.251810000000003</v>
      </c>
      <c r="H61" s="190">
        <v>12.69872</v>
      </c>
      <c r="I61" s="190">
        <v>19.039000000000001</v>
      </c>
      <c r="J61" s="190">
        <v>6.8687700000000005</v>
      </c>
      <c r="K61" s="190">
        <v>14.246139999999999</v>
      </c>
      <c r="L61" s="190">
        <v>18.845080000000003</v>
      </c>
      <c r="M61" s="190">
        <v>7.4909099999999995</v>
      </c>
      <c r="N61" s="190">
        <v>13.8124</v>
      </c>
      <c r="O61" s="190">
        <v>24.775919999999999</v>
      </c>
      <c r="P61" s="190">
        <v>9.7531100000000013</v>
      </c>
      <c r="Q61" s="190">
        <v>18.740459999999999</v>
      </c>
      <c r="R61" s="190">
        <v>5.9942099999999998</v>
      </c>
      <c r="S61" s="190">
        <v>10.93661</v>
      </c>
      <c r="T61" s="190">
        <v>14.07673</v>
      </c>
      <c r="U61" s="190">
        <v>3.54962</v>
      </c>
      <c r="V61" s="190">
        <v>6.4226899999999993</v>
      </c>
      <c r="W61" s="190">
        <v>10.59356</v>
      </c>
      <c r="X61" s="190">
        <v>1.32226</v>
      </c>
      <c r="Y61" s="190">
        <v>6.9610190102487604</v>
      </c>
      <c r="Z61" s="190">
        <v>13.6235045447941</v>
      </c>
      <c r="AA61" s="190">
        <v>21.1430438016537</v>
      </c>
      <c r="AB61" s="190">
        <v>42.150180575868696</v>
      </c>
      <c r="AC61" s="190">
        <v>13.4754590082651</v>
      </c>
      <c r="AD61" s="190">
        <v>19.542680000000001</v>
      </c>
      <c r="AE61" s="190">
        <v>1.2684000000000002</v>
      </c>
      <c r="AF61" s="190">
        <v>4.9412060000000002</v>
      </c>
      <c r="AG61" s="190">
        <v>-1.180104</v>
      </c>
      <c r="AH61" s="190">
        <v>16.706314000000003</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189">
        <f>YampaRiverInflow.TotalOutflow!A62</f>
        <v>46935</v>
      </c>
      <c r="B62" s="280"/>
      <c r="C62" s="270">
        <v>5.7709999999999999</v>
      </c>
      <c r="D62" s="285">
        <v>15.263</v>
      </c>
      <c r="E62" s="190">
        <v>17.755964000000002</v>
      </c>
      <c r="F62" s="190">
        <v>11.63293</v>
      </c>
      <c r="G62" s="190">
        <v>-12.476629999999998</v>
      </c>
      <c r="H62" s="190">
        <v>23.625509999999998</v>
      </c>
      <c r="I62" s="190">
        <v>20.54889</v>
      </c>
      <c r="J62" s="190">
        <v>8.319090000000001</v>
      </c>
      <c r="K62" s="190">
        <v>20.105460000000001</v>
      </c>
      <c r="L62" s="190">
        <v>19.50067</v>
      </c>
      <c r="M62" s="190">
        <v>8.3446700000000007</v>
      </c>
      <c r="N62" s="190">
        <v>18.455950000000001</v>
      </c>
      <c r="O62" s="190">
        <v>31.79073</v>
      </c>
      <c r="P62" s="190">
        <v>14.55987</v>
      </c>
      <c r="Q62" s="190">
        <v>21.886839999999999</v>
      </c>
      <c r="R62" s="190">
        <v>25.583909999999999</v>
      </c>
      <c r="S62" s="190">
        <v>21.074020000000001</v>
      </c>
      <c r="T62" s="190">
        <v>18.544400000000003</v>
      </c>
      <c r="U62" s="190">
        <v>6.5901300000000003</v>
      </c>
      <c r="V62" s="190">
        <v>14.91146</v>
      </c>
      <c r="W62" s="190">
        <v>14.38373</v>
      </c>
      <c r="X62" s="190">
        <v>27.614090000000001</v>
      </c>
      <c r="Y62" s="190">
        <v>12.5574148766291</v>
      </c>
      <c r="Z62" s="190">
        <v>24.781192150480202</v>
      </c>
      <c r="AA62" s="190">
        <v>16.943357023537999</v>
      </c>
      <c r="AB62" s="190">
        <v>39.1588780983151</v>
      </c>
      <c r="AC62" s="190">
        <v>23.713968098447001</v>
      </c>
      <c r="AD62" s="190">
        <v>3.5028120000000005</v>
      </c>
      <c r="AE62" s="190">
        <v>15.702810000000001</v>
      </c>
      <c r="AF62" s="190">
        <v>2.0310160000000002</v>
      </c>
      <c r="AG62" s="190">
        <v>8.0089059999999996</v>
      </c>
      <c r="AH62" s="190">
        <v>20.697440000000004</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189">
        <f>YampaRiverInflow.TotalOutflow!A63</f>
        <v>46966</v>
      </c>
      <c r="B63" s="280"/>
      <c r="C63" s="270">
        <v>14.839</v>
      </c>
      <c r="D63" s="285">
        <v>13.611000000000001</v>
      </c>
      <c r="E63" s="190">
        <v>13.796706</v>
      </c>
      <c r="F63" s="190">
        <v>9.7706299999999988</v>
      </c>
      <c r="G63" s="190">
        <v>7.4435000000000002</v>
      </c>
      <c r="H63" s="190">
        <v>20.504860000000001</v>
      </c>
      <c r="I63" s="190">
        <v>22.135639999999999</v>
      </c>
      <c r="J63" s="190">
        <v>5.2130799999999997</v>
      </c>
      <c r="K63" s="190">
        <v>14.802440000000001</v>
      </c>
      <c r="L63" s="190">
        <v>21.94164</v>
      </c>
      <c r="M63" s="190">
        <v>8.4181799999999996</v>
      </c>
      <c r="N63" s="190">
        <v>21.659500000000001</v>
      </c>
      <c r="O63" s="190">
        <v>35.8294</v>
      </c>
      <c r="P63" s="190">
        <v>14.210139999999999</v>
      </c>
      <c r="Q63" s="190">
        <v>24.195160000000001</v>
      </c>
      <c r="R63" s="190">
        <v>26.496269999999999</v>
      </c>
      <c r="S63" s="190">
        <v>24.024999999999999</v>
      </c>
      <c r="T63" s="190">
        <v>22.344560000000001</v>
      </c>
      <c r="U63" s="190">
        <v>9.8739599999999985</v>
      </c>
      <c r="V63" s="190">
        <v>13.84548</v>
      </c>
      <c r="W63" s="190">
        <v>16.93469</v>
      </c>
      <c r="X63" s="190">
        <v>14.48996</v>
      </c>
      <c r="Y63" s="190">
        <v>14.623601239406</v>
      </c>
      <c r="Z63" s="190">
        <v>29.351938843042298</v>
      </c>
      <c r="AA63" s="190">
        <v>10.6373367791084</v>
      </c>
      <c r="AB63" s="190">
        <v>32.4739838860175</v>
      </c>
      <c r="AC63" s="190">
        <v>32.289258266844001</v>
      </c>
      <c r="AD63" s="190">
        <v>21.988620000000001</v>
      </c>
      <c r="AE63" s="190">
        <v>28.766426000000003</v>
      </c>
      <c r="AF63" s="190">
        <v>19.739957999999998</v>
      </c>
      <c r="AG63" s="190">
        <v>11.451958000000001</v>
      </c>
      <c r="AH63" s="190">
        <v>20.660824000000002</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189">
        <f>YampaRiverInflow.TotalOutflow!A64</f>
        <v>46997</v>
      </c>
      <c r="B64" s="280"/>
      <c r="C64" s="270">
        <v>14.458</v>
      </c>
      <c r="D64" s="285">
        <v>15.929</v>
      </c>
      <c r="E64" s="190">
        <v>10.647540000000001</v>
      </c>
      <c r="F64" s="190">
        <v>-6.0112700000000006</v>
      </c>
      <c r="G64" s="190">
        <v>19.914009999999998</v>
      </c>
      <c r="H64" s="190">
        <v>13.555149999999999</v>
      </c>
      <c r="I64" s="190">
        <v>15.397549999999999</v>
      </c>
      <c r="J64" s="190">
        <v>7.1036899999999994</v>
      </c>
      <c r="K64" s="190">
        <v>8.6973899999999986</v>
      </c>
      <c r="L64" s="190">
        <v>11.841569999999999</v>
      </c>
      <c r="M64" s="190">
        <v>3.6388400000000001</v>
      </c>
      <c r="N64" s="190">
        <v>18.084299999999999</v>
      </c>
      <c r="O64" s="190">
        <v>24.926950000000001</v>
      </c>
      <c r="P64" s="190">
        <v>13.032249999999999</v>
      </c>
      <c r="Q64" s="190">
        <v>14.707469999999999</v>
      </c>
      <c r="R64" s="190">
        <v>15.101129999999999</v>
      </c>
      <c r="S64" s="190">
        <v>9.3519199999999998</v>
      </c>
      <c r="T64" s="190">
        <v>35.037589999999994</v>
      </c>
      <c r="U64" s="190">
        <v>-2.8639899999999998</v>
      </c>
      <c r="V64" s="190">
        <v>6.7481800000000005</v>
      </c>
      <c r="W64" s="190">
        <v>15.02529</v>
      </c>
      <c r="X64" s="190">
        <v>11.451879999999999</v>
      </c>
      <c r="Y64" s="190">
        <v>13.1848636376867</v>
      </c>
      <c r="Z64" s="190">
        <v>8.3238249586783297</v>
      </c>
      <c r="AA64" s="190">
        <v>19.8346958697528</v>
      </c>
      <c r="AB64" s="190">
        <v>16.409711323636998</v>
      </c>
      <c r="AC64" s="190">
        <v>25.7866844641329</v>
      </c>
      <c r="AD64" s="190">
        <v>21.500264000000001</v>
      </c>
      <c r="AE64" s="190">
        <v>26.366382000000002</v>
      </c>
      <c r="AF64" s="190">
        <v>15.737406</v>
      </c>
      <c r="AG64" s="190">
        <v>14.914582000000003</v>
      </c>
      <c r="AH64" s="190">
        <v>14.839589999999999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189"/>
      <c r="B72" s="279"/>
      <c r="C72" s="269"/>
      <c r="D72" s="296"/>
      <c r="ALQ72" s="172" t="e">
        <v>#N/A</v>
      </c>
    </row>
    <row r="73" spans="1:1005" ht="12.75" customHeight="1" x14ac:dyDescent="0.35">
      <c r="A73" s="189"/>
      <c r="B73" s="279"/>
      <c r="C73" s="269"/>
      <c r="D73" s="296"/>
    </row>
    <row r="74" spans="1:1005" ht="12.75" customHeight="1" x14ac:dyDescent="0.35">
      <c r="A74" s="189"/>
      <c r="B74" s="279"/>
      <c r="C74" s="269"/>
      <c r="D74" s="296"/>
    </row>
    <row r="75" spans="1:1005" ht="12.75" customHeight="1" x14ac:dyDescent="0.35">
      <c r="A75" s="189"/>
      <c r="B75" s="279"/>
      <c r="C75" s="269"/>
      <c r="D75" s="296"/>
    </row>
    <row r="76" spans="1:1005" ht="12.75" customHeight="1" x14ac:dyDescent="0.35">
      <c r="A76" s="189"/>
      <c r="B76" s="279"/>
      <c r="C76" s="269"/>
      <c r="D76" s="296"/>
    </row>
    <row r="77" spans="1:1005" ht="12.75" customHeight="1" x14ac:dyDescent="0.35">
      <c r="A77" s="189"/>
      <c r="B77" s="279"/>
      <c r="C77" s="269"/>
      <c r="D77" s="296"/>
    </row>
    <row r="78" spans="1:1005" ht="12.75" customHeight="1" x14ac:dyDescent="0.35">
      <c r="A78" s="189"/>
      <c r="B78" s="279"/>
      <c r="C78" s="269"/>
      <c r="D78" s="296"/>
    </row>
    <row r="79" spans="1:1005" ht="12.75" customHeight="1" x14ac:dyDescent="0.35">
      <c r="A79" s="189"/>
      <c r="B79" s="279"/>
      <c r="C79" s="269"/>
      <c r="D79" s="296"/>
    </row>
    <row r="80" spans="1:1005" ht="12.75" customHeight="1" x14ac:dyDescent="0.35">
      <c r="A80" s="189"/>
      <c r="B80" s="279"/>
      <c r="C80" s="269"/>
      <c r="D80" s="296"/>
    </row>
    <row r="81" spans="1:4" ht="12.75" customHeight="1" x14ac:dyDescent="0.35">
      <c r="A81" s="189"/>
      <c r="B81" s="279"/>
      <c r="C81" s="269"/>
      <c r="D81" s="296"/>
    </row>
    <row r="82" spans="1:4" ht="12.75" customHeight="1" x14ac:dyDescent="0.35">
      <c r="A82" s="189"/>
      <c r="B82" s="279"/>
      <c r="C82" s="269"/>
      <c r="D82" s="296"/>
    </row>
    <row r="83" spans="1:4" ht="12.75" customHeight="1" x14ac:dyDescent="0.35">
      <c r="A83" s="189"/>
      <c r="B83" s="279"/>
      <c r="C83" s="269"/>
      <c r="D83" s="296"/>
    </row>
    <row r="84" spans="1:4" ht="12.75" customHeight="1" x14ac:dyDescent="0.3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37" workbookViewId="0">
      <selection activeCell="B4" sqref="B4"/>
    </sheetView>
  </sheetViews>
  <sheetFormatPr defaultColWidth="18.7265625" defaultRowHeight="12.75" customHeight="1" x14ac:dyDescent="0.35"/>
  <cols>
    <col min="1" max="1" width="14.26953125" style="172" customWidth="1"/>
    <col min="2" max="2" width="9.1796875" style="172" customWidth="1"/>
    <col min="3" max="3" width="9.7265625" style="172" bestFit="1" customWidth="1"/>
    <col min="4" max="54" width="9.1796875" style="172" customWidth="1"/>
    <col min="55" max="16384" width="18.7265625" style="172"/>
  </cols>
  <sheetData>
    <row r="1" spans="1:51" ht="14.5" x14ac:dyDescent="0.3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5" x14ac:dyDescent="0.3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5" x14ac:dyDescent="0.3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5" x14ac:dyDescent="0.35">
      <c r="A4" s="149">
        <f>YampaRiverInflow.TotalOutflow!A4</f>
        <v>45170</v>
      </c>
      <c r="B4" s="292"/>
      <c r="C4" s="293">
        <v>-10.06</v>
      </c>
      <c r="D4" s="303">
        <v>-10.06</v>
      </c>
      <c r="E4" s="190">
        <f ca="1">INDEX(INDIRECT("ImpToMex_"&amp;E$2+YEAR($A4)-YEAR($A$4)),MONTH($A4))/1000</f>
        <v>2.4840100000000001</v>
      </c>
      <c r="F4" s="190">
        <f t="shared" ref="F4:AH12" ca="1" si="0">INDEX(INDIRECT("ImpToMex_"&amp;F$2+YEAR($A4)-YEAR($A$4)),MONTH($A4))/1000</f>
        <v>5.2410399999999999</v>
      </c>
      <c r="G4" s="190">
        <f t="shared" ca="1" si="0"/>
        <v>-12.903600000000001</v>
      </c>
      <c r="H4" s="190">
        <f t="shared" ca="1" si="0"/>
        <v>8.5776000000000003</v>
      </c>
      <c r="I4" s="190">
        <f t="shared" ca="1" si="0"/>
        <v>15.860709999999999</v>
      </c>
      <c r="J4" s="190">
        <f t="shared" ca="1" si="0"/>
        <v>4.2184399999999993</v>
      </c>
      <c r="K4" s="190">
        <f t="shared" ca="1" si="0"/>
        <v>2.1504499999999998</v>
      </c>
      <c r="L4" s="190">
        <f t="shared" ca="1" si="0"/>
        <v>-6.8963000000000001</v>
      </c>
      <c r="M4" s="190">
        <f t="shared" ca="1" si="0"/>
        <v>-12.975100000000001</v>
      </c>
      <c r="N4" s="190">
        <f t="shared" ca="1" si="0"/>
        <v>-7.1190200000000008</v>
      </c>
      <c r="O4" s="190">
        <f t="shared" ca="1" si="0"/>
        <v>-2.2877899999999998</v>
      </c>
      <c r="P4" s="190">
        <f t="shared" ca="1" si="0"/>
        <v>-15.519200000000001</v>
      </c>
      <c r="Q4" s="190">
        <f t="shared" ca="1" si="0"/>
        <v>-21.1785</v>
      </c>
      <c r="R4" s="190">
        <f t="shared" ca="1" si="0"/>
        <v>-6.0739200000000002</v>
      </c>
      <c r="S4" s="190">
        <f t="shared" ca="1" si="0"/>
        <v>-3.6959299999999997</v>
      </c>
      <c r="T4" s="190">
        <f t="shared" ca="1" si="0"/>
        <v>0.22959000000000002</v>
      </c>
      <c r="U4" s="190">
        <f t="shared" ca="1" si="0"/>
        <v>-2.0469200000000001</v>
      </c>
      <c r="V4" s="190">
        <f t="shared" ca="1" si="0"/>
        <v>-1.55017</v>
      </c>
      <c r="W4" s="190">
        <f t="shared" ca="1" si="0"/>
        <v>8.7733099999999986</v>
      </c>
      <c r="X4" s="190">
        <f t="shared" ca="1" si="0"/>
        <v>-8.4957199999999986</v>
      </c>
      <c r="Y4" s="190">
        <f t="shared" ca="1" si="0"/>
        <v>10.460270000000001</v>
      </c>
      <c r="Z4" s="190">
        <f t="shared" ca="1" si="0"/>
        <v>-5.7617600000000007</v>
      </c>
      <c r="AA4" s="190">
        <f t="shared" ca="1" si="0"/>
        <v>-2.9507099999999999</v>
      </c>
      <c r="AB4" s="190">
        <f t="shared" ca="1" si="0"/>
        <v>5.573264</v>
      </c>
      <c r="AC4" s="190">
        <f t="shared" ca="1" si="0"/>
        <v>6.7049099999999999</v>
      </c>
      <c r="AD4" s="190">
        <f t="shared" ca="1" si="0"/>
        <v>-0.37902999999999998</v>
      </c>
      <c r="AE4" s="190">
        <f t="shared" ca="1" si="0"/>
        <v>1.002618</v>
      </c>
      <c r="AF4" s="190">
        <f t="shared" ca="1" si="0"/>
        <v>4.0797420000000004</v>
      </c>
      <c r="AG4" s="190">
        <f t="shared" ca="1" si="0"/>
        <v>-5.3277200000000002</v>
      </c>
      <c r="AH4" s="190">
        <f t="shared" ca="1" si="0"/>
        <v>-6.2411499999999993</v>
      </c>
      <c r="AI4" s="190"/>
      <c r="AJ4" s="190"/>
      <c r="AK4" s="190"/>
      <c r="AL4" s="190"/>
      <c r="AM4" s="190"/>
      <c r="AN4" s="167"/>
      <c r="AO4" s="167"/>
      <c r="AP4" s="167"/>
      <c r="AQ4" s="167"/>
      <c r="AR4" s="167"/>
      <c r="AS4" s="167"/>
      <c r="AT4" s="167"/>
      <c r="AU4" s="167"/>
      <c r="AV4" s="167"/>
      <c r="AW4" s="167"/>
      <c r="AX4" s="167"/>
      <c r="AY4" s="167"/>
    </row>
    <row r="5" spans="1:51" ht="14.5" x14ac:dyDescent="0.35">
      <c r="A5" s="149">
        <f>YampaRiverInflow.TotalOutflow!A5</f>
        <v>45200</v>
      </c>
      <c r="B5" s="280"/>
      <c r="C5" s="270">
        <v>-2.7229999999999999</v>
      </c>
      <c r="D5" s="285">
        <v>-2.7229999999999999</v>
      </c>
      <c r="E5" s="190">
        <v>4.5726499999999994</v>
      </c>
      <c r="F5" s="190">
        <v>16.06822</v>
      </c>
      <c r="G5" s="190">
        <v>-0.16736000000000001</v>
      </c>
      <c r="H5" s="190">
        <v>3.9343000000000004</v>
      </c>
      <c r="I5" s="190">
        <v>-8.1954599999999989</v>
      </c>
      <c r="J5" s="190">
        <v>1.15303</v>
      </c>
      <c r="K5" s="190">
        <v>4.8546899999999997</v>
      </c>
      <c r="L5" s="190">
        <v>-2.7721900000000002</v>
      </c>
      <c r="M5" s="190">
        <v>10.111030000000001</v>
      </c>
      <c r="N5" s="190">
        <v>-7.8798000000000004</v>
      </c>
      <c r="O5" s="190">
        <v>4.2608300000000003</v>
      </c>
      <c r="P5" s="190">
        <v>-9.0296399999999988</v>
      </c>
      <c r="Q5" s="190">
        <v>-19.219099999999997</v>
      </c>
      <c r="R5" s="190">
        <v>-22.1523</v>
      </c>
      <c r="S5" s="190">
        <v>1.00861</v>
      </c>
      <c r="T5" s="190">
        <v>-7.54697</v>
      </c>
      <c r="U5" s="190">
        <v>3.05389</v>
      </c>
      <c r="V5" s="190">
        <v>-0.55309000000000008</v>
      </c>
      <c r="W5" s="190">
        <v>-10.613</v>
      </c>
      <c r="X5" s="190">
        <v>-11.085899999999999</v>
      </c>
      <c r="Y5" s="190">
        <v>5.77902</v>
      </c>
      <c r="Z5" s="190">
        <v>-2.5799099999999999</v>
      </c>
      <c r="AA5" s="190">
        <v>11.36007</v>
      </c>
      <c r="AB5" s="190">
        <v>13.28439</v>
      </c>
      <c r="AC5" s="190">
        <v>-1.07623</v>
      </c>
      <c r="AD5" s="190">
        <v>6.7392950000000003</v>
      </c>
      <c r="AE5" s="190">
        <v>9.3276970000000006</v>
      </c>
      <c r="AF5" s="190">
        <v>9.8532309999999992</v>
      </c>
      <c r="AG5" s="190">
        <v>2.3867620000000001</v>
      </c>
      <c r="AH5" s="190">
        <v>-14.003299999999999</v>
      </c>
      <c r="AI5" s="203"/>
      <c r="AJ5" s="203"/>
      <c r="AK5" s="203"/>
      <c r="AL5" s="203"/>
      <c r="AM5" s="203"/>
      <c r="AN5" s="167"/>
      <c r="AO5" s="167"/>
      <c r="AP5" s="167"/>
      <c r="AQ5" s="167"/>
      <c r="AR5" s="167"/>
      <c r="AS5" s="167"/>
      <c r="AT5" s="167"/>
      <c r="AU5" s="167"/>
      <c r="AV5" s="167"/>
      <c r="AW5" s="167"/>
      <c r="AX5" s="167"/>
      <c r="AY5" s="167"/>
    </row>
    <row r="6" spans="1:51" ht="14.5" x14ac:dyDescent="0.35">
      <c r="A6" s="149">
        <f>YampaRiverInflow.TotalOutflow!A6</f>
        <v>45231</v>
      </c>
      <c r="B6" s="280"/>
      <c r="C6" s="270">
        <v>-4.2320000000000002</v>
      </c>
      <c r="D6" s="285">
        <v>-4.2320000000000002</v>
      </c>
      <c r="E6" s="190">
        <v>6.7825500000000005</v>
      </c>
      <c r="F6" s="190">
        <v>12.2211</v>
      </c>
      <c r="G6" s="190">
        <v>-13.3376</v>
      </c>
      <c r="H6" s="190">
        <v>4.8029599999999997</v>
      </c>
      <c r="I6" s="190">
        <v>7.5139499999999995</v>
      </c>
      <c r="J6" s="190">
        <v>2.73468</v>
      </c>
      <c r="K6" s="190">
        <v>6.6013000000000002</v>
      </c>
      <c r="L6" s="190">
        <v>0.97684000000000004</v>
      </c>
      <c r="M6" s="190">
        <v>8.3629300000000004</v>
      </c>
      <c r="N6" s="190">
        <v>1.9108499999999999</v>
      </c>
      <c r="O6" s="190">
        <v>-3.2407300000000001</v>
      </c>
      <c r="P6" s="190">
        <v>2.9348700000000001</v>
      </c>
      <c r="Q6" s="190">
        <v>-7.6372900000000001</v>
      </c>
      <c r="R6" s="190">
        <v>3.4327800000000002</v>
      </c>
      <c r="S6" s="190">
        <v>5.0682</v>
      </c>
      <c r="T6" s="190">
        <v>-2.44712</v>
      </c>
      <c r="U6" s="190">
        <v>9.4311000000000007</v>
      </c>
      <c r="V6" s="190">
        <v>-7.2890100000000002</v>
      </c>
      <c r="W6" s="190">
        <v>-3.6388499999999997</v>
      </c>
      <c r="X6" s="190">
        <v>0.89403999999999995</v>
      </c>
      <c r="Y6" s="190">
        <v>10.06827</v>
      </c>
      <c r="Z6" s="190">
        <v>6.3182299999999998</v>
      </c>
      <c r="AA6" s="190">
        <v>14.429110000000001</v>
      </c>
      <c r="AB6" s="190">
        <v>13.14282</v>
      </c>
      <c r="AC6" s="190">
        <v>0.30604999999999999</v>
      </c>
      <c r="AD6" s="190">
        <v>3.2879200000000002</v>
      </c>
      <c r="AE6" s="190">
        <v>9.6716720000000009</v>
      </c>
      <c r="AF6" s="190">
        <v>20.124560000000002</v>
      </c>
      <c r="AG6" s="190">
        <v>-11.070600000000001</v>
      </c>
      <c r="AH6" s="190">
        <v>-13.8909</v>
      </c>
      <c r="AI6" s="203"/>
      <c r="AJ6" s="203"/>
      <c r="AK6" s="203"/>
      <c r="AL6" s="203"/>
      <c r="AM6" s="203"/>
      <c r="AN6" s="167"/>
      <c r="AO6" s="167"/>
      <c r="AP6" s="167"/>
      <c r="AQ6" s="167"/>
      <c r="AR6" s="167"/>
      <c r="AS6" s="167"/>
      <c r="AT6" s="167"/>
      <c r="AU6" s="167"/>
      <c r="AV6" s="167"/>
      <c r="AW6" s="167"/>
      <c r="AX6" s="167"/>
      <c r="AY6" s="167"/>
    </row>
    <row r="7" spans="1:51" ht="14.5" x14ac:dyDescent="0.35">
      <c r="A7" s="149">
        <f>YampaRiverInflow.TotalOutflow!A7</f>
        <v>45261</v>
      </c>
      <c r="B7" s="280"/>
      <c r="C7" s="270">
        <v>-1.294</v>
      </c>
      <c r="D7" s="285">
        <v>-1.294</v>
      </c>
      <c r="E7" s="190">
        <v>8.3700100000000006</v>
      </c>
      <c r="F7" s="190">
        <v>26.24044</v>
      </c>
      <c r="G7" s="190">
        <v>9.7062999999999988</v>
      </c>
      <c r="H7" s="190">
        <v>15.84782</v>
      </c>
      <c r="I7" s="190">
        <v>94.941029999999998</v>
      </c>
      <c r="J7" s="190">
        <v>-1.6679900000000001</v>
      </c>
      <c r="K7" s="190">
        <v>27.110379999999999</v>
      </c>
      <c r="L7" s="190">
        <v>15.47331</v>
      </c>
      <c r="M7" s="190">
        <v>23.397189999999998</v>
      </c>
      <c r="N7" s="190">
        <v>-21.467200000000002</v>
      </c>
      <c r="O7" s="190">
        <v>-1.96912</v>
      </c>
      <c r="P7" s="190">
        <v>6.1689999999999996</v>
      </c>
      <c r="Q7" s="190">
        <v>-8.7340999999999998</v>
      </c>
      <c r="R7" s="190">
        <v>2.1890200000000002</v>
      </c>
      <c r="S7" s="190">
        <v>6.2199300000000006</v>
      </c>
      <c r="T7" s="190">
        <v>-1.9193900000000002</v>
      </c>
      <c r="U7" s="190">
        <v>-0.40073999999999999</v>
      </c>
      <c r="V7" s="190">
        <v>-10.7593</v>
      </c>
      <c r="W7" s="190">
        <v>-7.3306499999999994</v>
      </c>
      <c r="X7" s="190">
        <v>7.5781999999999998</v>
      </c>
      <c r="Y7" s="190">
        <v>10.29767</v>
      </c>
      <c r="Z7" s="190">
        <v>-5.8699700000000004</v>
      </c>
      <c r="AA7" s="190">
        <v>24.633080000000003</v>
      </c>
      <c r="AB7" s="190">
        <v>23.363189999999999</v>
      </c>
      <c r="AC7" s="190">
        <v>-1.2471300000000001</v>
      </c>
      <c r="AD7" s="190">
        <v>-6.3736999999999995</v>
      </c>
      <c r="AE7" s="190">
        <v>5.9137360000000001</v>
      </c>
      <c r="AF7" s="190">
        <v>15.60941</v>
      </c>
      <c r="AG7" s="190">
        <v>24.042540000000002</v>
      </c>
      <c r="AH7" s="190">
        <v>-3.4043299999999999</v>
      </c>
      <c r="AI7" s="203"/>
      <c r="AJ7" s="203"/>
      <c r="AK7" s="203"/>
      <c r="AL7" s="203"/>
      <c r="AM7" s="203"/>
      <c r="AN7" s="167"/>
      <c r="AO7" s="167"/>
      <c r="AP7" s="167"/>
      <c r="AQ7" s="167"/>
      <c r="AR7" s="167"/>
      <c r="AS7" s="167"/>
      <c r="AT7" s="167"/>
      <c r="AU7" s="167"/>
      <c r="AV7" s="167"/>
      <c r="AW7" s="167"/>
      <c r="AX7" s="167"/>
      <c r="AY7" s="167"/>
    </row>
    <row r="8" spans="1:51" ht="14.5" x14ac:dyDescent="0.35">
      <c r="A8" s="149">
        <f>YampaRiverInflow.TotalOutflow!A8</f>
        <v>45292</v>
      </c>
      <c r="B8" s="280"/>
      <c r="C8" s="270">
        <v>4.0289999999999999</v>
      </c>
      <c r="D8" s="285">
        <v>4.0289999999999999</v>
      </c>
      <c r="E8" s="190">
        <v>6.9913500000000006</v>
      </c>
      <c r="F8" s="190">
        <v>-30.0366</v>
      </c>
      <c r="G8" s="190">
        <v>0.34805000000000003</v>
      </c>
      <c r="H8" s="190">
        <v>8.1073400000000007</v>
      </c>
      <c r="I8" s="190">
        <v>-4.0167999999999999</v>
      </c>
      <c r="J8" s="190">
        <v>-0.42529</v>
      </c>
      <c r="K8" s="190">
        <v>-9.22471</v>
      </c>
      <c r="L8" s="190">
        <v>16.908450000000002</v>
      </c>
      <c r="M8" s="190">
        <v>1.48193</v>
      </c>
      <c r="N8" s="190">
        <v>-11.1562</v>
      </c>
      <c r="O8" s="190">
        <v>-10.2127</v>
      </c>
      <c r="P8" s="190">
        <v>-20.743200000000002</v>
      </c>
      <c r="Q8" s="190">
        <v>-9.2751999999999999</v>
      </c>
      <c r="R8" s="190">
        <v>-13.9984</v>
      </c>
      <c r="S8" s="190">
        <v>-0.47846</v>
      </c>
      <c r="T8" s="190">
        <v>-2.4032600000000004</v>
      </c>
      <c r="U8" s="190">
        <v>3.4120999999999997</v>
      </c>
      <c r="V8" s="190">
        <v>-10.2646</v>
      </c>
      <c r="W8" s="190">
        <v>17.93282</v>
      </c>
      <c r="X8" s="190">
        <v>-2.55436</v>
      </c>
      <c r="Y8" s="190">
        <v>-2.7433800000000002</v>
      </c>
      <c r="Z8" s="190">
        <v>-21.323400000000003</v>
      </c>
      <c r="AA8" s="190">
        <v>2.622719</v>
      </c>
      <c r="AB8" s="190">
        <v>3.4634200000000002</v>
      </c>
      <c r="AC8" s="190">
        <v>7.8842790000000003</v>
      </c>
      <c r="AD8" s="190">
        <v>16.61054</v>
      </c>
      <c r="AE8" s="190">
        <v>8.8169590000000007</v>
      </c>
      <c r="AF8" s="190">
        <v>17.907229999999998</v>
      </c>
      <c r="AG8" s="190">
        <v>12.460120000000002</v>
      </c>
      <c r="AH8" s="190">
        <v>7.4652799999999999</v>
      </c>
      <c r="AI8" s="203"/>
      <c r="AJ8" s="203"/>
      <c r="AK8" s="203"/>
      <c r="AL8" s="203"/>
      <c r="AM8" s="203"/>
      <c r="AN8" s="167"/>
      <c r="AO8" s="167"/>
      <c r="AP8" s="167"/>
      <c r="AQ8" s="167"/>
      <c r="AR8" s="167"/>
      <c r="AS8" s="167"/>
      <c r="AT8" s="167"/>
      <c r="AU8" s="167"/>
      <c r="AV8" s="167"/>
      <c r="AW8" s="167"/>
      <c r="AX8" s="167"/>
      <c r="AY8" s="167"/>
    </row>
    <row r="9" spans="1:51" ht="14.5" x14ac:dyDescent="0.35">
      <c r="A9" s="149">
        <f>YampaRiverInflow.TotalOutflow!A9</f>
        <v>45323</v>
      </c>
      <c r="B9" s="280"/>
      <c r="C9" s="270">
        <v>-0.73599999999999999</v>
      </c>
      <c r="D9" s="285">
        <v>-0.73599999999999999</v>
      </c>
      <c r="E9" s="190">
        <v>4.1059299999999999</v>
      </c>
      <c r="F9" s="190">
        <v>-45.490699999999997</v>
      </c>
      <c r="G9" s="190">
        <v>-8.9389900000000004</v>
      </c>
      <c r="H9" s="190">
        <v>14.93486</v>
      </c>
      <c r="I9" s="190">
        <v>-2.7169299999999996</v>
      </c>
      <c r="J9" s="190">
        <v>1.1206400000000001</v>
      </c>
      <c r="K9" s="190">
        <v>-12.965299999999999</v>
      </c>
      <c r="L9" s="190">
        <v>0.91830999999999996</v>
      </c>
      <c r="M9" s="190">
        <v>1.91351</v>
      </c>
      <c r="N9" s="190">
        <v>-9.2040600000000001</v>
      </c>
      <c r="O9" s="190">
        <v>-8.6602700000000006</v>
      </c>
      <c r="P9" s="190">
        <v>-7.7134099999999997</v>
      </c>
      <c r="Q9" s="190">
        <v>-7.8451700000000004</v>
      </c>
      <c r="R9" s="190">
        <v>-18.252200000000002</v>
      </c>
      <c r="S9" s="190">
        <v>-3.1171700000000002</v>
      </c>
      <c r="T9" s="190">
        <v>-7.3280799999999999</v>
      </c>
      <c r="U9" s="190">
        <v>1.02014</v>
      </c>
      <c r="V9" s="190">
        <v>-14.3032</v>
      </c>
      <c r="W9" s="190">
        <v>-13.955</v>
      </c>
      <c r="X9" s="190">
        <v>-11.963200000000001</v>
      </c>
      <c r="Y9" s="190">
        <v>-5.2006099999999993</v>
      </c>
      <c r="Z9" s="190">
        <v>-1.8404100000000001</v>
      </c>
      <c r="AA9" s="190">
        <v>4.1879590000000002</v>
      </c>
      <c r="AB9" s="190">
        <v>8.0341699999999996</v>
      </c>
      <c r="AC9" s="190">
        <v>-3.2283200000000001</v>
      </c>
      <c r="AD9" s="190">
        <v>-5.3345600000000006</v>
      </c>
      <c r="AE9" s="190">
        <v>-3.9803500000000001</v>
      </c>
      <c r="AF9" s="190">
        <v>3.725031</v>
      </c>
      <c r="AG9" s="190">
        <v>11.38289</v>
      </c>
      <c r="AH9" s="190">
        <v>9.9543199999999992</v>
      </c>
      <c r="AI9" s="203"/>
      <c r="AJ9" s="203"/>
      <c r="AK9" s="203"/>
      <c r="AL9" s="203"/>
      <c r="AM9" s="203"/>
      <c r="AN9" s="167"/>
      <c r="AO9" s="167"/>
      <c r="AP9" s="167"/>
      <c r="AQ9" s="167"/>
      <c r="AR9" s="167"/>
      <c r="AS9" s="167"/>
      <c r="AT9" s="167"/>
      <c r="AU9" s="167"/>
      <c r="AV9" s="167"/>
      <c r="AW9" s="167"/>
      <c r="AX9" s="167"/>
      <c r="AY9" s="167"/>
    </row>
    <row r="10" spans="1:51" ht="14.5" x14ac:dyDescent="0.35">
      <c r="A10" s="149">
        <f>YampaRiverInflow.TotalOutflow!A10</f>
        <v>45352</v>
      </c>
      <c r="B10" s="280"/>
      <c r="C10" s="270">
        <v>-1.1020000000000001</v>
      </c>
      <c r="D10" s="285">
        <v>-1.1020000000000001</v>
      </c>
      <c r="E10" s="190">
        <v>-1.48194</v>
      </c>
      <c r="F10" s="190">
        <v>-85.616900000000001</v>
      </c>
      <c r="G10" s="190">
        <v>-18.977</v>
      </c>
      <c r="H10" s="190">
        <v>-3.0748000000000002</v>
      </c>
      <c r="I10" s="190">
        <v>33.225720000000003</v>
      </c>
      <c r="J10" s="190">
        <v>11.037510000000001</v>
      </c>
      <c r="K10" s="190">
        <v>4.6733700000000002</v>
      </c>
      <c r="L10" s="190">
        <v>4.0890000000000003E-2</v>
      </c>
      <c r="M10" s="190">
        <v>8.1969799999999999</v>
      </c>
      <c r="N10" s="190">
        <v>5.5769299999999999</v>
      </c>
      <c r="O10" s="190">
        <v>-5.0199499999999997</v>
      </c>
      <c r="P10" s="190">
        <v>-3.68032</v>
      </c>
      <c r="Q10" s="190">
        <v>-25.690300000000001</v>
      </c>
      <c r="R10" s="190">
        <v>16.045670000000001</v>
      </c>
      <c r="S10" s="190">
        <v>-10.3043</v>
      </c>
      <c r="T10" s="190">
        <v>-11.892200000000001</v>
      </c>
      <c r="U10" s="190">
        <v>0.31795999999999996</v>
      </c>
      <c r="V10" s="190">
        <v>-9.7432599999999994</v>
      </c>
      <c r="W10" s="190">
        <v>-12.145200000000001</v>
      </c>
      <c r="X10" s="190">
        <v>-6.3741000000000003</v>
      </c>
      <c r="Y10" s="190">
        <v>-11.247</v>
      </c>
      <c r="Z10" s="190">
        <v>-5.8244099999999994</v>
      </c>
      <c r="AA10" s="190">
        <v>-14.067500000000001</v>
      </c>
      <c r="AB10" s="190">
        <v>-1.27335</v>
      </c>
      <c r="AC10" s="190">
        <v>-1.8987400000000001</v>
      </c>
      <c r="AD10" s="190">
        <v>-12.0581</v>
      </c>
      <c r="AE10" s="190">
        <v>-1.39941</v>
      </c>
      <c r="AF10" s="190">
        <v>3.0619520000000002</v>
      </c>
      <c r="AG10" s="190">
        <v>0.5556236</v>
      </c>
      <c r="AH10" s="190">
        <v>2.51511</v>
      </c>
      <c r="AI10" s="203"/>
      <c r="AJ10" s="203"/>
      <c r="AK10" s="203"/>
      <c r="AL10" s="203"/>
      <c r="AM10" s="203"/>
      <c r="AN10" s="167"/>
      <c r="AO10" s="167"/>
      <c r="AP10" s="167"/>
      <c r="AQ10" s="167"/>
      <c r="AR10" s="167"/>
      <c r="AS10" s="167"/>
      <c r="AT10" s="167"/>
      <c r="AU10" s="167"/>
      <c r="AV10" s="167"/>
      <c r="AW10" s="167"/>
      <c r="AX10" s="167"/>
      <c r="AY10" s="167"/>
    </row>
    <row r="11" spans="1:51" ht="14.5" x14ac:dyDescent="0.35">
      <c r="A11" s="149">
        <f>YampaRiverInflow.TotalOutflow!A11</f>
        <v>45383</v>
      </c>
      <c r="B11" s="280"/>
      <c r="C11" s="270">
        <v>-8.67</v>
      </c>
      <c r="D11" s="285">
        <v>-8.67</v>
      </c>
      <c r="E11" s="190">
        <v>12.84352</v>
      </c>
      <c r="F11" s="190">
        <v>-51.0623</v>
      </c>
      <c r="G11" s="190">
        <v>-15.1135</v>
      </c>
      <c r="H11" s="190">
        <v>-4.2431000000000001</v>
      </c>
      <c r="I11" s="190">
        <v>-7.57599</v>
      </c>
      <c r="J11" s="190">
        <v>15.395820000000001</v>
      </c>
      <c r="K11" s="190">
        <v>39.174210000000002</v>
      </c>
      <c r="L11" s="190">
        <v>-0.41738999999999998</v>
      </c>
      <c r="M11" s="190">
        <v>-3.9382700000000002</v>
      </c>
      <c r="N11" s="190">
        <v>0.93055999999999994</v>
      </c>
      <c r="O11" s="190">
        <v>-11.8729</v>
      </c>
      <c r="P11" s="190">
        <v>-13.3843</v>
      </c>
      <c r="Q11" s="190">
        <v>-6.9093299999999997</v>
      </c>
      <c r="R11" s="190">
        <v>4.2983100000000007</v>
      </c>
      <c r="S11" s="190">
        <v>-1.6048699999999998</v>
      </c>
      <c r="T11" s="190">
        <v>-3.3881199999999998</v>
      </c>
      <c r="U11" s="190">
        <v>-8.2623700000000007</v>
      </c>
      <c r="V11" s="190">
        <v>-14.0764</v>
      </c>
      <c r="W11" s="190">
        <v>-15.644399999999999</v>
      </c>
      <c r="X11" s="190">
        <v>-20.3934</v>
      </c>
      <c r="Y11" s="190">
        <v>-12.2591</v>
      </c>
      <c r="Z11" s="190">
        <v>-6.0398699999999996</v>
      </c>
      <c r="AA11" s="190">
        <v>14.186459999999999</v>
      </c>
      <c r="AB11" s="190">
        <v>-9.3056399999999986</v>
      </c>
      <c r="AC11" s="190">
        <v>-4.80497</v>
      </c>
      <c r="AD11" s="190">
        <v>-4.7238199999999999</v>
      </c>
      <c r="AE11" s="190">
        <v>-4.9565900000000003</v>
      </c>
      <c r="AF11" s="190">
        <v>-3.62934</v>
      </c>
      <c r="AG11" s="190">
        <v>-36.724299999999999</v>
      </c>
      <c r="AH11" s="190">
        <v>5.76356</v>
      </c>
      <c r="AI11" s="203"/>
      <c r="AJ11" s="203"/>
      <c r="AK11" s="203"/>
      <c r="AL11" s="203"/>
      <c r="AM11" s="203"/>
      <c r="AN11" s="167"/>
      <c r="AO11" s="167"/>
      <c r="AP11" s="167"/>
      <c r="AQ11" s="167"/>
      <c r="AR11" s="167"/>
      <c r="AS11" s="167"/>
      <c r="AT11" s="167"/>
      <c r="AU11" s="167"/>
      <c r="AV11" s="167"/>
      <c r="AW11" s="167"/>
      <c r="AX11" s="167"/>
      <c r="AY11" s="167"/>
    </row>
    <row r="12" spans="1:51" ht="14.5" x14ac:dyDescent="0.35">
      <c r="A12" s="149">
        <f>YampaRiverInflow.TotalOutflow!A12</f>
        <v>45413</v>
      </c>
      <c r="B12" s="280"/>
      <c r="C12" s="270">
        <v>-5.9660000000000002</v>
      </c>
      <c r="D12" s="285">
        <v>-5.9660000000000002</v>
      </c>
      <c r="E12" s="190">
        <v>4.7034399999999996</v>
      </c>
      <c r="F12" s="190">
        <v>-61.748899999999999</v>
      </c>
      <c r="G12" s="190">
        <v>-4.7955200000000007</v>
      </c>
      <c r="H12" s="190">
        <v>-13.974399999999999</v>
      </c>
      <c r="I12" s="190">
        <v>-8.2093600000000002</v>
      </c>
      <c r="J12" s="190">
        <v>11.730090000000001</v>
      </c>
      <c r="K12" s="190">
        <v>21.999099999999999</v>
      </c>
      <c r="L12" s="190">
        <v>0.11092</v>
      </c>
      <c r="M12" s="190">
        <v>-14.867799999999999</v>
      </c>
      <c r="N12" s="190">
        <v>-7.1809500000000002</v>
      </c>
      <c r="O12" s="190">
        <v>-5.66974</v>
      </c>
      <c r="P12" s="190">
        <v>-33.700400000000002</v>
      </c>
      <c r="Q12" s="190">
        <v>-4.7220800000000001</v>
      </c>
      <c r="R12" s="190">
        <v>-17.381799999999998</v>
      </c>
      <c r="S12" s="190">
        <v>-33.279300000000006</v>
      </c>
      <c r="T12" s="190">
        <v>-5.4207200000000002</v>
      </c>
      <c r="U12" s="190">
        <v>-5.2464300000000001</v>
      </c>
      <c r="V12" s="190">
        <v>3.1493000000000002</v>
      </c>
      <c r="W12" s="190">
        <v>-9.5569299999999995</v>
      </c>
      <c r="X12" s="190">
        <v>4.5381899999999993</v>
      </c>
      <c r="Y12" s="190">
        <v>2.7454499999999999</v>
      </c>
      <c r="Z12" s="190">
        <v>4.5651899999999994</v>
      </c>
      <c r="AA12" s="190">
        <v>0.1095455</v>
      </c>
      <c r="AB12" s="190">
        <v>7.3637499999999996</v>
      </c>
      <c r="AC12" s="190">
        <v>8.667313</v>
      </c>
      <c r="AD12" s="190">
        <v>9.6379000000000001</v>
      </c>
      <c r="AE12" s="190">
        <v>-0.59501400000000004</v>
      </c>
      <c r="AF12" s="190">
        <v>-7.1286899999999997</v>
      </c>
      <c r="AG12" s="190">
        <v>13.089129999999999</v>
      </c>
      <c r="AH12" s="190">
        <v>7.5992100000000002</v>
      </c>
      <c r="AI12" s="203"/>
      <c r="AJ12" s="203"/>
      <c r="AK12" s="203"/>
      <c r="AL12" s="203"/>
      <c r="AM12" s="203"/>
      <c r="AN12" s="167"/>
      <c r="AO12" s="167"/>
      <c r="AP12" s="167"/>
      <c r="AQ12" s="167"/>
      <c r="AR12" s="167"/>
      <c r="AS12" s="167"/>
      <c r="AT12" s="167"/>
      <c r="AU12" s="167"/>
      <c r="AV12" s="167"/>
      <c r="AW12" s="167"/>
      <c r="AX12" s="167"/>
      <c r="AY12" s="167"/>
    </row>
    <row r="13" spans="1:51" ht="14.5" x14ac:dyDescent="0.35">
      <c r="A13" s="149">
        <f>YampaRiverInflow.TotalOutflow!A13</f>
        <v>45444</v>
      </c>
      <c r="B13" s="280"/>
      <c r="C13" s="270">
        <v>-8.51</v>
      </c>
      <c r="D13" s="285">
        <v>-8.51</v>
      </c>
      <c r="E13" s="190">
        <v>13.497540000000001</v>
      </c>
      <c r="F13" s="190">
        <v>-26.186700000000002</v>
      </c>
      <c r="G13" s="190">
        <v>-3.3491300000000002</v>
      </c>
      <c r="H13" s="190">
        <v>4.0840300000000003</v>
      </c>
      <c r="I13" s="190">
        <v>-11.6759</v>
      </c>
      <c r="J13" s="190">
        <v>-4.1159999999999995E-2</v>
      </c>
      <c r="K13" s="190">
        <v>5.6090299999999997</v>
      </c>
      <c r="L13" s="190">
        <v>-3.69754</v>
      </c>
      <c r="M13" s="190">
        <v>-11.8339</v>
      </c>
      <c r="N13" s="190">
        <v>-9.2286099999999998</v>
      </c>
      <c r="O13" s="190">
        <v>-8.5176200000000009</v>
      </c>
      <c r="P13" s="190">
        <v>-26.906099999999999</v>
      </c>
      <c r="Q13" s="190">
        <v>-30.0809</v>
      </c>
      <c r="R13" s="190">
        <v>1.8562000000000001</v>
      </c>
      <c r="S13" s="190">
        <v>-14.7171</v>
      </c>
      <c r="T13" s="190">
        <v>-14.012499999999999</v>
      </c>
      <c r="U13" s="190">
        <v>-1.51996</v>
      </c>
      <c r="V13" s="190">
        <v>-16.566500000000001</v>
      </c>
      <c r="W13" s="190">
        <v>-17.7789</v>
      </c>
      <c r="X13" s="190">
        <v>-8.3348700000000004</v>
      </c>
      <c r="Y13" s="190">
        <v>-5.4185299999999996</v>
      </c>
      <c r="Z13" s="190">
        <v>-7.2006999999999994</v>
      </c>
      <c r="AA13" s="190">
        <v>-0.73851199999999995</v>
      </c>
      <c r="AB13" s="190">
        <v>2.2777600000000002</v>
      </c>
      <c r="AC13" s="190">
        <v>-1.24882</v>
      </c>
      <c r="AD13" s="190">
        <v>-2.2548400000000002</v>
      </c>
      <c r="AE13" s="190">
        <v>-7.8657200000000005</v>
      </c>
      <c r="AF13" s="190">
        <v>-7.5185699999999995</v>
      </c>
      <c r="AG13" s="190">
        <v>-7.5434399999999995</v>
      </c>
      <c r="AH13" s="190">
        <v>4.59762</v>
      </c>
      <c r="AI13" s="203"/>
      <c r="AJ13" s="203"/>
      <c r="AK13" s="203"/>
      <c r="AL13" s="203"/>
      <c r="AM13" s="203"/>
      <c r="AN13" s="167"/>
      <c r="AO13" s="167"/>
      <c r="AP13" s="167"/>
      <c r="AQ13" s="167"/>
      <c r="AR13" s="167"/>
      <c r="AS13" s="167"/>
      <c r="AT13" s="167"/>
      <c r="AU13" s="167"/>
      <c r="AV13" s="167"/>
      <c r="AW13" s="167"/>
      <c r="AX13" s="167"/>
      <c r="AY13" s="167"/>
    </row>
    <row r="14" spans="1:51" ht="14.5" x14ac:dyDescent="0.35">
      <c r="A14" s="149">
        <f>YampaRiverInflow.TotalOutflow!A14</f>
        <v>45474</v>
      </c>
      <c r="B14" s="280"/>
      <c r="C14" s="270">
        <v>-11.94</v>
      </c>
      <c r="D14" s="285">
        <v>-11.94</v>
      </c>
      <c r="E14" s="190">
        <v>3.09552</v>
      </c>
      <c r="F14" s="190">
        <v>-10.6083</v>
      </c>
      <c r="G14" s="190">
        <v>-7.64445</v>
      </c>
      <c r="H14" s="190">
        <v>8.1272700000000011</v>
      </c>
      <c r="I14" s="190">
        <v>-11.493399999999999</v>
      </c>
      <c r="J14" s="190">
        <v>10.728009999999999</v>
      </c>
      <c r="K14" s="190">
        <v>8.7200199999999999</v>
      </c>
      <c r="L14" s="190">
        <v>-1.2666099999999998</v>
      </c>
      <c r="M14" s="190">
        <v>-11.347200000000001</v>
      </c>
      <c r="N14" s="190">
        <v>-18.336200000000002</v>
      </c>
      <c r="O14" s="190">
        <v>-2.94312</v>
      </c>
      <c r="P14" s="190">
        <v>-31.489599999999999</v>
      </c>
      <c r="Q14" s="190">
        <v>-20.471400000000003</v>
      </c>
      <c r="R14" s="190">
        <v>-11.8964</v>
      </c>
      <c r="S14" s="190">
        <v>-5.89581</v>
      </c>
      <c r="T14" s="190">
        <v>-9.4188299999999998</v>
      </c>
      <c r="U14" s="190">
        <v>-9.6500499999999985</v>
      </c>
      <c r="V14" s="190">
        <v>-13.497399999999999</v>
      </c>
      <c r="W14" s="190">
        <v>-20.7821</v>
      </c>
      <c r="X14" s="190">
        <v>-5.3935699999999995</v>
      </c>
      <c r="Y14" s="190">
        <v>-16.034399999999998</v>
      </c>
      <c r="Z14" s="190">
        <v>-7.2505600000000001</v>
      </c>
      <c r="AA14" s="190">
        <v>-12.2248</v>
      </c>
      <c r="AB14" s="190">
        <v>-2.5033499999999997</v>
      </c>
      <c r="AC14" s="190">
        <v>-0.440502</v>
      </c>
      <c r="AD14" s="190">
        <v>11.24718</v>
      </c>
      <c r="AE14" s="190">
        <v>-1.8387200000000001</v>
      </c>
      <c r="AF14" s="190">
        <v>-11.0794</v>
      </c>
      <c r="AG14" s="190">
        <v>-4.7515900000000002</v>
      </c>
      <c r="AH14" s="190">
        <v>1.85019</v>
      </c>
      <c r="AI14" s="203"/>
      <c r="AJ14" s="203"/>
      <c r="AK14" s="203"/>
      <c r="AL14" s="203"/>
      <c r="AM14" s="203"/>
      <c r="AN14" s="167"/>
      <c r="AO14" s="167"/>
      <c r="AP14" s="167"/>
      <c r="AQ14" s="167"/>
      <c r="AR14" s="167"/>
      <c r="AS14" s="167"/>
      <c r="AT14" s="167"/>
      <c r="AU14" s="167"/>
      <c r="AV14" s="167"/>
      <c r="AW14" s="167"/>
      <c r="AX14" s="167"/>
      <c r="AY14" s="167"/>
    </row>
    <row r="15" spans="1:51" ht="14.5" x14ac:dyDescent="0.35">
      <c r="A15" s="149">
        <f>YampaRiverInflow.TotalOutflow!A15</f>
        <v>45505</v>
      </c>
      <c r="B15" s="280"/>
      <c r="C15" s="270">
        <v>-10.715</v>
      </c>
      <c r="D15" s="285">
        <v>-10.715</v>
      </c>
      <c r="E15" s="190">
        <v>3.7869800000000002</v>
      </c>
      <c r="F15" s="190">
        <v>-3.9497499999999999</v>
      </c>
      <c r="G15" s="190">
        <v>-0.94598000000000004</v>
      </c>
      <c r="H15" s="190">
        <v>2.1968100000000002</v>
      </c>
      <c r="I15" s="190">
        <v>-4.3264100000000001</v>
      </c>
      <c r="J15" s="190">
        <v>-10.6752</v>
      </c>
      <c r="K15" s="190">
        <v>1.8042</v>
      </c>
      <c r="L15" s="190">
        <v>4.2788000000000004</v>
      </c>
      <c r="M15" s="190">
        <v>-12.226000000000001</v>
      </c>
      <c r="N15" s="190">
        <v>-3.8130300000000004</v>
      </c>
      <c r="O15" s="190">
        <v>-0.78469000000000011</v>
      </c>
      <c r="P15" s="190">
        <v>-7.6042100000000001</v>
      </c>
      <c r="Q15" s="190">
        <v>-5.4120699999999999</v>
      </c>
      <c r="R15" s="190">
        <v>-13.8598</v>
      </c>
      <c r="S15" s="190">
        <v>-14.737</v>
      </c>
      <c r="T15" s="190">
        <v>-6.2569600000000003</v>
      </c>
      <c r="U15" s="190">
        <v>-22.553799999999999</v>
      </c>
      <c r="V15" s="190">
        <v>-2.4493899999999997</v>
      </c>
      <c r="W15" s="190">
        <v>-15.1355</v>
      </c>
      <c r="X15" s="190">
        <v>2.9768400000000002</v>
      </c>
      <c r="Y15" s="190">
        <v>5.9177799999999996</v>
      </c>
      <c r="Z15" s="190">
        <v>3.3304999999999998</v>
      </c>
      <c r="AA15" s="190">
        <v>10.576969999999999</v>
      </c>
      <c r="AB15" s="190">
        <v>-7.4222299999999999</v>
      </c>
      <c r="AC15" s="190">
        <v>-2.7236199999999999</v>
      </c>
      <c r="AD15" s="190">
        <v>11.2767</v>
      </c>
      <c r="AE15" s="190">
        <v>-2.6559499999999998</v>
      </c>
      <c r="AF15" s="190">
        <v>3.1679930000000001</v>
      </c>
      <c r="AG15" s="190">
        <v>-8.08446</v>
      </c>
      <c r="AH15" s="190">
        <v>4.3259999999999996</v>
      </c>
      <c r="AI15" s="203"/>
      <c r="AJ15" s="203"/>
      <c r="AK15" s="203"/>
      <c r="AL15" s="203"/>
      <c r="AM15" s="203"/>
      <c r="AN15" s="167"/>
      <c r="AO15" s="167"/>
      <c r="AP15" s="167"/>
      <c r="AQ15" s="167"/>
      <c r="AR15" s="167"/>
      <c r="AS15" s="167"/>
      <c r="AT15" s="167"/>
      <c r="AU15" s="167"/>
      <c r="AV15" s="167"/>
      <c r="AW15" s="167"/>
      <c r="AX15" s="167"/>
      <c r="AY15" s="167"/>
    </row>
    <row r="16" spans="1:51" ht="14.5" x14ac:dyDescent="0.35">
      <c r="A16" s="149">
        <f>YampaRiverInflow.TotalOutflow!A16</f>
        <v>45536</v>
      </c>
      <c r="B16" s="280"/>
      <c r="C16" s="270">
        <v>-10.06</v>
      </c>
      <c r="D16" s="285">
        <v>-10.06</v>
      </c>
      <c r="E16" s="190">
        <v>5.2410399999999999</v>
      </c>
      <c r="F16" s="190">
        <v>-12.903600000000001</v>
      </c>
      <c r="G16" s="190">
        <v>8.5776000000000003</v>
      </c>
      <c r="H16" s="190">
        <v>15.860709999999999</v>
      </c>
      <c r="I16" s="190">
        <v>4.2184399999999993</v>
      </c>
      <c r="J16" s="190">
        <v>2.1504499999999998</v>
      </c>
      <c r="K16" s="190">
        <v>-6.8963000000000001</v>
      </c>
      <c r="L16" s="190">
        <v>-12.975100000000001</v>
      </c>
      <c r="M16" s="190">
        <v>-7.1190200000000008</v>
      </c>
      <c r="N16" s="190">
        <v>-2.2877899999999998</v>
      </c>
      <c r="O16" s="190">
        <v>-15.519200000000001</v>
      </c>
      <c r="P16" s="190">
        <v>-21.1785</v>
      </c>
      <c r="Q16" s="190">
        <v>-6.0739200000000002</v>
      </c>
      <c r="R16" s="190">
        <v>-3.6959299999999997</v>
      </c>
      <c r="S16" s="190">
        <v>0.22959000000000002</v>
      </c>
      <c r="T16" s="190">
        <v>-2.0469200000000001</v>
      </c>
      <c r="U16" s="190">
        <v>-1.55017</v>
      </c>
      <c r="V16" s="190">
        <v>8.7733099999999986</v>
      </c>
      <c r="W16" s="190">
        <v>-8.4957199999999986</v>
      </c>
      <c r="X16" s="190">
        <v>10.460270000000001</v>
      </c>
      <c r="Y16" s="190">
        <v>-5.7617600000000007</v>
      </c>
      <c r="Z16" s="190">
        <v>-2.9507099999999999</v>
      </c>
      <c r="AA16" s="190">
        <v>5.573264</v>
      </c>
      <c r="AB16" s="190">
        <v>6.7049099999999999</v>
      </c>
      <c r="AC16" s="190">
        <v>-0.37902999999999998</v>
      </c>
      <c r="AD16" s="190">
        <v>1.002618</v>
      </c>
      <c r="AE16" s="190">
        <v>4.0797420000000004</v>
      </c>
      <c r="AF16" s="190">
        <v>-5.3277200000000002</v>
      </c>
      <c r="AG16" s="190">
        <v>-6.2411499999999993</v>
      </c>
      <c r="AH16" s="190">
        <v>2.4840100000000001</v>
      </c>
      <c r="AI16" s="203"/>
      <c r="AJ16" s="203"/>
      <c r="AK16" s="203"/>
      <c r="AL16" s="203"/>
      <c r="AM16" s="203"/>
      <c r="AN16" s="167"/>
      <c r="AO16" s="167"/>
      <c r="AP16" s="167"/>
      <c r="AQ16" s="167"/>
      <c r="AR16" s="167"/>
      <c r="AS16" s="167"/>
      <c r="AT16" s="167"/>
      <c r="AU16" s="167"/>
      <c r="AV16" s="167"/>
      <c r="AW16" s="167"/>
      <c r="AX16" s="167"/>
      <c r="AY16" s="167"/>
    </row>
    <row r="17" spans="1:51" ht="14.5" x14ac:dyDescent="0.35">
      <c r="A17" s="149">
        <f>YampaRiverInflow.TotalOutflow!A17</f>
        <v>45566</v>
      </c>
      <c r="B17" s="280"/>
      <c r="C17" s="270">
        <v>-2.7229999999999999</v>
      </c>
      <c r="D17" s="285">
        <v>-2.7229999999999999</v>
      </c>
      <c r="E17" s="190">
        <v>16.06822</v>
      </c>
      <c r="F17" s="190">
        <v>-0.16736000000000001</v>
      </c>
      <c r="G17" s="190">
        <v>3.9343000000000004</v>
      </c>
      <c r="H17" s="190">
        <v>-8.1954599999999989</v>
      </c>
      <c r="I17" s="190">
        <v>1.15303</v>
      </c>
      <c r="J17" s="190">
        <v>4.8546899999999997</v>
      </c>
      <c r="K17" s="190">
        <v>-2.7721900000000002</v>
      </c>
      <c r="L17" s="190">
        <v>10.111030000000001</v>
      </c>
      <c r="M17" s="190">
        <v>-7.8798000000000004</v>
      </c>
      <c r="N17" s="190">
        <v>4.2608300000000003</v>
      </c>
      <c r="O17" s="190">
        <v>-9.0296399999999988</v>
      </c>
      <c r="P17" s="190">
        <v>-19.219099999999997</v>
      </c>
      <c r="Q17" s="190">
        <v>-22.1523</v>
      </c>
      <c r="R17" s="190">
        <v>1.00861</v>
      </c>
      <c r="S17" s="190">
        <v>-7.54697</v>
      </c>
      <c r="T17" s="190">
        <v>3.05389</v>
      </c>
      <c r="U17" s="190">
        <v>-0.55309000000000008</v>
      </c>
      <c r="V17" s="190">
        <v>-10.613</v>
      </c>
      <c r="W17" s="190">
        <v>-11.085899999999999</v>
      </c>
      <c r="X17" s="190">
        <v>5.77902</v>
      </c>
      <c r="Y17" s="190">
        <v>-2.5799099999999999</v>
      </c>
      <c r="Z17" s="190">
        <v>11.36007</v>
      </c>
      <c r="AA17" s="190">
        <v>13.28439</v>
      </c>
      <c r="AB17" s="190">
        <v>-1.07623</v>
      </c>
      <c r="AC17" s="190">
        <v>6.7392950000000003</v>
      </c>
      <c r="AD17" s="190">
        <v>9.3276970000000006</v>
      </c>
      <c r="AE17" s="190">
        <v>9.8532309999999992</v>
      </c>
      <c r="AF17" s="190">
        <v>2.3867620000000001</v>
      </c>
      <c r="AG17" s="190">
        <v>-14.003299999999999</v>
      </c>
      <c r="AH17" s="190">
        <v>4.5726499999999994</v>
      </c>
      <c r="AI17" s="203"/>
      <c r="AJ17" s="203"/>
      <c r="AK17" s="203"/>
      <c r="AL17" s="203"/>
      <c r="AM17" s="203"/>
      <c r="AN17" s="167"/>
      <c r="AO17" s="167"/>
      <c r="AP17" s="167"/>
      <c r="AQ17" s="167"/>
      <c r="AR17" s="167"/>
      <c r="AS17" s="167"/>
      <c r="AT17" s="167"/>
      <c r="AU17" s="167"/>
      <c r="AV17" s="167"/>
      <c r="AW17" s="167"/>
      <c r="AX17" s="167"/>
      <c r="AY17" s="167"/>
    </row>
    <row r="18" spans="1:51" ht="14.5" x14ac:dyDescent="0.35">
      <c r="A18" s="149">
        <f>YampaRiverInflow.TotalOutflow!A18</f>
        <v>45597</v>
      </c>
      <c r="B18" s="280"/>
      <c r="C18" s="270">
        <v>-4.2320000000000002</v>
      </c>
      <c r="D18" s="285">
        <v>-4.2320000000000002</v>
      </c>
      <c r="E18" s="190">
        <v>12.2211</v>
      </c>
      <c r="F18" s="190">
        <v>-13.3376</v>
      </c>
      <c r="G18" s="190">
        <v>4.8029599999999997</v>
      </c>
      <c r="H18" s="190">
        <v>7.5139499999999995</v>
      </c>
      <c r="I18" s="190">
        <v>2.73468</v>
      </c>
      <c r="J18" s="190">
        <v>6.6013000000000002</v>
      </c>
      <c r="K18" s="190">
        <v>0.97684000000000004</v>
      </c>
      <c r="L18" s="190">
        <v>8.3629300000000004</v>
      </c>
      <c r="M18" s="190">
        <v>1.9108499999999999</v>
      </c>
      <c r="N18" s="190">
        <v>-3.2407300000000001</v>
      </c>
      <c r="O18" s="190">
        <v>2.9348700000000001</v>
      </c>
      <c r="P18" s="190">
        <v>-7.6372900000000001</v>
      </c>
      <c r="Q18" s="190">
        <v>3.4327800000000002</v>
      </c>
      <c r="R18" s="190">
        <v>5.0682</v>
      </c>
      <c r="S18" s="190">
        <v>-2.44712</v>
      </c>
      <c r="T18" s="190">
        <v>9.4311000000000007</v>
      </c>
      <c r="U18" s="190">
        <v>-7.2890100000000002</v>
      </c>
      <c r="V18" s="190">
        <v>-3.6388499999999997</v>
      </c>
      <c r="W18" s="190">
        <v>0.89403999999999995</v>
      </c>
      <c r="X18" s="190">
        <v>10.06827</v>
      </c>
      <c r="Y18" s="190">
        <v>6.3182299999999998</v>
      </c>
      <c r="Z18" s="190">
        <v>14.429110000000001</v>
      </c>
      <c r="AA18" s="190">
        <v>13.14282</v>
      </c>
      <c r="AB18" s="190">
        <v>0.30604999999999999</v>
      </c>
      <c r="AC18" s="190">
        <v>3.2879200000000002</v>
      </c>
      <c r="AD18" s="190">
        <v>9.6716720000000009</v>
      </c>
      <c r="AE18" s="190">
        <v>20.124560000000002</v>
      </c>
      <c r="AF18" s="190">
        <v>-11.070600000000001</v>
      </c>
      <c r="AG18" s="190">
        <v>-13.8909</v>
      </c>
      <c r="AH18" s="190">
        <v>6.7825500000000005</v>
      </c>
      <c r="AI18" s="203"/>
      <c r="AJ18" s="203"/>
      <c r="AK18" s="203"/>
      <c r="AL18" s="203"/>
      <c r="AM18" s="203"/>
      <c r="AN18" s="167"/>
      <c r="AO18" s="167"/>
      <c r="AP18" s="167"/>
      <c r="AQ18" s="167"/>
      <c r="AR18" s="167"/>
      <c r="AS18" s="167"/>
      <c r="AT18" s="167"/>
      <c r="AU18" s="167"/>
      <c r="AV18" s="167"/>
      <c r="AW18" s="167"/>
      <c r="AX18" s="167"/>
      <c r="AY18" s="167"/>
    </row>
    <row r="19" spans="1:51" ht="14.5" x14ac:dyDescent="0.35">
      <c r="A19" s="149">
        <f>YampaRiverInflow.TotalOutflow!A19</f>
        <v>45627</v>
      </c>
      <c r="B19" s="280"/>
      <c r="C19" s="270">
        <v>-1.294</v>
      </c>
      <c r="D19" s="285">
        <v>-1.294</v>
      </c>
      <c r="E19" s="190">
        <v>26.24044</v>
      </c>
      <c r="F19" s="190">
        <v>9.7062999999999988</v>
      </c>
      <c r="G19" s="190">
        <v>15.84782</v>
      </c>
      <c r="H19" s="190">
        <v>94.941029999999998</v>
      </c>
      <c r="I19" s="190">
        <v>-1.6679900000000001</v>
      </c>
      <c r="J19" s="190">
        <v>27.110379999999999</v>
      </c>
      <c r="K19" s="190">
        <v>15.47331</v>
      </c>
      <c r="L19" s="190">
        <v>23.397189999999998</v>
      </c>
      <c r="M19" s="190">
        <v>-21.467200000000002</v>
      </c>
      <c r="N19" s="190">
        <v>-1.96912</v>
      </c>
      <c r="O19" s="190">
        <v>6.1689999999999996</v>
      </c>
      <c r="P19" s="190">
        <v>-8.7340999999999998</v>
      </c>
      <c r="Q19" s="190">
        <v>2.1890200000000002</v>
      </c>
      <c r="R19" s="190">
        <v>6.2199300000000006</v>
      </c>
      <c r="S19" s="190">
        <v>-1.9193900000000002</v>
      </c>
      <c r="T19" s="190">
        <v>-0.40073999999999999</v>
      </c>
      <c r="U19" s="190">
        <v>-10.7593</v>
      </c>
      <c r="V19" s="190">
        <v>-7.3306499999999994</v>
      </c>
      <c r="W19" s="190">
        <v>7.5781999999999998</v>
      </c>
      <c r="X19" s="190">
        <v>10.29767</v>
      </c>
      <c r="Y19" s="190">
        <v>-5.8699700000000004</v>
      </c>
      <c r="Z19" s="190">
        <v>24.633080000000003</v>
      </c>
      <c r="AA19" s="190">
        <v>23.363189999999999</v>
      </c>
      <c r="AB19" s="190">
        <v>-1.2471300000000001</v>
      </c>
      <c r="AC19" s="190">
        <v>-6.3736999999999995</v>
      </c>
      <c r="AD19" s="190">
        <v>5.9137360000000001</v>
      </c>
      <c r="AE19" s="190">
        <v>15.60941</v>
      </c>
      <c r="AF19" s="190">
        <v>24.042540000000002</v>
      </c>
      <c r="AG19" s="190">
        <v>-3.4043299999999999</v>
      </c>
      <c r="AH19" s="190">
        <v>8.3700100000000006</v>
      </c>
      <c r="AI19" s="203"/>
      <c r="AJ19" s="203"/>
      <c r="AK19" s="203"/>
      <c r="AL19" s="203"/>
      <c r="AM19" s="203"/>
      <c r="AN19" s="167"/>
      <c r="AO19" s="167"/>
      <c r="AP19" s="167"/>
      <c r="AQ19" s="167"/>
      <c r="AR19" s="167"/>
      <c r="AS19" s="167"/>
      <c r="AT19" s="167"/>
      <c r="AU19" s="167"/>
      <c r="AV19" s="167"/>
      <c r="AW19" s="167"/>
      <c r="AX19" s="167"/>
      <c r="AY19" s="167"/>
    </row>
    <row r="20" spans="1:51" ht="14.5" x14ac:dyDescent="0.35">
      <c r="A20" s="149">
        <f>YampaRiverInflow.TotalOutflow!A20</f>
        <v>45658</v>
      </c>
      <c r="B20" s="280"/>
      <c r="C20" s="270">
        <v>4.0289999999999999</v>
      </c>
      <c r="D20" s="285">
        <v>4.0289999999999999</v>
      </c>
      <c r="E20" s="190">
        <v>-30.0366</v>
      </c>
      <c r="F20" s="190">
        <v>0.34805000000000003</v>
      </c>
      <c r="G20" s="190">
        <v>8.1073400000000007</v>
      </c>
      <c r="H20" s="190">
        <v>-4.0167999999999999</v>
      </c>
      <c r="I20" s="190">
        <v>-0.42529</v>
      </c>
      <c r="J20" s="190">
        <v>-9.22471</v>
      </c>
      <c r="K20" s="190">
        <v>16.908450000000002</v>
      </c>
      <c r="L20" s="190">
        <v>1.48193</v>
      </c>
      <c r="M20" s="190">
        <v>-11.1562</v>
      </c>
      <c r="N20" s="190">
        <v>-10.2127</v>
      </c>
      <c r="O20" s="190">
        <v>-20.743200000000002</v>
      </c>
      <c r="P20" s="190">
        <v>-9.2751999999999999</v>
      </c>
      <c r="Q20" s="190">
        <v>-13.9984</v>
      </c>
      <c r="R20" s="190">
        <v>-0.47846</v>
      </c>
      <c r="S20" s="190">
        <v>-2.4032600000000004</v>
      </c>
      <c r="T20" s="190">
        <v>3.4120999999999997</v>
      </c>
      <c r="U20" s="190">
        <v>-10.2646</v>
      </c>
      <c r="V20" s="190">
        <v>17.93282</v>
      </c>
      <c r="W20" s="190">
        <v>-2.55436</v>
      </c>
      <c r="X20" s="190">
        <v>-2.7433800000000002</v>
      </c>
      <c r="Y20" s="190">
        <v>-21.323400000000003</v>
      </c>
      <c r="Z20" s="190">
        <v>2.622719</v>
      </c>
      <c r="AA20" s="190">
        <v>3.4634200000000002</v>
      </c>
      <c r="AB20" s="190">
        <v>7.8842790000000003</v>
      </c>
      <c r="AC20" s="190">
        <v>16.61054</v>
      </c>
      <c r="AD20" s="190">
        <v>8.8169590000000007</v>
      </c>
      <c r="AE20" s="190">
        <v>17.907229999999998</v>
      </c>
      <c r="AF20" s="190">
        <v>12.460120000000002</v>
      </c>
      <c r="AG20" s="190">
        <v>7.4652799999999999</v>
      </c>
      <c r="AH20" s="190">
        <v>6.9913500000000006</v>
      </c>
      <c r="AI20" s="203"/>
      <c r="AJ20" s="203"/>
      <c r="AK20" s="203"/>
      <c r="AL20" s="203"/>
      <c r="AM20" s="203"/>
      <c r="AN20" s="167"/>
      <c r="AO20" s="167"/>
      <c r="AP20" s="167"/>
      <c r="AQ20" s="167"/>
      <c r="AR20" s="167"/>
      <c r="AS20" s="167"/>
      <c r="AT20" s="167"/>
      <c r="AU20" s="167"/>
      <c r="AV20" s="167"/>
      <c r="AW20" s="167"/>
      <c r="AX20" s="167"/>
      <c r="AY20" s="167"/>
    </row>
    <row r="21" spans="1:51" ht="14.5" x14ac:dyDescent="0.35">
      <c r="A21" s="149">
        <f>YampaRiverInflow.TotalOutflow!A21</f>
        <v>45689</v>
      </c>
      <c r="B21" s="280"/>
      <c r="C21" s="270">
        <v>-0.73599999999999999</v>
      </c>
      <c r="D21" s="285">
        <v>-0.73599999999999999</v>
      </c>
      <c r="E21" s="190">
        <v>-45.490699999999997</v>
      </c>
      <c r="F21" s="190">
        <v>-8.9389900000000004</v>
      </c>
      <c r="G21" s="190">
        <v>14.93486</v>
      </c>
      <c r="H21" s="190">
        <v>-2.7169299999999996</v>
      </c>
      <c r="I21" s="190">
        <v>1.1206400000000001</v>
      </c>
      <c r="J21" s="190">
        <v>-12.965299999999999</v>
      </c>
      <c r="K21" s="190">
        <v>0.91830999999999996</v>
      </c>
      <c r="L21" s="190">
        <v>1.91351</v>
      </c>
      <c r="M21" s="190">
        <v>-9.2040600000000001</v>
      </c>
      <c r="N21" s="190">
        <v>-8.6602700000000006</v>
      </c>
      <c r="O21" s="190">
        <v>-7.7134099999999997</v>
      </c>
      <c r="P21" s="190">
        <v>-7.8451700000000004</v>
      </c>
      <c r="Q21" s="190">
        <v>-18.252200000000002</v>
      </c>
      <c r="R21" s="190">
        <v>-3.1171700000000002</v>
      </c>
      <c r="S21" s="190">
        <v>-7.3280799999999999</v>
      </c>
      <c r="T21" s="190">
        <v>1.02014</v>
      </c>
      <c r="U21" s="190">
        <v>-14.3032</v>
      </c>
      <c r="V21" s="190">
        <v>-13.955</v>
      </c>
      <c r="W21" s="190">
        <v>-11.963200000000001</v>
      </c>
      <c r="X21" s="190">
        <v>-5.2006099999999993</v>
      </c>
      <c r="Y21" s="190">
        <v>-1.8404100000000001</v>
      </c>
      <c r="Z21" s="190">
        <v>4.1879590000000002</v>
      </c>
      <c r="AA21" s="190">
        <v>8.0341699999999996</v>
      </c>
      <c r="AB21" s="190">
        <v>-3.2283200000000001</v>
      </c>
      <c r="AC21" s="190">
        <v>-5.3345600000000006</v>
      </c>
      <c r="AD21" s="190">
        <v>-3.9803500000000001</v>
      </c>
      <c r="AE21" s="190">
        <v>3.725031</v>
      </c>
      <c r="AF21" s="190">
        <v>11.38289</v>
      </c>
      <c r="AG21" s="190">
        <v>9.9543199999999992</v>
      </c>
      <c r="AH21" s="190">
        <v>4.1059299999999999</v>
      </c>
      <c r="AI21" s="203"/>
      <c r="AJ21" s="203"/>
      <c r="AK21" s="203"/>
      <c r="AL21" s="203"/>
      <c r="AM21" s="203"/>
      <c r="AN21" s="167"/>
      <c r="AO21" s="167"/>
      <c r="AP21" s="167"/>
      <c r="AQ21" s="167"/>
      <c r="AR21" s="167"/>
      <c r="AS21" s="167"/>
      <c r="AT21" s="167"/>
      <c r="AU21" s="167"/>
      <c r="AV21" s="167"/>
      <c r="AW21" s="167"/>
      <c r="AX21" s="167"/>
      <c r="AY21" s="167"/>
    </row>
    <row r="22" spans="1:51" ht="14.5" x14ac:dyDescent="0.35">
      <c r="A22" s="149">
        <f>YampaRiverInflow.TotalOutflow!A22</f>
        <v>45717</v>
      </c>
      <c r="B22" s="280"/>
      <c r="C22" s="270">
        <v>-1.1020000000000001</v>
      </c>
      <c r="D22" s="285">
        <v>-1.1020000000000001</v>
      </c>
      <c r="E22" s="190">
        <v>-85.616900000000001</v>
      </c>
      <c r="F22" s="190">
        <v>-18.977</v>
      </c>
      <c r="G22" s="190">
        <v>-3.0748000000000002</v>
      </c>
      <c r="H22" s="190">
        <v>33.225720000000003</v>
      </c>
      <c r="I22" s="190">
        <v>11.037510000000001</v>
      </c>
      <c r="J22" s="190">
        <v>4.6733700000000002</v>
      </c>
      <c r="K22" s="190">
        <v>4.0890000000000003E-2</v>
      </c>
      <c r="L22" s="190">
        <v>8.1969799999999999</v>
      </c>
      <c r="M22" s="190">
        <v>5.5769299999999999</v>
      </c>
      <c r="N22" s="190">
        <v>-5.0199499999999997</v>
      </c>
      <c r="O22" s="190">
        <v>-3.68032</v>
      </c>
      <c r="P22" s="190">
        <v>-25.690300000000001</v>
      </c>
      <c r="Q22" s="190">
        <v>16.045670000000001</v>
      </c>
      <c r="R22" s="190">
        <v>-10.3043</v>
      </c>
      <c r="S22" s="190">
        <v>-11.892200000000001</v>
      </c>
      <c r="T22" s="190">
        <v>0.31795999999999996</v>
      </c>
      <c r="U22" s="190">
        <v>-9.7432599999999994</v>
      </c>
      <c r="V22" s="190">
        <v>-12.145200000000001</v>
      </c>
      <c r="W22" s="190">
        <v>-6.3741000000000003</v>
      </c>
      <c r="X22" s="190">
        <v>-11.247</v>
      </c>
      <c r="Y22" s="190">
        <v>-5.8244099999999994</v>
      </c>
      <c r="Z22" s="190">
        <v>-14.067500000000001</v>
      </c>
      <c r="AA22" s="190">
        <v>-1.27335</v>
      </c>
      <c r="AB22" s="190">
        <v>-1.8987400000000001</v>
      </c>
      <c r="AC22" s="190">
        <v>-12.0581</v>
      </c>
      <c r="AD22" s="190">
        <v>-1.39941</v>
      </c>
      <c r="AE22" s="190">
        <v>3.0619520000000002</v>
      </c>
      <c r="AF22" s="190">
        <v>0.5556236</v>
      </c>
      <c r="AG22" s="190">
        <v>2.51511</v>
      </c>
      <c r="AH22" s="190">
        <v>-1.48194</v>
      </c>
      <c r="AI22" s="203"/>
      <c r="AJ22" s="203"/>
      <c r="AK22" s="203"/>
      <c r="AL22" s="203"/>
      <c r="AM22" s="203"/>
      <c r="AN22" s="167"/>
      <c r="AO22" s="167"/>
      <c r="AP22" s="167"/>
      <c r="AQ22" s="167"/>
      <c r="AR22" s="167"/>
      <c r="AS22" s="167"/>
      <c r="AT22" s="167"/>
      <c r="AU22" s="167"/>
      <c r="AV22" s="167"/>
      <c r="AW22" s="167"/>
      <c r="AX22" s="167"/>
      <c r="AY22" s="167"/>
    </row>
    <row r="23" spans="1:51" ht="14.5" x14ac:dyDescent="0.35">
      <c r="A23" s="149">
        <f>YampaRiverInflow.TotalOutflow!A23</f>
        <v>45748</v>
      </c>
      <c r="B23" s="280"/>
      <c r="C23" s="270">
        <v>-8.67</v>
      </c>
      <c r="D23" s="285">
        <v>-8.67</v>
      </c>
      <c r="E23" s="190">
        <v>-51.0623</v>
      </c>
      <c r="F23" s="190">
        <v>-15.1135</v>
      </c>
      <c r="G23" s="190">
        <v>-4.2431000000000001</v>
      </c>
      <c r="H23" s="190">
        <v>-7.57599</v>
      </c>
      <c r="I23" s="190">
        <v>15.395820000000001</v>
      </c>
      <c r="J23" s="190">
        <v>39.174210000000002</v>
      </c>
      <c r="K23" s="190">
        <v>-0.41738999999999998</v>
      </c>
      <c r="L23" s="190">
        <v>-3.9382700000000002</v>
      </c>
      <c r="M23" s="190">
        <v>0.93055999999999994</v>
      </c>
      <c r="N23" s="190">
        <v>-11.8729</v>
      </c>
      <c r="O23" s="190">
        <v>-13.3843</v>
      </c>
      <c r="P23" s="190">
        <v>-6.9093299999999997</v>
      </c>
      <c r="Q23" s="190">
        <v>4.2983100000000007</v>
      </c>
      <c r="R23" s="190">
        <v>-1.6048699999999998</v>
      </c>
      <c r="S23" s="190">
        <v>-3.3881199999999998</v>
      </c>
      <c r="T23" s="190">
        <v>-8.2623700000000007</v>
      </c>
      <c r="U23" s="190">
        <v>-14.0764</v>
      </c>
      <c r="V23" s="190">
        <v>-15.644399999999999</v>
      </c>
      <c r="W23" s="190">
        <v>-20.3934</v>
      </c>
      <c r="X23" s="190">
        <v>-12.2591</v>
      </c>
      <c r="Y23" s="190">
        <v>-6.0398699999999996</v>
      </c>
      <c r="Z23" s="190">
        <v>14.186459999999999</v>
      </c>
      <c r="AA23" s="190">
        <v>-9.3056399999999986</v>
      </c>
      <c r="AB23" s="190">
        <v>-4.80497</v>
      </c>
      <c r="AC23" s="190">
        <v>-4.7238199999999999</v>
      </c>
      <c r="AD23" s="190">
        <v>-4.9565900000000003</v>
      </c>
      <c r="AE23" s="190">
        <v>-3.62934</v>
      </c>
      <c r="AF23" s="190">
        <v>-36.724299999999999</v>
      </c>
      <c r="AG23" s="190">
        <v>5.76356</v>
      </c>
      <c r="AH23" s="190">
        <v>12.84352</v>
      </c>
      <c r="AI23" s="203"/>
      <c r="AJ23" s="203"/>
      <c r="AK23" s="203"/>
      <c r="AL23" s="203"/>
      <c r="AM23" s="203"/>
      <c r="AN23" s="167"/>
      <c r="AO23" s="167"/>
      <c r="AP23" s="167"/>
      <c r="AQ23" s="167"/>
      <c r="AR23" s="167"/>
      <c r="AS23" s="167"/>
      <c r="AT23" s="167"/>
      <c r="AU23" s="167"/>
      <c r="AV23" s="167"/>
      <c r="AW23" s="167"/>
      <c r="AX23" s="167"/>
      <c r="AY23" s="167"/>
    </row>
    <row r="24" spans="1:51" ht="14.5" x14ac:dyDescent="0.35">
      <c r="A24" s="149">
        <f>YampaRiverInflow.TotalOutflow!A24</f>
        <v>45778</v>
      </c>
      <c r="B24" s="280"/>
      <c r="C24" s="270">
        <v>-5.9660000000000002</v>
      </c>
      <c r="D24" s="285">
        <v>-5.9660000000000002</v>
      </c>
      <c r="E24" s="190">
        <v>-61.748899999999999</v>
      </c>
      <c r="F24" s="190">
        <v>-4.7955200000000007</v>
      </c>
      <c r="G24" s="190">
        <v>-13.974399999999999</v>
      </c>
      <c r="H24" s="190">
        <v>-8.2093600000000002</v>
      </c>
      <c r="I24" s="190">
        <v>11.730090000000001</v>
      </c>
      <c r="J24" s="190">
        <v>21.999099999999999</v>
      </c>
      <c r="K24" s="190">
        <v>0.11092</v>
      </c>
      <c r="L24" s="190">
        <v>-14.867799999999999</v>
      </c>
      <c r="M24" s="190">
        <v>-7.1809500000000002</v>
      </c>
      <c r="N24" s="190">
        <v>-5.66974</v>
      </c>
      <c r="O24" s="190">
        <v>-33.700400000000002</v>
      </c>
      <c r="P24" s="190">
        <v>-4.7220800000000001</v>
      </c>
      <c r="Q24" s="190">
        <v>-17.381799999999998</v>
      </c>
      <c r="R24" s="190">
        <v>-33.279300000000006</v>
      </c>
      <c r="S24" s="190">
        <v>-5.4207200000000002</v>
      </c>
      <c r="T24" s="190">
        <v>-5.2464300000000001</v>
      </c>
      <c r="U24" s="190">
        <v>3.1493000000000002</v>
      </c>
      <c r="V24" s="190">
        <v>-9.5569299999999995</v>
      </c>
      <c r="W24" s="190">
        <v>4.5381899999999993</v>
      </c>
      <c r="X24" s="190">
        <v>2.7454499999999999</v>
      </c>
      <c r="Y24" s="190">
        <v>4.5651899999999994</v>
      </c>
      <c r="Z24" s="190">
        <v>0.1095455</v>
      </c>
      <c r="AA24" s="190">
        <v>7.3637499999999996</v>
      </c>
      <c r="AB24" s="190">
        <v>8.667313</v>
      </c>
      <c r="AC24" s="190">
        <v>9.6379000000000001</v>
      </c>
      <c r="AD24" s="190">
        <v>-0.59501400000000004</v>
      </c>
      <c r="AE24" s="190">
        <v>-7.1286899999999997</v>
      </c>
      <c r="AF24" s="190">
        <v>13.089129999999999</v>
      </c>
      <c r="AG24" s="190">
        <v>7.5992100000000002</v>
      </c>
      <c r="AH24" s="190">
        <v>4.7034399999999996</v>
      </c>
      <c r="AI24" s="203"/>
      <c r="AJ24" s="203"/>
      <c r="AK24" s="203"/>
      <c r="AL24" s="203"/>
      <c r="AM24" s="203"/>
      <c r="AN24" s="167"/>
      <c r="AO24" s="167"/>
      <c r="AP24" s="167"/>
      <c r="AQ24" s="167"/>
      <c r="AR24" s="167"/>
      <c r="AS24" s="167"/>
      <c r="AT24" s="167"/>
      <c r="AU24" s="167"/>
      <c r="AV24" s="167"/>
      <c r="AW24" s="167"/>
      <c r="AX24" s="167"/>
      <c r="AY24" s="167"/>
    </row>
    <row r="25" spans="1:51" ht="14.5" x14ac:dyDescent="0.35">
      <c r="A25" s="149">
        <f>YampaRiverInflow.TotalOutflow!A25</f>
        <v>45809</v>
      </c>
      <c r="B25" s="280"/>
      <c r="C25" s="270">
        <v>-8.51</v>
      </c>
      <c r="D25" s="285">
        <v>-8.51</v>
      </c>
      <c r="E25" s="190">
        <v>-26.186700000000002</v>
      </c>
      <c r="F25" s="190">
        <v>-3.3491300000000002</v>
      </c>
      <c r="G25" s="190">
        <v>4.0840300000000003</v>
      </c>
      <c r="H25" s="190">
        <v>-11.6759</v>
      </c>
      <c r="I25" s="190">
        <v>-4.1159999999999995E-2</v>
      </c>
      <c r="J25" s="190">
        <v>5.6090299999999997</v>
      </c>
      <c r="K25" s="190">
        <v>-3.69754</v>
      </c>
      <c r="L25" s="190">
        <v>-11.8339</v>
      </c>
      <c r="M25" s="190">
        <v>-9.2286099999999998</v>
      </c>
      <c r="N25" s="190">
        <v>-8.5176200000000009</v>
      </c>
      <c r="O25" s="190">
        <v>-26.906099999999999</v>
      </c>
      <c r="P25" s="190">
        <v>-30.0809</v>
      </c>
      <c r="Q25" s="190">
        <v>1.8562000000000001</v>
      </c>
      <c r="R25" s="190">
        <v>-14.7171</v>
      </c>
      <c r="S25" s="190">
        <v>-14.012499999999999</v>
      </c>
      <c r="T25" s="190">
        <v>-1.51996</v>
      </c>
      <c r="U25" s="190">
        <v>-16.566500000000001</v>
      </c>
      <c r="V25" s="190">
        <v>-17.7789</v>
      </c>
      <c r="W25" s="190">
        <v>-8.3348700000000004</v>
      </c>
      <c r="X25" s="190">
        <v>-5.4185299999999996</v>
      </c>
      <c r="Y25" s="190">
        <v>-7.2006999999999994</v>
      </c>
      <c r="Z25" s="190">
        <v>-0.73851199999999995</v>
      </c>
      <c r="AA25" s="190">
        <v>2.2777600000000002</v>
      </c>
      <c r="AB25" s="190">
        <v>-1.24882</v>
      </c>
      <c r="AC25" s="190">
        <v>-2.2548400000000002</v>
      </c>
      <c r="AD25" s="190">
        <v>-7.8657200000000005</v>
      </c>
      <c r="AE25" s="190">
        <v>-7.5185699999999995</v>
      </c>
      <c r="AF25" s="190">
        <v>-7.5434399999999995</v>
      </c>
      <c r="AG25" s="190">
        <v>4.59762</v>
      </c>
      <c r="AH25" s="190">
        <v>13.497540000000001</v>
      </c>
      <c r="AI25" s="203"/>
      <c r="AJ25" s="203"/>
      <c r="AK25" s="203"/>
      <c r="AL25" s="203"/>
      <c r="AM25" s="203"/>
      <c r="AN25" s="167"/>
      <c r="AO25" s="167"/>
      <c r="AP25" s="167"/>
      <c r="AQ25" s="167"/>
      <c r="AR25" s="167"/>
      <c r="AS25" s="167"/>
      <c r="AT25" s="167"/>
      <c r="AU25" s="167"/>
      <c r="AV25" s="167"/>
      <c r="AW25" s="167"/>
      <c r="AX25" s="167"/>
      <c r="AY25" s="167"/>
    </row>
    <row r="26" spans="1:51" ht="14.5" x14ac:dyDescent="0.35">
      <c r="A26" s="149">
        <f>YampaRiverInflow.TotalOutflow!A26</f>
        <v>45839</v>
      </c>
      <c r="B26" s="280"/>
      <c r="C26" s="270">
        <v>-11.94</v>
      </c>
      <c r="D26" s="285">
        <v>-11.94</v>
      </c>
      <c r="E26" s="190">
        <v>-10.6083</v>
      </c>
      <c r="F26" s="190">
        <v>-7.64445</v>
      </c>
      <c r="G26" s="190">
        <v>8.1272700000000011</v>
      </c>
      <c r="H26" s="190">
        <v>-11.493399999999999</v>
      </c>
      <c r="I26" s="190">
        <v>10.728009999999999</v>
      </c>
      <c r="J26" s="190">
        <v>8.7200199999999999</v>
      </c>
      <c r="K26" s="190">
        <v>-1.2666099999999998</v>
      </c>
      <c r="L26" s="190">
        <v>-11.347200000000001</v>
      </c>
      <c r="M26" s="190">
        <v>-18.336200000000002</v>
      </c>
      <c r="N26" s="190">
        <v>-2.94312</v>
      </c>
      <c r="O26" s="190">
        <v>-31.489599999999999</v>
      </c>
      <c r="P26" s="190">
        <v>-20.471400000000003</v>
      </c>
      <c r="Q26" s="190">
        <v>-11.8964</v>
      </c>
      <c r="R26" s="190">
        <v>-5.89581</v>
      </c>
      <c r="S26" s="190">
        <v>-9.4188299999999998</v>
      </c>
      <c r="T26" s="190">
        <v>-9.6500499999999985</v>
      </c>
      <c r="U26" s="190">
        <v>-13.497399999999999</v>
      </c>
      <c r="V26" s="190">
        <v>-20.7821</v>
      </c>
      <c r="W26" s="190">
        <v>-5.3935699999999995</v>
      </c>
      <c r="X26" s="190">
        <v>-16.034399999999998</v>
      </c>
      <c r="Y26" s="190">
        <v>-7.2505600000000001</v>
      </c>
      <c r="Z26" s="190">
        <v>-12.2248</v>
      </c>
      <c r="AA26" s="190">
        <v>-2.5033499999999997</v>
      </c>
      <c r="AB26" s="190">
        <v>-0.440502</v>
      </c>
      <c r="AC26" s="190">
        <v>11.24718</v>
      </c>
      <c r="AD26" s="190">
        <v>-1.8387200000000001</v>
      </c>
      <c r="AE26" s="190">
        <v>-11.0794</v>
      </c>
      <c r="AF26" s="190">
        <v>-4.7515900000000002</v>
      </c>
      <c r="AG26" s="190">
        <v>1.85019</v>
      </c>
      <c r="AH26" s="190">
        <v>3.09552</v>
      </c>
      <c r="AI26" s="203"/>
      <c r="AJ26" s="203"/>
      <c r="AK26" s="203"/>
      <c r="AL26" s="203"/>
      <c r="AM26" s="203"/>
      <c r="AN26" s="167"/>
      <c r="AO26" s="167"/>
      <c r="AP26" s="167"/>
      <c r="AQ26" s="167"/>
      <c r="AR26" s="167"/>
      <c r="AS26" s="167"/>
      <c r="AT26" s="167"/>
      <c r="AU26" s="167"/>
      <c r="AV26" s="167"/>
      <c r="AW26" s="167"/>
      <c r="AX26" s="167"/>
      <c r="AY26" s="167"/>
    </row>
    <row r="27" spans="1:51" ht="14.5" x14ac:dyDescent="0.35">
      <c r="A27" s="149">
        <f>YampaRiverInflow.TotalOutflow!A27</f>
        <v>45870</v>
      </c>
      <c r="B27" s="280"/>
      <c r="C27" s="270">
        <v>-10.715</v>
      </c>
      <c r="D27" s="285">
        <v>-10.715</v>
      </c>
      <c r="E27" s="190">
        <v>-3.9497499999999999</v>
      </c>
      <c r="F27" s="190">
        <v>-0.94598000000000004</v>
      </c>
      <c r="G27" s="190">
        <v>2.1968100000000002</v>
      </c>
      <c r="H27" s="190">
        <v>-4.3264100000000001</v>
      </c>
      <c r="I27" s="190">
        <v>-10.6752</v>
      </c>
      <c r="J27" s="190">
        <v>1.8042</v>
      </c>
      <c r="K27" s="190">
        <v>4.2788000000000004</v>
      </c>
      <c r="L27" s="190">
        <v>-12.226000000000001</v>
      </c>
      <c r="M27" s="190">
        <v>-3.8130300000000004</v>
      </c>
      <c r="N27" s="190">
        <v>-0.78469000000000011</v>
      </c>
      <c r="O27" s="190">
        <v>-7.6042100000000001</v>
      </c>
      <c r="P27" s="190">
        <v>-5.4120699999999999</v>
      </c>
      <c r="Q27" s="190">
        <v>-13.8598</v>
      </c>
      <c r="R27" s="190">
        <v>-14.737</v>
      </c>
      <c r="S27" s="190">
        <v>-6.2569600000000003</v>
      </c>
      <c r="T27" s="190">
        <v>-22.553799999999999</v>
      </c>
      <c r="U27" s="190">
        <v>-2.4493899999999997</v>
      </c>
      <c r="V27" s="190">
        <v>-15.1355</v>
      </c>
      <c r="W27" s="190">
        <v>2.9768400000000002</v>
      </c>
      <c r="X27" s="190">
        <v>5.9177799999999996</v>
      </c>
      <c r="Y27" s="190">
        <v>3.3304999999999998</v>
      </c>
      <c r="Z27" s="190">
        <v>10.576969999999999</v>
      </c>
      <c r="AA27" s="190">
        <v>-7.4222299999999999</v>
      </c>
      <c r="AB27" s="190">
        <v>-2.7236199999999999</v>
      </c>
      <c r="AC27" s="190">
        <v>11.2767</v>
      </c>
      <c r="AD27" s="190">
        <v>-2.6559499999999998</v>
      </c>
      <c r="AE27" s="190">
        <v>3.1679930000000001</v>
      </c>
      <c r="AF27" s="190">
        <v>-8.08446</v>
      </c>
      <c r="AG27" s="190">
        <v>4.3259999999999996</v>
      </c>
      <c r="AH27" s="190">
        <v>3.7869800000000002</v>
      </c>
      <c r="AI27" s="203"/>
      <c r="AJ27" s="203"/>
      <c r="AK27" s="203"/>
      <c r="AL27" s="203"/>
      <c r="AM27" s="203"/>
      <c r="AN27" s="167"/>
      <c r="AO27" s="167"/>
      <c r="AP27" s="167"/>
      <c r="AQ27" s="167"/>
      <c r="AR27" s="167"/>
      <c r="AS27" s="167"/>
      <c r="AT27" s="167"/>
      <c r="AU27" s="167"/>
      <c r="AV27" s="167"/>
      <c r="AW27" s="167"/>
      <c r="AX27" s="167"/>
      <c r="AY27" s="167"/>
    </row>
    <row r="28" spans="1:51" ht="14.5" x14ac:dyDescent="0.35">
      <c r="A28" s="149">
        <f>YampaRiverInflow.TotalOutflow!A28</f>
        <v>45901</v>
      </c>
      <c r="B28" s="280"/>
      <c r="C28" s="270">
        <v>-10.06</v>
      </c>
      <c r="D28" s="285">
        <v>-10.06</v>
      </c>
      <c r="E28" s="190">
        <v>-12.903600000000001</v>
      </c>
      <c r="F28" s="190">
        <v>8.5776000000000003</v>
      </c>
      <c r="G28" s="190">
        <v>15.860709999999999</v>
      </c>
      <c r="H28" s="190">
        <v>4.2184399999999993</v>
      </c>
      <c r="I28" s="190">
        <v>2.1504499999999998</v>
      </c>
      <c r="J28" s="190">
        <v>-6.8963000000000001</v>
      </c>
      <c r="K28" s="190">
        <v>-12.975100000000001</v>
      </c>
      <c r="L28" s="190">
        <v>-7.1190200000000008</v>
      </c>
      <c r="M28" s="190">
        <v>-2.2877899999999998</v>
      </c>
      <c r="N28" s="190">
        <v>-15.519200000000001</v>
      </c>
      <c r="O28" s="190">
        <v>-21.1785</v>
      </c>
      <c r="P28" s="190">
        <v>-6.0739200000000002</v>
      </c>
      <c r="Q28" s="190">
        <v>-3.6959299999999997</v>
      </c>
      <c r="R28" s="190">
        <v>0.22959000000000002</v>
      </c>
      <c r="S28" s="190">
        <v>-2.0469200000000001</v>
      </c>
      <c r="T28" s="190">
        <v>-1.55017</v>
      </c>
      <c r="U28" s="190">
        <v>8.7733099999999986</v>
      </c>
      <c r="V28" s="190">
        <v>-8.4957199999999986</v>
      </c>
      <c r="W28" s="190">
        <v>10.460270000000001</v>
      </c>
      <c r="X28" s="190">
        <v>-5.7617600000000007</v>
      </c>
      <c r="Y28" s="190">
        <v>-2.9507099999999999</v>
      </c>
      <c r="Z28" s="190">
        <v>5.573264</v>
      </c>
      <c r="AA28" s="190">
        <v>6.7049099999999999</v>
      </c>
      <c r="AB28" s="190">
        <v>-0.37902999999999998</v>
      </c>
      <c r="AC28" s="190">
        <v>1.002618</v>
      </c>
      <c r="AD28" s="190">
        <v>4.0797420000000004</v>
      </c>
      <c r="AE28" s="190">
        <v>-5.3277200000000002</v>
      </c>
      <c r="AF28" s="190">
        <v>-6.2411499999999993</v>
      </c>
      <c r="AG28" s="190">
        <v>2.4840100000000001</v>
      </c>
      <c r="AH28" s="190">
        <v>5.2410399999999999</v>
      </c>
      <c r="AI28" s="203"/>
      <c r="AJ28" s="203"/>
      <c r="AK28" s="203"/>
      <c r="AL28" s="203"/>
      <c r="AM28" s="203"/>
      <c r="AN28" s="167"/>
      <c r="AO28" s="167"/>
      <c r="AP28" s="167"/>
      <c r="AQ28" s="167"/>
      <c r="AR28" s="167"/>
      <c r="AS28" s="167"/>
      <c r="AT28" s="167"/>
      <c r="AU28" s="167"/>
      <c r="AV28" s="167"/>
      <c r="AW28" s="167"/>
      <c r="AX28" s="167"/>
      <c r="AY28" s="167"/>
    </row>
    <row r="29" spans="1:51" ht="14.5" x14ac:dyDescent="0.35">
      <c r="A29" s="149">
        <f>YampaRiverInflow.TotalOutflow!A29</f>
        <v>45931</v>
      </c>
      <c r="B29" s="280"/>
      <c r="C29" s="270">
        <v>-2.7229999999999999</v>
      </c>
      <c r="D29" s="285">
        <v>-2.7229999999999999</v>
      </c>
      <c r="E29" s="190">
        <v>-0.16736000000000001</v>
      </c>
      <c r="F29" s="190">
        <v>3.9343000000000004</v>
      </c>
      <c r="G29" s="190">
        <v>-8.1954599999999989</v>
      </c>
      <c r="H29" s="190">
        <v>1.15303</v>
      </c>
      <c r="I29" s="190">
        <v>4.8546899999999997</v>
      </c>
      <c r="J29" s="190">
        <v>-2.7721900000000002</v>
      </c>
      <c r="K29" s="190">
        <v>10.111030000000001</v>
      </c>
      <c r="L29" s="190">
        <v>-7.8798000000000004</v>
      </c>
      <c r="M29" s="190">
        <v>4.2608300000000003</v>
      </c>
      <c r="N29" s="190">
        <v>-9.0296399999999988</v>
      </c>
      <c r="O29" s="190">
        <v>-19.219099999999997</v>
      </c>
      <c r="P29" s="190">
        <v>-22.1523</v>
      </c>
      <c r="Q29" s="190">
        <v>1.00861</v>
      </c>
      <c r="R29" s="190">
        <v>-7.54697</v>
      </c>
      <c r="S29" s="190">
        <v>3.05389</v>
      </c>
      <c r="T29" s="190">
        <v>-0.55309000000000008</v>
      </c>
      <c r="U29" s="190">
        <v>-10.613</v>
      </c>
      <c r="V29" s="190">
        <v>-11.085899999999999</v>
      </c>
      <c r="W29" s="190">
        <v>5.77902</v>
      </c>
      <c r="X29" s="190">
        <v>-2.5799099999999999</v>
      </c>
      <c r="Y29" s="190">
        <v>11.36007</v>
      </c>
      <c r="Z29" s="190">
        <v>13.28439</v>
      </c>
      <c r="AA29" s="190">
        <v>-1.07623</v>
      </c>
      <c r="AB29" s="190">
        <v>6.7392950000000003</v>
      </c>
      <c r="AC29" s="190">
        <v>9.3276970000000006</v>
      </c>
      <c r="AD29" s="190">
        <v>9.8532309999999992</v>
      </c>
      <c r="AE29" s="190">
        <v>2.3867620000000001</v>
      </c>
      <c r="AF29" s="190">
        <v>-14.003299999999999</v>
      </c>
      <c r="AG29" s="190">
        <v>4.5726499999999994</v>
      </c>
      <c r="AH29" s="190">
        <v>16.06822</v>
      </c>
      <c r="AI29" s="203"/>
      <c r="AJ29" s="203"/>
      <c r="AK29" s="203"/>
      <c r="AL29" s="203"/>
      <c r="AM29" s="203"/>
      <c r="AN29" s="167"/>
      <c r="AO29" s="167"/>
      <c r="AP29" s="167"/>
      <c r="AQ29" s="167"/>
      <c r="AR29" s="167"/>
      <c r="AS29" s="167"/>
      <c r="AT29" s="167"/>
      <c r="AU29" s="167"/>
      <c r="AV29" s="167"/>
      <c r="AW29" s="167"/>
      <c r="AX29" s="167"/>
      <c r="AY29" s="167"/>
    </row>
    <row r="30" spans="1:51" ht="14.5" x14ac:dyDescent="0.35">
      <c r="A30" s="149">
        <f>YampaRiverInflow.TotalOutflow!A30</f>
        <v>45962</v>
      </c>
      <c r="B30" s="280"/>
      <c r="C30" s="270">
        <v>-4.2320000000000002</v>
      </c>
      <c r="D30" s="285">
        <v>-4.2320000000000002</v>
      </c>
      <c r="E30" s="190">
        <v>-13.3376</v>
      </c>
      <c r="F30" s="190">
        <v>4.8029599999999997</v>
      </c>
      <c r="G30" s="190">
        <v>7.5139499999999995</v>
      </c>
      <c r="H30" s="190">
        <v>2.73468</v>
      </c>
      <c r="I30" s="190">
        <v>6.6013000000000002</v>
      </c>
      <c r="J30" s="190">
        <v>0.97684000000000004</v>
      </c>
      <c r="K30" s="190">
        <v>8.3629300000000004</v>
      </c>
      <c r="L30" s="190">
        <v>1.9108499999999999</v>
      </c>
      <c r="M30" s="190">
        <v>-3.2407300000000001</v>
      </c>
      <c r="N30" s="190">
        <v>2.9348700000000001</v>
      </c>
      <c r="O30" s="190">
        <v>-7.6372900000000001</v>
      </c>
      <c r="P30" s="190">
        <v>3.4327800000000002</v>
      </c>
      <c r="Q30" s="190">
        <v>5.0682</v>
      </c>
      <c r="R30" s="190">
        <v>-2.44712</v>
      </c>
      <c r="S30" s="190">
        <v>9.4311000000000007</v>
      </c>
      <c r="T30" s="190">
        <v>-7.2890100000000002</v>
      </c>
      <c r="U30" s="190">
        <v>-3.6388499999999997</v>
      </c>
      <c r="V30" s="190">
        <v>0.89403999999999995</v>
      </c>
      <c r="W30" s="190">
        <v>10.06827</v>
      </c>
      <c r="X30" s="190">
        <v>6.3182299999999998</v>
      </c>
      <c r="Y30" s="190">
        <v>14.429110000000001</v>
      </c>
      <c r="Z30" s="190">
        <v>13.14282</v>
      </c>
      <c r="AA30" s="190">
        <v>0.30604999999999999</v>
      </c>
      <c r="AB30" s="190">
        <v>3.2879200000000002</v>
      </c>
      <c r="AC30" s="190">
        <v>9.6716720000000009</v>
      </c>
      <c r="AD30" s="190">
        <v>20.124560000000002</v>
      </c>
      <c r="AE30" s="190">
        <v>-11.070600000000001</v>
      </c>
      <c r="AF30" s="190">
        <v>-13.8909</v>
      </c>
      <c r="AG30" s="190">
        <v>6.7825500000000005</v>
      </c>
      <c r="AH30" s="190">
        <v>12.2211</v>
      </c>
      <c r="AI30" s="203"/>
      <c r="AJ30" s="203"/>
      <c r="AK30" s="203"/>
      <c r="AL30" s="203"/>
      <c r="AM30" s="203"/>
      <c r="AN30" s="167"/>
      <c r="AO30" s="167"/>
      <c r="AP30" s="167"/>
      <c r="AQ30" s="167"/>
      <c r="AR30" s="167"/>
      <c r="AS30" s="167"/>
      <c r="AT30" s="167"/>
      <c r="AU30" s="167"/>
      <c r="AV30" s="167"/>
      <c r="AW30" s="167"/>
      <c r="AX30" s="167"/>
      <c r="AY30" s="167"/>
    </row>
    <row r="31" spans="1:51" ht="14.5" x14ac:dyDescent="0.35">
      <c r="A31" s="149">
        <f>YampaRiverInflow.TotalOutflow!A31</f>
        <v>45992</v>
      </c>
      <c r="B31" s="280"/>
      <c r="C31" s="270">
        <v>-1.294</v>
      </c>
      <c r="D31" s="285">
        <v>-1.294</v>
      </c>
      <c r="E31" s="190">
        <v>9.7062999999999988</v>
      </c>
      <c r="F31" s="190">
        <v>15.84782</v>
      </c>
      <c r="G31" s="190">
        <v>94.941029999999998</v>
      </c>
      <c r="H31" s="190">
        <v>-1.6679900000000001</v>
      </c>
      <c r="I31" s="190">
        <v>27.110379999999999</v>
      </c>
      <c r="J31" s="190">
        <v>15.47331</v>
      </c>
      <c r="K31" s="190">
        <v>23.397189999999998</v>
      </c>
      <c r="L31" s="190">
        <v>-21.467200000000002</v>
      </c>
      <c r="M31" s="190">
        <v>-1.96912</v>
      </c>
      <c r="N31" s="190">
        <v>6.1689999999999996</v>
      </c>
      <c r="O31" s="190">
        <v>-8.7340999999999998</v>
      </c>
      <c r="P31" s="190">
        <v>2.1890200000000002</v>
      </c>
      <c r="Q31" s="190">
        <v>6.2199300000000006</v>
      </c>
      <c r="R31" s="190">
        <v>-1.9193900000000002</v>
      </c>
      <c r="S31" s="190">
        <v>-0.40073999999999999</v>
      </c>
      <c r="T31" s="190">
        <v>-10.7593</v>
      </c>
      <c r="U31" s="190">
        <v>-7.3306499999999994</v>
      </c>
      <c r="V31" s="190">
        <v>7.5781999999999998</v>
      </c>
      <c r="W31" s="190">
        <v>10.29767</v>
      </c>
      <c r="X31" s="190">
        <v>-5.8699700000000004</v>
      </c>
      <c r="Y31" s="190">
        <v>24.633080000000003</v>
      </c>
      <c r="Z31" s="190">
        <v>23.363189999999999</v>
      </c>
      <c r="AA31" s="190">
        <v>-1.2471300000000001</v>
      </c>
      <c r="AB31" s="190">
        <v>-6.3736999999999995</v>
      </c>
      <c r="AC31" s="190">
        <v>5.9137360000000001</v>
      </c>
      <c r="AD31" s="190">
        <v>15.60941</v>
      </c>
      <c r="AE31" s="190">
        <v>24.042540000000002</v>
      </c>
      <c r="AF31" s="190">
        <v>-3.4043299999999999</v>
      </c>
      <c r="AG31" s="190">
        <v>8.3700100000000006</v>
      </c>
      <c r="AH31" s="190">
        <v>26.24044</v>
      </c>
      <c r="AI31" s="203"/>
      <c r="AJ31" s="203"/>
      <c r="AK31" s="203"/>
      <c r="AL31" s="203"/>
      <c r="AM31" s="203"/>
      <c r="AN31" s="167"/>
      <c r="AO31" s="167"/>
      <c r="AP31" s="167"/>
      <c r="AQ31" s="167"/>
      <c r="AR31" s="167"/>
      <c r="AS31" s="167"/>
      <c r="AT31" s="167"/>
      <c r="AU31" s="167"/>
      <c r="AV31" s="167"/>
      <c r="AW31" s="167"/>
      <c r="AX31" s="167"/>
      <c r="AY31" s="167"/>
    </row>
    <row r="32" spans="1:51" ht="14.5" x14ac:dyDescent="0.35">
      <c r="A32" s="149">
        <f>YampaRiverInflow.TotalOutflow!A32</f>
        <v>46023</v>
      </c>
      <c r="B32" s="280"/>
      <c r="C32" s="270">
        <v>4.0289999999999999</v>
      </c>
      <c r="D32" s="285">
        <v>4.0289999999999999</v>
      </c>
      <c r="E32" s="190">
        <v>0.34805000000000003</v>
      </c>
      <c r="F32" s="190">
        <v>8.1073400000000007</v>
      </c>
      <c r="G32" s="190">
        <v>-4.0167999999999999</v>
      </c>
      <c r="H32" s="190">
        <v>-0.42529</v>
      </c>
      <c r="I32" s="190">
        <v>-9.22471</v>
      </c>
      <c r="J32" s="190">
        <v>16.908450000000002</v>
      </c>
      <c r="K32" s="190">
        <v>1.48193</v>
      </c>
      <c r="L32" s="190">
        <v>-11.1562</v>
      </c>
      <c r="M32" s="190">
        <v>-10.2127</v>
      </c>
      <c r="N32" s="190">
        <v>-20.743200000000002</v>
      </c>
      <c r="O32" s="190">
        <v>-9.2751999999999999</v>
      </c>
      <c r="P32" s="190">
        <v>-13.9984</v>
      </c>
      <c r="Q32" s="190">
        <v>-0.47846</v>
      </c>
      <c r="R32" s="190">
        <v>-2.4032600000000004</v>
      </c>
      <c r="S32" s="190">
        <v>3.4120999999999997</v>
      </c>
      <c r="T32" s="190">
        <v>-10.2646</v>
      </c>
      <c r="U32" s="190">
        <v>17.93282</v>
      </c>
      <c r="V32" s="190">
        <v>-2.55436</v>
      </c>
      <c r="W32" s="190">
        <v>-2.7433800000000002</v>
      </c>
      <c r="X32" s="190">
        <v>-21.323400000000003</v>
      </c>
      <c r="Y32" s="190">
        <v>2.622719</v>
      </c>
      <c r="Z32" s="190">
        <v>3.4634200000000002</v>
      </c>
      <c r="AA32" s="190">
        <v>7.8842790000000003</v>
      </c>
      <c r="AB32" s="190">
        <v>16.61054</v>
      </c>
      <c r="AC32" s="190">
        <v>8.8169590000000007</v>
      </c>
      <c r="AD32" s="190">
        <v>17.907229999999998</v>
      </c>
      <c r="AE32" s="190">
        <v>12.460120000000002</v>
      </c>
      <c r="AF32" s="190">
        <v>7.4652799999999999</v>
      </c>
      <c r="AG32" s="190">
        <v>6.9913500000000006</v>
      </c>
      <c r="AH32" s="190">
        <v>-30.0366</v>
      </c>
      <c r="AI32" s="203"/>
      <c r="AJ32" s="203"/>
      <c r="AK32" s="203"/>
      <c r="AL32" s="203"/>
      <c r="AM32" s="203"/>
      <c r="AN32" s="167"/>
      <c r="AO32" s="167"/>
      <c r="AP32" s="167"/>
      <c r="AQ32" s="167"/>
      <c r="AR32" s="167"/>
      <c r="AS32" s="167"/>
      <c r="AT32" s="167"/>
      <c r="AU32" s="167"/>
      <c r="AV32" s="167"/>
      <c r="AW32" s="167"/>
      <c r="AX32" s="167"/>
      <c r="AY32" s="167"/>
    </row>
    <row r="33" spans="1:51" ht="14.5" x14ac:dyDescent="0.35">
      <c r="A33" s="149">
        <f>YampaRiverInflow.TotalOutflow!A33</f>
        <v>46054</v>
      </c>
      <c r="B33" s="280"/>
      <c r="C33" s="270">
        <v>-0.73599999999999999</v>
      </c>
      <c r="D33" s="285">
        <v>-0.73599999999999999</v>
      </c>
      <c r="E33" s="190">
        <v>-8.9389900000000004</v>
      </c>
      <c r="F33" s="190">
        <v>14.93486</v>
      </c>
      <c r="G33" s="190">
        <v>-2.7169299999999996</v>
      </c>
      <c r="H33" s="190">
        <v>1.1206400000000001</v>
      </c>
      <c r="I33" s="190">
        <v>-12.965299999999999</v>
      </c>
      <c r="J33" s="190">
        <v>0.91830999999999996</v>
      </c>
      <c r="K33" s="190">
        <v>1.91351</v>
      </c>
      <c r="L33" s="190">
        <v>-9.2040600000000001</v>
      </c>
      <c r="M33" s="190">
        <v>-8.6602700000000006</v>
      </c>
      <c r="N33" s="190">
        <v>-7.7134099999999997</v>
      </c>
      <c r="O33" s="190">
        <v>-7.8451700000000004</v>
      </c>
      <c r="P33" s="190">
        <v>-18.252200000000002</v>
      </c>
      <c r="Q33" s="190">
        <v>-3.1171700000000002</v>
      </c>
      <c r="R33" s="190">
        <v>-7.3280799999999999</v>
      </c>
      <c r="S33" s="190">
        <v>1.02014</v>
      </c>
      <c r="T33" s="190">
        <v>-14.3032</v>
      </c>
      <c r="U33" s="190">
        <v>-13.955</v>
      </c>
      <c r="V33" s="190">
        <v>-11.963200000000001</v>
      </c>
      <c r="W33" s="190">
        <v>-5.2006099999999993</v>
      </c>
      <c r="X33" s="190">
        <v>-1.8404100000000001</v>
      </c>
      <c r="Y33" s="190">
        <v>4.1879590000000002</v>
      </c>
      <c r="Z33" s="190">
        <v>8.0341699999999996</v>
      </c>
      <c r="AA33" s="190">
        <v>-3.2283200000000001</v>
      </c>
      <c r="AB33" s="190">
        <v>-5.3345600000000006</v>
      </c>
      <c r="AC33" s="190">
        <v>-3.9803500000000001</v>
      </c>
      <c r="AD33" s="190">
        <v>3.725031</v>
      </c>
      <c r="AE33" s="190">
        <v>11.38289</v>
      </c>
      <c r="AF33" s="190">
        <v>9.9543199999999992</v>
      </c>
      <c r="AG33" s="190">
        <v>4.1059299999999999</v>
      </c>
      <c r="AH33" s="190">
        <v>-45.490699999999997</v>
      </c>
      <c r="AI33" s="203"/>
      <c r="AJ33" s="203"/>
      <c r="AK33" s="203"/>
      <c r="AL33" s="203"/>
      <c r="AM33" s="203"/>
      <c r="AN33" s="167"/>
      <c r="AO33" s="167"/>
      <c r="AP33" s="167"/>
      <c r="AQ33" s="167"/>
      <c r="AR33" s="167"/>
      <c r="AS33" s="167"/>
      <c r="AT33" s="167"/>
      <c r="AU33" s="167"/>
      <c r="AV33" s="167"/>
      <c r="AW33" s="167"/>
      <c r="AX33" s="167"/>
      <c r="AY33" s="167"/>
    </row>
    <row r="34" spans="1:51" ht="14.5" x14ac:dyDescent="0.35">
      <c r="A34" s="149">
        <f>YampaRiverInflow.TotalOutflow!A34</f>
        <v>46082</v>
      </c>
      <c r="B34" s="280"/>
      <c r="C34" s="270">
        <v>-1.1020000000000001</v>
      </c>
      <c r="D34" s="285">
        <v>-1.1020000000000001</v>
      </c>
      <c r="E34" s="190">
        <v>-18.977</v>
      </c>
      <c r="F34" s="190">
        <v>-3.0748000000000002</v>
      </c>
      <c r="G34" s="190">
        <v>33.225720000000003</v>
      </c>
      <c r="H34" s="190">
        <v>11.037510000000001</v>
      </c>
      <c r="I34" s="190">
        <v>4.6733700000000002</v>
      </c>
      <c r="J34" s="190">
        <v>4.0890000000000003E-2</v>
      </c>
      <c r="K34" s="190">
        <v>8.1969799999999999</v>
      </c>
      <c r="L34" s="190">
        <v>5.5769299999999999</v>
      </c>
      <c r="M34" s="190">
        <v>-5.0199499999999997</v>
      </c>
      <c r="N34" s="190">
        <v>-3.68032</v>
      </c>
      <c r="O34" s="190">
        <v>-25.690300000000001</v>
      </c>
      <c r="P34" s="190">
        <v>16.045670000000001</v>
      </c>
      <c r="Q34" s="190">
        <v>-10.3043</v>
      </c>
      <c r="R34" s="190">
        <v>-11.892200000000001</v>
      </c>
      <c r="S34" s="190">
        <v>0.31795999999999996</v>
      </c>
      <c r="T34" s="190">
        <v>-9.7432599999999994</v>
      </c>
      <c r="U34" s="190">
        <v>-12.145200000000001</v>
      </c>
      <c r="V34" s="190">
        <v>-6.3741000000000003</v>
      </c>
      <c r="W34" s="190">
        <v>-11.247</v>
      </c>
      <c r="X34" s="190">
        <v>-5.8244099999999994</v>
      </c>
      <c r="Y34" s="190">
        <v>-14.067500000000001</v>
      </c>
      <c r="Z34" s="190">
        <v>-1.27335</v>
      </c>
      <c r="AA34" s="190">
        <v>-1.8987400000000001</v>
      </c>
      <c r="AB34" s="190">
        <v>-12.0581</v>
      </c>
      <c r="AC34" s="190">
        <v>-1.39941</v>
      </c>
      <c r="AD34" s="190">
        <v>3.0619520000000002</v>
      </c>
      <c r="AE34" s="190">
        <v>0.5556236</v>
      </c>
      <c r="AF34" s="190">
        <v>2.51511</v>
      </c>
      <c r="AG34" s="190">
        <v>-1.48194</v>
      </c>
      <c r="AH34" s="190">
        <v>-85.616900000000001</v>
      </c>
      <c r="AI34" s="203"/>
      <c r="AJ34" s="203"/>
      <c r="AK34" s="203"/>
      <c r="AL34" s="203"/>
      <c r="AM34" s="203"/>
      <c r="AN34" s="167"/>
      <c r="AO34" s="167"/>
      <c r="AP34" s="167"/>
      <c r="AQ34" s="167"/>
      <c r="AR34" s="167"/>
      <c r="AS34" s="167"/>
      <c r="AT34" s="167"/>
      <c r="AU34" s="167"/>
      <c r="AV34" s="167"/>
      <c r="AW34" s="167"/>
      <c r="AX34" s="167"/>
      <c r="AY34" s="167"/>
    </row>
    <row r="35" spans="1:51" ht="14.5" x14ac:dyDescent="0.35">
      <c r="A35" s="149">
        <f>YampaRiverInflow.TotalOutflow!A35</f>
        <v>46113</v>
      </c>
      <c r="B35" s="280"/>
      <c r="C35" s="270">
        <v>-8.67</v>
      </c>
      <c r="D35" s="285">
        <v>-8.67</v>
      </c>
      <c r="E35" s="190">
        <v>-15.1135</v>
      </c>
      <c r="F35" s="190">
        <v>-4.2431000000000001</v>
      </c>
      <c r="G35" s="190">
        <v>-7.57599</v>
      </c>
      <c r="H35" s="190">
        <v>15.395820000000001</v>
      </c>
      <c r="I35" s="190">
        <v>39.174210000000002</v>
      </c>
      <c r="J35" s="190">
        <v>-0.41738999999999998</v>
      </c>
      <c r="K35" s="190">
        <v>-3.9382700000000002</v>
      </c>
      <c r="L35" s="190">
        <v>0.93055999999999994</v>
      </c>
      <c r="M35" s="190">
        <v>-11.8729</v>
      </c>
      <c r="N35" s="190">
        <v>-13.3843</v>
      </c>
      <c r="O35" s="190">
        <v>-6.9093299999999997</v>
      </c>
      <c r="P35" s="190">
        <v>4.2983100000000007</v>
      </c>
      <c r="Q35" s="190">
        <v>-1.6048699999999998</v>
      </c>
      <c r="R35" s="190">
        <v>-3.3881199999999998</v>
      </c>
      <c r="S35" s="190">
        <v>-8.2623700000000007</v>
      </c>
      <c r="T35" s="190">
        <v>-14.0764</v>
      </c>
      <c r="U35" s="190">
        <v>-15.644399999999999</v>
      </c>
      <c r="V35" s="190">
        <v>-20.3934</v>
      </c>
      <c r="W35" s="190">
        <v>-12.2591</v>
      </c>
      <c r="X35" s="190">
        <v>-6.0398699999999996</v>
      </c>
      <c r="Y35" s="190">
        <v>14.186459999999999</v>
      </c>
      <c r="Z35" s="190">
        <v>-9.3056399999999986</v>
      </c>
      <c r="AA35" s="190">
        <v>-4.80497</v>
      </c>
      <c r="AB35" s="190">
        <v>-4.7238199999999999</v>
      </c>
      <c r="AC35" s="190">
        <v>-4.9565900000000003</v>
      </c>
      <c r="AD35" s="190">
        <v>-3.62934</v>
      </c>
      <c r="AE35" s="190">
        <v>-36.724299999999999</v>
      </c>
      <c r="AF35" s="190">
        <v>5.76356</v>
      </c>
      <c r="AG35" s="190">
        <v>12.84352</v>
      </c>
      <c r="AH35" s="190">
        <v>-51.0623</v>
      </c>
      <c r="AI35" s="203"/>
      <c r="AJ35" s="203"/>
      <c r="AK35" s="203"/>
      <c r="AL35" s="203"/>
      <c r="AM35" s="203"/>
      <c r="AN35" s="167"/>
      <c r="AO35" s="167"/>
      <c r="AP35" s="167"/>
      <c r="AQ35" s="167"/>
      <c r="AR35" s="167"/>
      <c r="AS35" s="167"/>
      <c r="AT35" s="167"/>
      <c r="AU35" s="167"/>
      <c r="AV35" s="167"/>
      <c r="AW35" s="167"/>
      <c r="AX35" s="167"/>
      <c r="AY35" s="167"/>
    </row>
    <row r="36" spans="1:51" ht="14.5" x14ac:dyDescent="0.35">
      <c r="A36" s="149">
        <f>YampaRiverInflow.TotalOutflow!A36</f>
        <v>46143</v>
      </c>
      <c r="B36" s="280"/>
      <c r="C36" s="270">
        <v>-5.9660000000000002</v>
      </c>
      <c r="D36" s="285">
        <v>-5.9660000000000002</v>
      </c>
      <c r="E36" s="190">
        <v>-4.7955200000000007</v>
      </c>
      <c r="F36" s="190">
        <v>-13.974399999999999</v>
      </c>
      <c r="G36" s="190">
        <v>-8.2093600000000002</v>
      </c>
      <c r="H36" s="190">
        <v>11.730090000000001</v>
      </c>
      <c r="I36" s="190">
        <v>21.999099999999999</v>
      </c>
      <c r="J36" s="190">
        <v>0.11092</v>
      </c>
      <c r="K36" s="190">
        <v>-14.867799999999999</v>
      </c>
      <c r="L36" s="190">
        <v>-7.1809500000000002</v>
      </c>
      <c r="M36" s="190">
        <v>-5.66974</v>
      </c>
      <c r="N36" s="190">
        <v>-33.700400000000002</v>
      </c>
      <c r="O36" s="190">
        <v>-4.7220800000000001</v>
      </c>
      <c r="P36" s="190">
        <v>-17.381799999999998</v>
      </c>
      <c r="Q36" s="190">
        <v>-33.279300000000006</v>
      </c>
      <c r="R36" s="190">
        <v>-5.4207200000000002</v>
      </c>
      <c r="S36" s="190">
        <v>-5.2464300000000001</v>
      </c>
      <c r="T36" s="190">
        <v>3.1493000000000002</v>
      </c>
      <c r="U36" s="190">
        <v>-9.5569299999999995</v>
      </c>
      <c r="V36" s="190">
        <v>4.5381899999999993</v>
      </c>
      <c r="W36" s="190">
        <v>2.7454499999999999</v>
      </c>
      <c r="X36" s="190">
        <v>4.5651899999999994</v>
      </c>
      <c r="Y36" s="190">
        <v>0.1095455</v>
      </c>
      <c r="Z36" s="190">
        <v>7.3637499999999996</v>
      </c>
      <c r="AA36" s="190">
        <v>8.667313</v>
      </c>
      <c r="AB36" s="190">
        <v>9.6379000000000001</v>
      </c>
      <c r="AC36" s="190">
        <v>-0.59501400000000004</v>
      </c>
      <c r="AD36" s="190">
        <v>-7.1286899999999997</v>
      </c>
      <c r="AE36" s="190">
        <v>13.089129999999999</v>
      </c>
      <c r="AF36" s="190">
        <v>7.5992100000000002</v>
      </c>
      <c r="AG36" s="190">
        <v>4.7034399999999996</v>
      </c>
      <c r="AH36" s="190">
        <v>-61.748899999999999</v>
      </c>
      <c r="AI36" s="203"/>
      <c r="AJ36" s="203"/>
      <c r="AK36" s="203"/>
      <c r="AL36" s="203"/>
      <c r="AM36" s="203"/>
      <c r="AN36" s="167"/>
      <c r="AO36" s="167"/>
      <c r="AP36" s="167"/>
      <c r="AQ36" s="167"/>
      <c r="AR36" s="167"/>
      <c r="AS36" s="167"/>
      <c r="AT36" s="167"/>
      <c r="AU36" s="167"/>
      <c r="AV36" s="167"/>
      <c r="AW36" s="167"/>
      <c r="AX36" s="167"/>
      <c r="AY36" s="167"/>
    </row>
    <row r="37" spans="1:51" ht="14.5" x14ac:dyDescent="0.35">
      <c r="A37" s="149">
        <f>YampaRiverInflow.TotalOutflow!A37</f>
        <v>46174</v>
      </c>
      <c r="B37" s="280"/>
      <c r="C37" s="270">
        <v>-8.51</v>
      </c>
      <c r="D37" s="285">
        <v>-8.51</v>
      </c>
      <c r="E37" s="190">
        <v>-3.3491300000000002</v>
      </c>
      <c r="F37" s="190">
        <v>4.0840300000000003</v>
      </c>
      <c r="G37" s="190">
        <v>-11.6759</v>
      </c>
      <c r="H37" s="190">
        <v>-4.1159999999999995E-2</v>
      </c>
      <c r="I37" s="190">
        <v>5.6090299999999997</v>
      </c>
      <c r="J37" s="190">
        <v>-3.69754</v>
      </c>
      <c r="K37" s="190">
        <v>-11.8339</v>
      </c>
      <c r="L37" s="190">
        <v>-9.2286099999999998</v>
      </c>
      <c r="M37" s="190">
        <v>-8.5176200000000009</v>
      </c>
      <c r="N37" s="190">
        <v>-26.906099999999999</v>
      </c>
      <c r="O37" s="190">
        <v>-30.0809</v>
      </c>
      <c r="P37" s="190">
        <v>1.8562000000000001</v>
      </c>
      <c r="Q37" s="190">
        <v>-14.7171</v>
      </c>
      <c r="R37" s="190">
        <v>-14.012499999999999</v>
      </c>
      <c r="S37" s="190">
        <v>-1.51996</v>
      </c>
      <c r="T37" s="190">
        <v>-16.566500000000001</v>
      </c>
      <c r="U37" s="190">
        <v>-17.7789</v>
      </c>
      <c r="V37" s="190">
        <v>-8.3348700000000004</v>
      </c>
      <c r="W37" s="190">
        <v>-5.4185299999999996</v>
      </c>
      <c r="X37" s="190">
        <v>-7.2006999999999994</v>
      </c>
      <c r="Y37" s="190">
        <v>-0.73851199999999995</v>
      </c>
      <c r="Z37" s="190">
        <v>2.2777600000000002</v>
      </c>
      <c r="AA37" s="190">
        <v>-1.24882</v>
      </c>
      <c r="AB37" s="190">
        <v>-2.2548400000000002</v>
      </c>
      <c r="AC37" s="190">
        <v>-7.8657200000000005</v>
      </c>
      <c r="AD37" s="190">
        <v>-7.5185699999999995</v>
      </c>
      <c r="AE37" s="190">
        <v>-7.5434399999999995</v>
      </c>
      <c r="AF37" s="190">
        <v>4.59762</v>
      </c>
      <c r="AG37" s="190">
        <v>13.497540000000001</v>
      </c>
      <c r="AH37" s="190">
        <v>-26.186700000000002</v>
      </c>
      <c r="AI37" s="203"/>
      <c r="AJ37" s="203"/>
      <c r="AK37" s="203"/>
      <c r="AL37" s="203"/>
      <c r="AM37" s="203"/>
      <c r="AN37" s="167"/>
      <c r="AO37" s="167"/>
      <c r="AP37" s="167"/>
      <c r="AQ37" s="167"/>
      <c r="AR37" s="167"/>
      <c r="AS37" s="167"/>
      <c r="AT37" s="167"/>
      <c r="AU37" s="167"/>
      <c r="AV37" s="167"/>
      <c r="AW37" s="167"/>
      <c r="AX37" s="167"/>
      <c r="AY37" s="167"/>
    </row>
    <row r="38" spans="1:51" ht="14.5" x14ac:dyDescent="0.35">
      <c r="A38" s="149">
        <f>YampaRiverInflow.TotalOutflow!A38</f>
        <v>46204</v>
      </c>
      <c r="B38" s="280"/>
      <c r="C38" s="270">
        <v>-11.94</v>
      </c>
      <c r="D38" s="285">
        <v>-11.94</v>
      </c>
      <c r="E38" s="190">
        <v>-7.64445</v>
      </c>
      <c r="F38" s="190">
        <v>8.1272700000000011</v>
      </c>
      <c r="G38" s="190">
        <v>-11.493399999999999</v>
      </c>
      <c r="H38" s="190">
        <v>10.728009999999999</v>
      </c>
      <c r="I38" s="190">
        <v>8.7200199999999999</v>
      </c>
      <c r="J38" s="190">
        <v>-1.2666099999999998</v>
      </c>
      <c r="K38" s="190">
        <v>-11.347200000000001</v>
      </c>
      <c r="L38" s="190">
        <v>-18.336200000000002</v>
      </c>
      <c r="M38" s="190">
        <v>-2.94312</v>
      </c>
      <c r="N38" s="190">
        <v>-31.489599999999999</v>
      </c>
      <c r="O38" s="190">
        <v>-20.471400000000003</v>
      </c>
      <c r="P38" s="190">
        <v>-11.8964</v>
      </c>
      <c r="Q38" s="190">
        <v>-5.89581</v>
      </c>
      <c r="R38" s="190">
        <v>-9.4188299999999998</v>
      </c>
      <c r="S38" s="190">
        <v>-9.6500499999999985</v>
      </c>
      <c r="T38" s="190">
        <v>-13.497399999999999</v>
      </c>
      <c r="U38" s="190">
        <v>-20.7821</v>
      </c>
      <c r="V38" s="190">
        <v>-5.3935699999999995</v>
      </c>
      <c r="W38" s="190">
        <v>-16.034399999999998</v>
      </c>
      <c r="X38" s="190">
        <v>-7.2505600000000001</v>
      </c>
      <c r="Y38" s="190">
        <v>-12.2248</v>
      </c>
      <c r="Z38" s="190">
        <v>-2.5033499999999997</v>
      </c>
      <c r="AA38" s="190">
        <v>-0.440502</v>
      </c>
      <c r="AB38" s="190">
        <v>11.24718</v>
      </c>
      <c r="AC38" s="190">
        <v>-1.8387200000000001</v>
      </c>
      <c r="AD38" s="190">
        <v>-11.0794</v>
      </c>
      <c r="AE38" s="190">
        <v>-4.7515900000000002</v>
      </c>
      <c r="AF38" s="190">
        <v>1.85019</v>
      </c>
      <c r="AG38" s="190">
        <v>3.09552</v>
      </c>
      <c r="AH38" s="190">
        <v>-10.6083</v>
      </c>
      <c r="AI38" s="203"/>
      <c r="AJ38" s="203"/>
      <c r="AK38" s="203"/>
      <c r="AL38" s="203"/>
      <c r="AM38" s="203"/>
      <c r="AN38" s="167"/>
      <c r="AO38" s="167"/>
      <c r="AP38" s="167"/>
      <c r="AQ38" s="167"/>
      <c r="AR38" s="167"/>
      <c r="AS38" s="167"/>
      <c r="AT38" s="167"/>
      <c r="AU38" s="167"/>
      <c r="AV38" s="167"/>
      <c r="AW38" s="167"/>
      <c r="AX38" s="167"/>
      <c r="AY38" s="167"/>
    </row>
    <row r="39" spans="1:51" ht="14.5" x14ac:dyDescent="0.35">
      <c r="A39" s="149">
        <f>YampaRiverInflow.TotalOutflow!A39</f>
        <v>46235</v>
      </c>
      <c r="B39" s="280"/>
      <c r="C39" s="270">
        <v>-10.715</v>
      </c>
      <c r="D39" s="285">
        <v>-10.715</v>
      </c>
      <c r="E39" s="190">
        <v>-0.94598000000000004</v>
      </c>
      <c r="F39" s="190">
        <v>2.1968100000000002</v>
      </c>
      <c r="G39" s="190">
        <v>-4.3264100000000001</v>
      </c>
      <c r="H39" s="190">
        <v>-10.6752</v>
      </c>
      <c r="I39" s="190">
        <v>1.8042</v>
      </c>
      <c r="J39" s="190">
        <v>4.2788000000000004</v>
      </c>
      <c r="K39" s="190">
        <v>-12.226000000000001</v>
      </c>
      <c r="L39" s="190">
        <v>-3.8130300000000004</v>
      </c>
      <c r="M39" s="190">
        <v>-0.78469000000000011</v>
      </c>
      <c r="N39" s="190">
        <v>-7.6042100000000001</v>
      </c>
      <c r="O39" s="190">
        <v>-5.4120699999999999</v>
      </c>
      <c r="P39" s="190">
        <v>-13.8598</v>
      </c>
      <c r="Q39" s="190">
        <v>-14.737</v>
      </c>
      <c r="R39" s="190">
        <v>-6.2569600000000003</v>
      </c>
      <c r="S39" s="190">
        <v>-22.553799999999999</v>
      </c>
      <c r="T39" s="190">
        <v>-2.4493899999999997</v>
      </c>
      <c r="U39" s="190">
        <v>-15.1355</v>
      </c>
      <c r="V39" s="190">
        <v>2.9768400000000002</v>
      </c>
      <c r="W39" s="190">
        <v>5.9177799999999996</v>
      </c>
      <c r="X39" s="190">
        <v>3.3304999999999998</v>
      </c>
      <c r="Y39" s="190">
        <v>10.576969999999999</v>
      </c>
      <c r="Z39" s="190">
        <v>-7.4222299999999999</v>
      </c>
      <c r="AA39" s="190">
        <v>-2.7236199999999999</v>
      </c>
      <c r="AB39" s="190">
        <v>11.2767</v>
      </c>
      <c r="AC39" s="190">
        <v>-2.6559499999999998</v>
      </c>
      <c r="AD39" s="190">
        <v>3.1679930000000001</v>
      </c>
      <c r="AE39" s="190">
        <v>-8.08446</v>
      </c>
      <c r="AF39" s="190">
        <v>4.3259999999999996</v>
      </c>
      <c r="AG39" s="190">
        <v>3.7869800000000002</v>
      </c>
      <c r="AH39" s="190">
        <v>-3.9497499999999999</v>
      </c>
      <c r="AI39" s="203"/>
      <c r="AJ39" s="203"/>
      <c r="AK39" s="203"/>
      <c r="AL39" s="203"/>
      <c r="AM39" s="203"/>
      <c r="AN39" s="167"/>
      <c r="AO39" s="167"/>
      <c r="AP39" s="167"/>
      <c r="AQ39" s="167"/>
      <c r="AR39" s="167"/>
      <c r="AS39" s="167"/>
      <c r="AT39" s="167"/>
      <c r="AU39" s="167"/>
      <c r="AV39" s="167"/>
      <c r="AW39" s="167"/>
      <c r="AX39" s="167"/>
      <c r="AY39" s="167"/>
    </row>
    <row r="40" spans="1:51" ht="14.5" x14ac:dyDescent="0.35">
      <c r="A40" s="149">
        <f>YampaRiverInflow.TotalOutflow!A40</f>
        <v>46266</v>
      </c>
      <c r="B40" s="280"/>
      <c r="C40" s="270">
        <v>-10.06</v>
      </c>
      <c r="D40" s="285">
        <v>-10.06</v>
      </c>
      <c r="E40" s="190">
        <v>8.5776000000000003</v>
      </c>
      <c r="F40" s="190">
        <v>15.860709999999999</v>
      </c>
      <c r="G40" s="190">
        <v>4.2184399999999993</v>
      </c>
      <c r="H40" s="190">
        <v>2.1504499999999998</v>
      </c>
      <c r="I40" s="190">
        <v>-6.8963000000000001</v>
      </c>
      <c r="J40" s="190">
        <v>-12.975100000000001</v>
      </c>
      <c r="K40" s="190">
        <v>-7.1190200000000008</v>
      </c>
      <c r="L40" s="190">
        <v>-2.2877899999999998</v>
      </c>
      <c r="M40" s="190">
        <v>-15.519200000000001</v>
      </c>
      <c r="N40" s="190">
        <v>-21.1785</v>
      </c>
      <c r="O40" s="190">
        <v>-6.0739200000000002</v>
      </c>
      <c r="P40" s="190">
        <v>-3.6959299999999997</v>
      </c>
      <c r="Q40" s="190">
        <v>0.22959000000000002</v>
      </c>
      <c r="R40" s="190">
        <v>-2.0469200000000001</v>
      </c>
      <c r="S40" s="190">
        <v>-1.55017</v>
      </c>
      <c r="T40" s="190">
        <v>8.7733099999999986</v>
      </c>
      <c r="U40" s="190">
        <v>-8.4957199999999986</v>
      </c>
      <c r="V40" s="190">
        <v>10.460270000000001</v>
      </c>
      <c r="W40" s="190">
        <v>-5.7617600000000007</v>
      </c>
      <c r="X40" s="190">
        <v>-2.9507099999999999</v>
      </c>
      <c r="Y40" s="190">
        <v>5.573264</v>
      </c>
      <c r="Z40" s="190">
        <v>6.7049099999999999</v>
      </c>
      <c r="AA40" s="190">
        <v>-0.37902999999999998</v>
      </c>
      <c r="AB40" s="190">
        <v>1.002618</v>
      </c>
      <c r="AC40" s="190">
        <v>4.0797420000000004</v>
      </c>
      <c r="AD40" s="190">
        <v>-5.3277200000000002</v>
      </c>
      <c r="AE40" s="190">
        <v>-6.2411499999999993</v>
      </c>
      <c r="AF40" s="190">
        <v>2.4840100000000001</v>
      </c>
      <c r="AG40" s="190">
        <v>5.2410399999999999</v>
      </c>
      <c r="AH40" s="190">
        <v>-12.903600000000001</v>
      </c>
      <c r="AI40" s="203"/>
      <c r="AJ40" s="203"/>
      <c r="AK40" s="203"/>
      <c r="AL40" s="203"/>
      <c r="AM40" s="203"/>
      <c r="AN40" s="167"/>
      <c r="AO40" s="167"/>
      <c r="AP40" s="167"/>
      <c r="AQ40" s="167"/>
      <c r="AR40" s="167"/>
      <c r="AS40" s="167"/>
      <c r="AT40" s="167"/>
      <c r="AU40" s="167"/>
      <c r="AV40" s="167"/>
      <c r="AW40" s="167"/>
      <c r="AX40" s="167"/>
      <c r="AY40" s="167"/>
    </row>
    <row r="41" spans="1:51" ht="14.5" x14ac:dyDescent="0.35">
      <c r="A41" s="149">
        <f>YampaRiverInflow.TotalOutflow!A41</f>
        <v>46296</v>
      </c>
      <c r="B41" s="280"/>
      <c r="C41" s="270">
        <v>-2.7229999999999999</v>
      </c>
      <c r="D41" s="285">
        <v>-2.7229999999999999</v>
      </c>
      <c r="E41" s="190">
        <v>3.9343000000000004</v>
      </c>
      <c r="F41" s="190">
        <v>-8.1954599999999989</v>
      </c>
      <c r="G41" s="190">
        <v>1.15303</v>
      </c>
      <c r="H41" s="190">
        <v>4.8546899999999997</v>
      </c>
      <c r="I41" s="190">
        <v>-2.7721900000000002</v>
      </c>
      <c r="J41" s="190">
        <v>10.111030000000001</v>
      </c>
      <c r="K41" s="190">
        <v>-7.8798000000000004</v>
      </c>
      <c r="L41" s="190">
        <v>4.2608300000000003</v>
      </c>
      <c r="M41" s="190">
        <v>-9.0296399999999988</v>
      </c>
      <c r="N41" s="190">
        <v>-19.219099999999997</v>
      </c>
      <c r="O41" s="190">
        <v>-22.1523</v>
      </c>
      <c r="P41" s="190">
        <v>1.00861</v>
      </c>
      <c r="Q41" s="190">
        <v>-7.54697</v>
      </c>
      <c r="R41" s="190">
        <v>3.05389</v>
      </c>
      <c r="S41" s="190">
        <v>-0.55309000000000008</v>
      </c>
      <c r="T41" s="190">
        <v>-10.613</v>
      </c>
      <c r="U41" s="190">
        <v>-11.085899999999999</v>
      </c>
      <c r="V41" s="190">
        <v>5.77902</v>
      </c>
      <c r="W41" s="190">
        <v>-2.5799099999999999</v>
      </c>
      <c r="X41" s="190">
        <v>11.36007</v>
      </c>
      <c r="Y41" s="190">
        <v>13.28439</v>
      </c>
      <c r="Z41" s="190">
        <v>-1.07623</v>
      </c>
      <c r="AA41" s="190">
        <v>6.7392950000000003</v>
      </c>
      <c r="AB41" s="190">
        <v>9.3276970000000006</v>
      </c>
      <c r="AC41" s="190">
        <v>9.8532309999999992</v>
      </c>
      <c r="AD41" s="190">
        <v>2.3867620000000001</v>
      </c>
      <c r="AE41" s="190">
        <v>-14.003299999999999</v>
      </c>
      <c r="AF41" s="190">
        <v>4.5726499999999994</v>
      </c>
      <c r="AG41" s="190">
        <v>16.06822</v>
      </c>
      <c r="AH41" s="190">
        <v>-0.16736000000000001</v>
      </c>
      <c r="AI41" s="203"/>
      <c r="AJ41" s="203"/>
      <c r="AK41" s="203"/>
      <c r="AL41" s="203"/>
      <c r="AM41" s="203"/>
      <c r="AN41" s="167"/>
      <c r="AO41" s="167"/>
      <c r="AP41" s="167"/>
      <c r="AQ41" s="167"/>
      <c r="AR41" s="167"/>
      <c r="AS41" s="167"/>
      <c r="AT41" s="167"/>
      <c r="AU41" s="167"/>
      <c r="AV41" s="167"/>
      <c r="AW41" s="167"/>
      <c r="AX41" s="167"/>
      <c r="AY41" s="167"/>
    </row>
    <row r="42" spans="1:51" ht="14.5" x14ac:dyDescent="0.35">
      <c r="A42" s="149">
        <f>YampaRiverInflow.TotalOutflow!A42</f>
        <v>46327</v>
      </c>
      <c r="B42" s="280"/>
      <c r="C42" s="270">
        <v>-4.2320000000000002</v>
      </c>
      <c r="D42" s="285">
        <v>-4.2320000000000002</v>
      </c>
      <c r="E42" s="190">
        <v>4.8029599999999997</v>
      </c>
      <c r="F42" s="190">
        <v>7.5139499999999995</v>
      </c>
      <c r="G42" s="190">
        <v>2.73468</v>
      </c>
      <c r="H42" s="190">
        <v>6.6013000000000002</v>
      </c>
      <c r="I42" s="190">
        <v>0.97684000000000004</v>
      </c>
      <c r="J42" s="190">
        <v>8.3629300000000004</v>
      </c>
      <c r="K42" s="190">
        <v>1.9108499999999999</v>
      </c>
      <c r="L42" s="190">
        <v>-3.2407300000000001</v>
      </c>
      <c r="M42" s="190">
        <v>2.9348700000000001</v>
      </c>
      <c r="N42" s="190">
        <v>-7.6372900000000001</v>
      </c>
      <c r="O42" s="190">
        <v>3.4327800000000002</v>
      </c>
      <c r="P42" s="190">
        <v>5.0682</v>
      </c>
      <c r="Q42" s="190">
        <v>-2.44712</v>
      </c>
      <c r="R42" s="190">
        <v>9.4311000000000007</v>
      </c>
      <c r="S42" s="190">
        <v>-7.2890100000000002</v>
      </c>
      <c r="T42" s="190">
        <v>-3.6388499999999997</v>
      </c>
      <c r="U42" s="190">
        <v>0.89403999999999995</v>
      </c>
      <c r="V42" s="190">
        <v>10.06827</v>
      </c>
      <c r="W42" s="190">
        <v>6.3182299999999998</v>
      </c>
      <c r="X42" s="190">
        <v>14.429110000000001</v>
      </c>
      <c r="Y42" s="190">
        <v>13.14282</v>
      </c>
      <c r="Z42" s="190">
        <v>0.30604999999999999</v>
      </c>
      <c r="AA42" s="190">
        <v>3.2879200000000002</v>
      </c>
      <c r="AB42" s="190">
        <v>9.6716720000000009</v>
      </c>
      <c r="AC42" s="190">
        <v>20.124560000000002</v>
      </c>
      <c r="AD42" s="190">
        <v>-11.070600000000001</v>
      </c>
      <c r="AE42" s="190">
        <v>-13.8909</v>
      </c>
      <c r="AF42" s="190">
        <v>6.7825500000000005</v>
      </c>
      <c r="AG42" s="190">
        <v>12.2211</v>
      </c>
      <c r="AH42" s="190">
        <v>-13.3376</v>
      </c>
      <c r="AI42" s="203"/>
      <c r="AJ42" s="203"/>
      <c r="AK42" s="203"/>
      <c r="AL42" s="203"/>
      <c r="AM42" s="203"/>
      <c r="AN42" s="167"/>
      <c r="AO42" s="167"/>
      <c r="AP42" s="167"/>
      <c r="AQ42" s="167"/>
      <c r="AR42" s="167"/>
      <c r="AS42" s="167"/>
      <c r="AT42" s="167"/>
      <c r="AU42" s="167"/>
      <c r="AV42" s="167"/>
      <c r="AW42" s="167"/>
      <c r="AX42" s="167"/>
      <c r="AY42" s="167"/>
    </row>
    <row r="43" spans="1:51" ht="14.5" x14ac:dyDescent="0.35">
      <c r="A43" s="149">
        <f>YampaRiverInflow.TotalOutflow!A43</f>
        <v>46357</v>
      </c>
      <c r="B43" s="280"/>
      <c r="C43" s="270">
        <v>-1.294</v>
      </c>
      <c r="D43" s="285">
        <v>-1.294</v>
      </c>
      <c r="E43" s="190">
        <v>15.84782</v>
      </c>
      <c r="F43" s="190">
        <v>94.941029999999998</v>
      </c>
      <c r="G43" s="190">
        <v>-1.6679900000000001</v>
      </c>
      <c r="H43" s="190">
        <v>27.110379999999999</v>
      </c>
      <c r="I43" s="190">
        <v>15.47331</v>
      </c>
      <c r="J43" s="190">
        <v>23.397189999999998</v>
      </c>
      <c r="K43" s="190">
        <v>-21.467200000000002</v>
      </c>
      <c r="L43" s="190">
        <v>-1.96912</v>
      </c>
      <c r="M43" s="190">
        <v>6.1689999999999996</v>
      </c>
      <c r="N43" s="190">
        <v>-8.7340999999999998</v>
      </c>
      <c r="O43" s="190">
        <v>2.1890200000000002</v>
      </c>
      <c r="P43" s="190">
        <v>6.2199300000000006</v>
      </c>
      <c r="Q43" s="190">
        <v>-1.9193900000000002</v>
      </c>
      <c r="R43" s="190">
        <v>-0.40073999999999999</v>
      </c>
      <c r="S43" s="190">
        <v>-10.7593</v>
      </c>
      <c r="T43" s="190">
        <v>-7.3306499999999994</v>
      </c>
      <c r="U43" s="190">
        <v>7.5781999999999998</v>
      </c>
      <c r="V43" s="190">
        <v>10.29767</v>
      </c>
      <c r="W43" s="190">
        <v>-5.8699700000000004</v>
      </c>
      <c r="X43" s="190">
        <v>24.633080000000003</v>
      </c>
      <c r="Y43" s="190">
        <v>23.363189999999999</v>
      </c>
      <c r="Z43" s="190">
        <v>-1.2471300000000001</v>
      </c>
      <c r="AA43" s="190">
        <v>-6.3736999999999995</v>
      </c>
      <c r="AB43" s="190">
        <v>5.9137360000000001</v>
      </c>
      <c r="AC43" s="190">
        <v>15.60941</v>
      </c>
      <c r="AD43" s="190">
        <v>24.042540000000002</v>
      </c>
      <c r="AE43" s="190">
        <v>-3.4043299999999999</v>
      </c>
      <c r="AF43" s="190">
        <v>8.3700100000000006</v>
      </c>
      <c r="AG43" s="190">
        <v>26.24044</v>
      </c>
      <c r="AH43" s="190">
        <v>9.7062999999999988</v>
      </c>
      <c r="AI43" s="203"/>
      <c r="AJ43" s="203"/>
      <c r="AK43" s="203"/>
      <c r="AL43" s="203"/>
      <c r="AM43" s="203"/>
      <c r="AN43" s="167"/>
      <c r="AO43" s="167"/>
      <c r="AP43" s="167"/>
      <c r="AQ43" s="167"/>
      <c r="AR43" s="167"/>
      <c r="AS43" s="167"/>
      <c r="AT43" s="167"/>
      <c r="AU43" s="167"/>
      <c r="AV43" s="167"/>
      <c r="AW43" s="167"/>
      <c r="AX43" s="167"/>
      <c r="AY43" s="167"/>
    </row>
    <row r="44" spans="1:51" ht="14.5" x14ac:dyDescent="0.35">
      <c r="A44" s="149">
        <f>YampaRiverInflow.TotalOutflow!A44</f>
        <v>46388</v>
      </c>
      <c r="B44" s="280"/>
      <c r="C44" s="270">
        <v>4.0289999999999999</v>
      </c>
      <c r="D44" s="285">
        <v>4.0289999999999999</v>
      </c>
      <c r="E44" s="190">
        <v>8.1073400000000007</v>
      </c>
      <c r="F44" s="190">
        <v>-4.0167999999999999</v>
      </c>
      <c r="G44" s="190">
        <v>-0.42529</v>
      </c>
      <c r="H44" s="190">
        <v>-9.22471</v>
      </c>
      <c r="I44" s="190">
        <v>16.908450000000002</v>
      </c>
      <c r="J44" s="190">
        <v>1.48193</v>
      </c>
      <c r="K44" s="190">
        <v>-11.1562</v>
      </c>
      <c r="L44" s="190">
        <v>-10.2127</v>
      </c>
      <c r="M44" s="190">
        <v>-20.743200000000002</v>
      </c>
      <c r="N44" s="190">
        <v>-9.2751999999999999</v>
      </c>
      <c r="O44" s="190">
        <v>-13.9984</v>
      </c>
      <c r="P44" s="190">
        <v>-0.47846</v>
      </c>
      <c r="Q44" s="190">
        <v>-2.4032600000000004</v>
      </c>
      <c r="R44" s="190">
        <v>3.4120999999999997</v>
      </c>
      <c r="S44" s="190">
        <v>-10.2646</v>
      </c>
      <c r="T44" s="190">
        <v>17.93282</v>
      </c>
      <c r="U44" s="190">
        <v>-2.55436</v>
      </c>
      <c r="V44" s="190">
        <v>-2.7433800000000002</v>
      </c>
      <c r="W44" s="190">
        <v>-21.323400000000003</v>
      </c>
      <c r="X44" s="190">
        <v>2.622719</v>
      </c>
      <c r="Y44" s="190">
        <v>3.4634200000000002</v>
      </c>
      <c r="Z44" s="190">
        <v>7.8842790000000003</v>
      </c>
      <c r="AA44" s="190">
        <v>16.61054</v>
      </c>
      <c r="AB44" s="190">
        <v>8.8169590000000007</v>
      </c>
      <c r="AC44" s="190">
        <v>17.907229999999998</v>
      </c>
      <c r="AD44" s="190">
        <v>12.460120000000002</v>
      </c>
      <c r="AE44" s="190">
        <v>7.4652799999999999</v>
      </c>
      <c r="AF44" s="190">
        <v>6.9913500000000006</v>
      </c>
      <c r="AG44" s="190">
        <v>-30.0366</v>
      </c>
      <c r="AH44" s="190">
        <v>0.34805000000000003</v>
      </c>
      <c r="AI44" s="203"/>
      <c r="AJ44" s="203"/>
      <c r="AK44" s="203"/>
      <c r="AL44" s="203"/>
      <c r="AM44" s="203"/>
      <c r="AN44" s="167"/>
      <c r="AO44" s="167"/>
      <c r="AP44" s="167"/>
      <c r="AQ44" s="167"/>
      <c r="AR44" s="167"/>
      <c r="AS44" s="167"/>
      <c r="AT44" s="167"/>
      <c r="AU44" s="167"/>
      <c r="AV44" s="167"/>
      <c r="AW44" s="167"/>
      <c r="AX44" s="167"/>
      <c r="AY44" s="167"/>
    </row>
    <row r="45" spans="1:51" ht="14.5" x14ac:dyDescent="0.35">
      <c r="A45" s="149">
        <f>YampaRiverInflow.TotalOutflow!A45</f>
        <v>46419</v>
      </c>
      <c r="B45" s="280"/>
      <c r="C45" s="270">
        <v>-0.73599999999999999</v>
      </c>
      <c r="D45" s="285">
        <v>-0.73599999999999999</v>
      </c>
      <c r="E45" s="190">
        <v>14.93486</v>
      </c>
      <c r="F45" s="190">
        <v>-2.7169299999999996</v>
      </c>
      <c r="G45" s="190">
        <v>1.1206400000000001</v>
      </c>
      <c r="H45" s="190">
        <v>-12.965299999999999</v>
      </c>
      <c r="I45" s="190">
        <v>0.91830999999999996</v>
      </c>
      <c r="J45" s="190">
        <v>1.91351</v>
      </c>
      <c r="K45" s="190">
        <v>-9.2040600000000001</v>
      </c>
      <c r="L45" s="190">
        <v>-8.6602700000000006</v>
      </c>
      <c r="M45" s="190">
        <v>-7.7134099999999997</v>
      </c>
      <c r="N45" s="190">
        <v>-7.8451700000000004</v>
      </c>
      <c r="O45" s="190">
        <v>-18.252200000000002</v>
      </c>
      <c r="P45" s="190">
        <v>-3.1171700000000002</v>
      </c>
      <c r="Q45" s="190">
        <v>-7.3280799999999999</v>
      </c>
      <c r="R45" s="190">
        <v>1.02014</v>
      </c>
      <c r="S45" s="190">
        <v>-14.3032</v>
      </c>
      <c r="T45" s="190">
        <v>-13.955</v>
      </c>
      <c r="U45" s="190">
        <v>-11.963200000000001</v>
      </c>
      <c r="V45" s="190">
        <v>-5.2006099999999993</v>
      </c>
      <c r="W45" s="190">
        <v>-1.8404100000000001</v>
      </c>
      <c r="X45" s="190">
        <v>4.1879590000000002</v>
      </c>
      <c r="Y45" s="190">
        <v>8.0341699999999996</v>
      </c>
      <c r="Z45" s="190">
        <v>-3.2283200000000001</v>
      </c>
      <c r="AA45" s="190">
        <v>-5.3345600000000006</v>
      </c>
      <c r="AB45" s="190">
        <v>-3.9803500000000001</v>
      </c>
      <c r="AC45" s="190">
        <v>3.725031</v>
      </c>
      <c r="AD45" s="190">
        <v>11.38289</v>
      </c>
      <c r="AE45" s="190">
        <v>9.9543199999999992</v>
      </c>
      <c r="AF45" s="190">
        <v>4.1059299999999999</v>
      </c>
      <c r="AG45" s="190">
        <v>-45.490699999999997</v>
      </c>
      <c r="AH45" s="190">
        <v>-8.9389900000000004</v>
      </c>
      <c r="AI45" s="203"/>
      <c r="AJ45" s="203"/>
      <c r="AK45" s="203"/>
      <c r="AL45" s="203"/>
      <c r="AM45" s="203"/>
      <c r="AN45" s="167"/>
      <c r="AO45" s="167"/>
      <c r="AP45" s="167"/>
      <c r="AQ45" s="167"/>
      <c r="AR45" s="167"/>
      <c r="AS45" s="167"/>
      <c r="AT45" s="167"/>
      <c r="AU45" s="167"/>
      <c r="AV45" s="167"/>
      <c r="AW45" s="167"/>
      <c r="AX45" s="167"/>
      <c r="AY45" s="167"/>
    </row>
    <row r="46" spans="1:51" ht="14.5" x14ac:dyDescent="0.35">
      <c r="A46" s="149">
        <f>YampaRiverInflow.TotalOutflow!A46</f>
        <v>46447</v>
      </c>
      <c r="B46" s="280"/>
      <c r="C46" s="270">
        <v>-1.1020000000000001</v>
      </c>
      <c r="D46" s="285">
        <v>-1.1020000000000001</v>
      </c>
      <c r="E46" s="190">
        <v>-3.0748000000000002</v>
      </c>
      <c r="F46" s="190">
        <v>33.225720000000003</v>
      </c>
      <c r="G46" s="190">
        <v>11.037510000000001</v>
      </c>
      <c r="H46" s="190">
        <v>4.6733700000000002</v>
      </c>
      <c r="I46" s="190">
        <v>4.0890000000000003E-2</v>
      </c>
      <c r="J46" s="190">
        <v>8.1969799999999999</v>
      </c>
      <c r="K46" s="190">
        <v>5.5769299999999999</v>
      </c>
      <c r="L46" s="190">
        <v>-5.0199499999999997</v>
      </c>
      <c r="M46" s="190">
        <v>-3.68032</v>
      </c>
      <c r="N46" s="190">
        <v>-25.690300000000001</v>
      </c>
      <c r="O46" s="190">
        <v>16.045670000000001</v>
      </c>
      <c r="P46" s="190">
        <v>-10.3043</v>
      </c>
      <c r="Q46" s="190">
        <v>-11.892200000000001</v>
      </c>
      <c r="R46" s="190">
        <v>0.31795999999999996</v>
      </c>
      <c r="S46" s="190">
        <v>-9.7432599999999994</v>
      </c>
      <c r="T46" s="190">
        <v>-12.145200000000001</v>
      </c>
      <c r="U46" s="190">
        <v>-6.3741000000000003</v>
      </c>
      <c r="V46" s="190">
        <v>-11.247</v>
      </c>
      <c r="W46" s="190">
        <v>-5.8244099999999994</v>
      </c>
      <c r="X46" s="190">
        <v>-14.067500000000001</v>
      </c>
      <c r="Y46" s="190">
        <v>-1.27335</v>
      </c>
      <c r="Z46" s="190">
        <v>-1.8987400000000001</v>
      </c>
      <c r="AA46" s="190">
        <v>-12.0581</v>
      </c>
      <c r="AB46" s="190">
        <v>-1.39941</v>
      </c>
      <c r="AC46" s="190">
        <v>3.0619520000000002</v>
      </c>
      <c r="AD46" s="190">
        <v>0.5556236</v>
      </c>
      <c r="AE46" s="190">
        <v>2.51511</v>
      </c>
      <c r="AF46" s="190">
        <v>-1.48194</v>
      </c>
      <c r="AG46" s="190">
        <v>-85.616900000000001</v>
      </c>
      <c r="AH46" s="190">
        <v>-18.977</v>
      </c>
      <c r="AI46" s="203"/>
      <c r="AJ46" s="203"/>
      <c r="AK46" s="203"/>
      <c r="AL46" s="203"/>
      <c r="AM46" s="203"/>
      <c r="AN46" s="167"/>
      <c r="AO46" s="167"/>
      <c r="AP46" s="167"/>
      <c r="AQ46" s="167"/>
      <c r="AR46" s="167"/>
      <c r="AS46" s="167"/>
      <c r="AT46" s="167"/>
      <c r="AU46" s="167"/>
      <c r="AV46" s="167"/>
      <c r="AW46" s="167"/>
      <c r="AX46" s="167"/>
      <c r="AY46" s="167"/>
    </row>
    <row r="47" spans="1:51" ht="14.5" x14ac:dyDescent="0.35">
      <c r="A47" s="149">
        <f>YampaRiverInflow.TotalOutflow!A47</f>
        <v>46478</v>
      </c>
      <c r="B47" s="280"/>
      <c r="C47" s="270">
        <v>-8.67</v>
      </c>
      <c r="D47" s="285">
        <v>-8.67</v>
      </c>
      <c r="E47" s="190">
        <v>-4.2431000000000001</v>
      </c>
      <c r="F47" s="190">
        <v>-7.57599</v>
      </c>
      <c r="G47" s="190">
        <v>15.395820000000001</v>
      </c>
      <c r="H47" s="190">
        <v>39.174210000000002</v>
      </c>
      <c r="I47" s="190">
        <v>-0.41738999999999998</v>
      </c>
      <c r="J47" s="190">
        <v>-3.9382700000000002</v>
      </c>
      <c r="K47" s="190">
        <v>0.93055999999999994</v>
      </c>
      <c r="L47" s="190">
        <v>-11.8729</v>
      </c>
      <c r="M47" s="190">
        <v>-13.3843</v>
      </c>
      <c r="N47" s="190">
        <v>-6.9093299999999997</v>
      </c>
      <c r="O47" s="190">
        <v>4.2983100000000007</v>
      </c>
      <c r="P47" s="190">
        <v>-1.6048699999999998</v>
      </c>
      <c r="Q47" s="190">
        <v>-3.3881199999999998</v>
      </c>
      <c r="R47" s="190">
        <v>-8.2623700000000007</v>
      </c>
      <c r="S47" s="190">
        <v>-14.0764</v>
      </c>
      <c r="T47" s="190">
        <v>-15.644399999999999</v>
      </c>
      <c r="U47" s="190">
        <v>-20.3934</v>
      </c>
      <c r="V47" s="190">
        <v>-12.2591</v>
      </c>
      <c r="W47" s="190">
        <v>-6.0398699999999996</v>
      </c>
      <c r="X47" s="190">
        <v>14.186459999999999</v>
      </c>
      <c r="Y47" s="190">
        <v>-9.3056399999999986</v>
      </c>
      <c r="Z47" s="190">
        <v>-4.80497</v>
      </c>
      <c r="AA47" s="190">
        <v>-4.7238199999999999</v>
      </c>
      <c r="AB47" s="190">
        <v>-4.9565900000000003</v>
      </c>
      <c r="AC47" s="190">
        <v>-3.62934</v>
      </c>
      <c r="AD47" s="190">
        <v>-36.724299999999999</v>
      </c>
      <c r="AE47" s="190">
        <v>5.76356</v>
      </c>
      <c r="AF47" s="190">
        <v>12.84352</v>
      </c>
      <c r="AG47" s="190">
        <v>-51.0623</v>
      </c>
      <c r="AH47" s="190">
        <v>-15.1135</v>
      </c>
      <c r="AI47" s="203"/>
      <c r="AJ47" s="203"/>
      <c r="AK47" s="203"/>
      <c r="AL47" s="203"/>
      <c r="AM47" s="203"/>
      <c r="AN47" s="167"/>
      <c r="AO47" s="167"/>
      <c r="AP47" s="167"/>
      <c r="AQ47" s="167"/>
      <c r="AR47" s="167"/>
      <c r="AS47" s="167"/>
      <c r="AT47" s="167"/>
      <c r="AU47" s="167"/>
      <c r="AV47" s="167"/>
      <c r="AW47" s="167"/>
      <c r="AX47" s="167"/>
      <c r="AY47" s="167"/>
    </row>
    <row r="48" spans="1:51" ht="14.5" x14ac:dyDescent="0.35">
      <c r="A48" s="149">
        <f>YampaRiverInflow.TotalOutflow!A48</f>
        <v>46508</v>
      </c>
      <c r="B48" s="280"/>
      <c r="C48" s="270">
        <v>-5.9660000000000002</v>
      </c>
      <c r="D48" s="285">
        <v>-5.9660000000000002</v>
      </c>
      <c r="E48" s="190">
        <v>-13.974399999999999</v>
      </c>
      <c r="F48" s="190">
        <v>-8.2093600000000002</v>
      </c>
      <c r="G48" s="190">
        <v>11.730090000000001</v>
      </c>
      <c r="H48" s="190">
        <v>21.999099999999999</v>
      </c>
      <c r="I48" s="190">
        <v>0.11092</v>
      </c>
      <c r="J48" s="190">
        <v>-14.867799999999999</v>
      </c>
      <c r="K48" s="190">
        <v>-7.1809500000000002</v>
      </c>
      <c r="L48" s="190">
        <v>-5.66974</v>
      </c>
      <c r="M48" s="190">
        <v>-33.700400000000002</v>
      </c>
      <c r="N48" s="190">
        <v>-4.7220800000000001</v>
      </c>
      <c r="O48" s="190">
        <v>-17.381799999999998</v>
      </c>
      <c r="P48" s="190">
        <v>-33.279300000000006</v>
      </c>
      <c r="Q48" s="190">
        <v>-5.4207200000000002</v>
      </c>
      <c r="R48" s="190">
        <v>-5.2464300000000001</v>
      </c>
      <c r="S48" s="190">
        <v>3.1493000000000002</v>
      </c>
      <c r="T48" s="190">
        <v>-9.5569299999999995</v>
      </c>
      <c r="U48" s="190">
        <v>4.5381899999999993</v>
      </c>
      <c r="V48" s="190">
        <v>2.7454499999999999</v>
      </c>
      <c r="W48" s="190">
        <v>4.5651899999999994</v>
      </c>
      <c r="X48" s="190">
        <v>0.1095455</v>
      </c>
      <c r="Y48" s="190">
        <v>7.3637499999999996</v>
      </c>
      <c r="Z48" s="190">
        <v>8.667313</v>
      </c>
      <c r="AA48" s="190">
        <v>9.6379000000000001</v>
      </c>
      <c r="AB48" s="190">
        <v>-0.59501400000000004</v>
      </c>
      <c r="AC48" s="190">
        <v>-7.1286899999999997</v>
      </c>
      <c r="AD48" s="190">
        <v>13.089129999999999</v>
      </c>
      <c r="AE48" s="190">
        <v>7.5992100000000002</v>
      </c>
      <c r="AF48" s="190">
        <v>4.7034399999999996</v>
      </c>
      <c r="AG48" s="190">
        <v>-61.748899999999999</v>
      </c>
      <c r="AH48" s="190">
        <v>-4.7955200000000007</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149">
        <f>YampaRiverInflow.TotalOutflow!A49</f>
        <v>46539</v>
      </c>
      <c r="B49" s="280"/>
      <c r="C49" s="270">
        <v>-8.51</v>
      </c>
      <c r="D49" s="285">
        <v>-8.51</v>
      </c>
      <c r="E49" s="190">
        <v>4.0840300000000003</v>
      </c>
      <c r="F49" s="190">
        <v>-11.6759</v>
      </c>
      <c r="G49" s="190">
        <v>-4.1159999999999995E-2</v>
      </c>
      <c r="H49" s="190">
        <v>5.6090299999999997</v>
      </c>
      <c r="I49" s="190">
        <v>-3.69754</v>
      </c>
      <c r="J49" s="190">
        <v>-11.8339</v>
      </c>
      <c r="K49" s="190">
        <v>-9.2286099999999998</v>
      </c>
      <c r="L49" s="190">
        <v>-8.5176200000000009</v>
      </c>
      <c r="M49" s="190">
        <v>-26.906099999999999</v>
      </c>
      <c r="N49" s="190">
        <v>-30.0809</v>
      </c>
      <c r="O49" s="190">
        <v>1.8562000000000001</v>
      </c>
      <c r="P49" s="190">
        <v>-14.7171</v>
      </c>
      <c r="Q49" s="190">
        <v>-14.012499999999999</v>
      </c>
      <c r="R49" s="190">
        <v>-1.51996</v>
      </c>
      <c r="S49" s="190">
        <v>-16.566500000000001</v>
      </c>
      <c r="T49" s="190">
        <v>-17.7789</v>
      </c>
      <c r="U49" s="190">
        <v>-8.3348700000000004</v>
      </c>
      <c r="V49" s="190">
        <v>-5.4185299999999996</v>
      </c>
      <c r="W49" s="190">
        <v>-7.2006999999999994</v>
      </c>
      <c r="X49" s="190">
        <v>-0.73851199999999995</v>
      </c>
      <c r="Y49" s="190">
        <v>2.2777600000000002</v>
      </c>
      <c r="Z49" s="190">
        <v>-1.24882</v>
      </c>
      <c r="AA49" s="190">
        <v>-2.2548400000000002</v>
      </c>
      <c r="AB49" s="190">
        <v>-7.8657200000000005</v>
      </c>
      <c r="AC49" s="190">
        <v>-7.5185699999999995</v>
      </c>
      <c r="AD49" s="190">
        <v>-7.5434399999999995</v>
      </c>
      <c r="AE49" s="190">
        <v>4.59762</v>
      </c>
      <c r="AF49" s="190">
        <v>13.497540000000001</v>
      </c>
      <c r="AG49" s="190">
        <v>-26.186700000000002</v>
      </c>
      <c r="AH49" s="190">
        <v>-3.3491300000000002</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149">
        <f>YampaRiverInflow.TotalOutflow!A50</f>
        <v>46569</v>
      </c>
      <c r="B50" s="280"/>
      <c r="C50" s="270">
        <v>-11.94</v>
      </c>
      <c r="D50" s="285">
        <v>-11.94</v>
      </c>
      <c r="E50" s="190">
        <v>8.1272700000000011</v>
      </c>
      <c r="F50" s="190">
        <v>-11.493399999999999</v>
      </c>
      <c r="G50" s="190">
        <v>10.728009999999999</v>
      </c>
      <c r="H50" s="190">
        <v>8.7200199999999999</v>
      </c>
      <c r="I50" s="190">
        <v>-1.2666099999999998</v>
      </c>
      <c r="J50" s="190">
        <v>-11.347200000000001</v>
      </c>
      <c r="K50" s="190">
        <v>-18.336200000000002</v>
      </c>
      <c r="L50" s="190">
        <v>-2.94312</v>
      </c>
      <c r="M50" s="190">
        <v>-31.489599999999999</v>
      </c>
      <c r="N50" s="190">
        <v>-20.471400000000003</v>
      </c>
      <c r="O50" s="190">
        <v>-11.8964</v>
      </c>
      <c r="P50" s="190">
        <v>-5.89581</v>
      </c>
      <c r="Q50" s="190">
        <v>-9.4188299999999998</v>
      </c>
      <c r="R50" s="190">
        <v>-9.6500499999999985</v>
      </c>
      <c r="S50" s="190">
        <v>-13.497399999999999</v>
      </c>
      <c r="T50" s="190">
        <v>-20.7821</v>
      </c>
      <c r="U50" s="190">
        <v>-5.3935699999999995</v>
      </c>
      <c r="V50" s="190">
        <v>-16.034399999999998</v>
      </c>
      <c r="W50" s="190">
        <v>-7.2505600000000001</v>
      </c>
      <c r="X50" s="190">
        <v>-12.2248</v>
      </c>
      <c r="Y50" s="190">
        <v>-2.5033499999999997</v>
      </c>
      <c r="Z50" s="190">
        <v>-0.440502</v>
      </c>
      <c r="AA50" s="190">
        <v>11.24718</v>
      </c>
      <c r="AB50" s="190">
        <v>-1.8387200000000001</v>
      </c>
      <c r="AC50" s="190">
        <v>-11.0794</v>
      </c>
      <c r="AD50" s="190">
        <v>-4.7515900000000002</v>
      </c>
      <c r="AE50" s="190">
        <v>1.85019</v>
      </c>
      <c r="AF50" s="190">
        <v>3.09552</v>
      </c>
      <c r="AG50" s="190">
        <v>-10.6083</v>
      </c>
      <c r="AH50" s="190">
        <v>-7.64445</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149">
        <f>YampaRiverInflow.TotalOutflow!A51</f>
        <v>46600</v>
      </c>
      <c r="B51" s="280"/>
      <c r="C51" s="270">
        <v>-10.715</v>
      </c>
      <c r="D51" s="285">
        <v>-10.715</v>
      </c>
      <c r="E51" s="190">
        <v>2.1968100000000002</v>
      </c>
      <c r="F51" s="190">
        <v>-4.3264100000000001</v>
      </c>
      <c r="G51" s="190">
        <v>-10.6752</v>
      </c>
      <c r="H51" s="190">
        <v>1.8042</v>
      </c>
      <c r="I51" s="190">
        <v>4.2788000000000004</v>
      </c>
      <c r="J51" s="190">
        <v>-12.226000000000001</v>
      </c>
      <c r="K51" s="190">
        <v>-3.8130300000000004</v>
      </c>
      <c r="L51" s="190">
        <v>-0.78469000000000011</v>
      </c>
      <c r="M51" s="190">
        <v>-7.6042100000000001</v>
      </c>
      <c r="N51" s="190">
        <v>-5.4120699999999999</v>
      </c>
      <c r="O51" s="190">
        <v>-13.8598</v>
      </c>
      <c r="P51" s="190">
        <v>-14.737</v>
      </c>
      <c r="Q51" s="190">
        <v>-6.2569600000000003</v>
      </c>
      <c r="R51" s="190">
        <v>-22.553799999999999</v>
      </c>
      <c r="S51" s="190">
        <v>-2.4493899999999997</v>
      </c>
      <c r="T51" s="190">
        <v>-15.1355</v>
      </c>
      <c r="U51" s="190">
        <v>2.9768400000000002</v>
      </c>
      <c r="V51" s="190">
        <v>5.9177799999999996</v>
      </c>
      <c r="W51" s="190">
        <v>3.3304999999999998</v>
      </c>
      <c r="X51" s="190">
        <v>10.576969999999999</v>
      </c>
      <c r="Y51" s="190">
        <v>-7.4222299999999999</v>
      </c>
      <c r="Z51" s="190">
        <v>-2.7236199999999999</v>
      </c>
      <c r="AA51" s="190">
        <v>11.2767</v>
      </c>
      <c r="AB51" s="190">
        <v>-2.6559499999999998</v>
      </c>
      <c r="AC51" s="190">
        <v>3.1679930000000001</v>
      </c>
      <c r="AD51" s="190">
        <v>-8.08446</v>
      </c>
      <c r="AE51" s="190">
        <v>4.3259999999999996</v>
      </c>
      <c r="AF51" s="190">
        <v>3.7869800000000002</v>
      </c>
      <c r="AG51" s="190">
        <v>-3.9497499999999999</v>
      </c>
      <c r="AH51" s="190">
        <v>-0.94598000000000004</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149">
        <f>YampaRiverInflow.TotalOutflow!A52</f>
        <v>46631</v>
      </c>
      <c r="B52" s="280"/>
      <c r="C52" s="270">
        <v>-10.06</v>
      </c>
      <c r="D52" s="285">
        <v>-10.06</v>
      </c>
      <c r="E52" s="190">
        <v>15.860709999999999</v>
      </c>
      <c r="F52" s="190">
        <v>4.2184399999999993</v>
      </c>
      <c r="G52" s="190">
        <v>2.1504499999999998</v>
      </c>
      <c r="H52" s="190">
        <v>-6.8963000000000001</v>
      </c>
      <c r="I52" s="190">
        <v>-12.975100000000001</v>
      </c>
      <c r="J52" s="190">
        <v>-7.1190200000000008</v>
      </c>
      <c r="K52" s="190">
        <v>-2.2877899999999998</v>
      </c>
      <c r="L52" s="190">
        <v>-15.519200000000001</v>
      </c>
      <c r="M52" s="190">
        <v>-21.1785</v>
      </c>
      <c r="N52" s="190">
        <v>-6.0739200000000002</v>
      </c>
      <c r="O52" s="190">
        <v>-3.6959299999999997</v>
      </c>
      <c r="P52" s="190">
        <v>0.22959000000000002</v>
      </c>
      <c r="Q52" s="190">
        <v>-2.0469200000000001</v>
      </c>
      <c r="R52" s="190">
        <v>-1.55017</v>
      </c>
      <c r="S52" s="190">
        <v>8.7733099999999986</v>
      </c>
      <c r="T52" s="190">
        <v>-8.4957199999999986</v>
      </c>
      <c r="U52" s="190">
        <v>10.460270000000001</v>
      </c>
      <c r="V52" s="190">
        <v>-5.7617600000000007</v>
      </c>
      <c r="W52" s="190">
        <v>-2.9507099999999999</v>
      </c>
      <c r="X52" s="190">
        <v>5.573264</v>
      </c>
      <c r="Y52" s="190">
        <v>6.7049099999999999</v>
      </c>
      <c r="Z52" s="190">
        <v>-0.37902999999999998</v>
      </c>
      <c r="AA52" s="190">
        <v>1.002618</v>
      </c>
      <c r="AB52" s="190">
        <v>4.0797420000000004</v>
      </c>
      <c r="AC52" s="190">
        <v>-5.3277200000000002</v>
      </c>
      <c r="AD52" s="190">
        <v>-6.2411499999999993</v>
      </c>
      <c r="AE52" s="190">
        <v>2.4840100000000001</v>
      </c>
      <c r="AF52" s="190">
        <v>5.2410399999999999</v>
      </c>
      <c r="AG52" s="190">
        <v>-12.903600000000001</v>
      </c>
      <c r="AH52" s="190">
        <v>8.5776000000000003</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149">
        <f>YampaRiverInflow.TotalOutflow!A53</f>
        <v>46661</v>
      </c>
      <c r="B53" s="280"/>
      <c r="C53" s="270">
        <v>-2.7229999999999999</v>
      </c>
      <c r="D53" s="285">
        <v>-2.7229999999999999</v>
      </c>
      <c r="E53" s="190">
        <v>-8.1954599999999989</v>
      </c>
      <c r="F53" s="190">
        <v>1.15303</v>
      </c>
      <c r="G53" s="190">
        <v>4.8546899999999997</v>
      </c>
      <c r="H53" s="190">
        <v>-2.7721900000000002</v>
      </c>
      <c r="I53" s="190">
        <v>10.111030000000001</v>
      </c>
      <c r="J53" s="190">
        <v>-7.8798000000000004</v>
      </c>
      <c r="K53" s="190">
        <v>4.2608300000000003</v>
      </c>
      <c r="L53" s="190">
        <v>-9.0296399999999988</v>
      </c>
      <c r="M53" s="190">
        <v>-19.219099999999997</v>
      </c>
      <c r="N53" s="190">
        <v>-22.1523</v>
      </c>
      <c r="O53" s="190">
        <v>1.00861</v>
      </c>
      <c r="P53" s="190">
        <v>-7.54697</v>
      </c>
      <c r="Q53" s="190">
        <v>3.05389</v>
      </c>
      <c r="R53" s="190">
        <v>-0.55309000000000008</v>
      </c>
      <c r="S53" s="190">
        <v>-10.613</v>
      </c>
      <c r="T53" s="190">
        <v>-11.085899999999999</v>
      </c>
      <c r="U53" s="190">
        <v>5.77902</v>
      </c>
      <c r="V53" s="190">
        <v>-2.5799099999999999</v>
      </c>
      <c r="W53" s="190">
        <v>11.36007</v>
      </c>
      <c r="X53" s="190">
        <v>13.28439</v>
      </c>
      <c r="Y53" s="190">
        <v>-1.07623</v>
      </c>
      <c r="Z53" s="190">
        <v>6.7392950000000003</v>
      </c>
      <c r="AA53" s="190">
        <v>9.3276970000000006</v>
      </c>
      <c r="AB53" s="190">
        <v>9.8532309999999992</v>
      </c>
      <c r="AC53" s="190">
        <v>2.3867620000000001</v>
      </c>
      <c r="AD53" s="190">
        <v>-14.003299999999999</v>
      </c>
      <c r="AE53" s="190">
        <v>4.5726499999999994</v>
      </c>
      <c r="AF53" s="190">
        <v>16.06822</v>
      </c>
      <c r="AG53" s="190">
        <v>-0.16736000000000001</v>
      </c>
      <c r="AH53" s="190">
        <v>3.9343000000000004</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149">
        <f>YampaRiverInflow.TotalOutflow!A54</f>
        <v>46692</v>
      </c>
      <c r="B54" s="280"/>
      <c r="C54" s="270">
        <v>-4.2320000000000002</v>
      </c>
      <c r="D54" s="285">
        <v>-4.2320000000000002</v>
      </c>
      <c r="E54" s="190">
        <v>7.5139499999999995</v>
      </c>
      <c r="F54" s="190">
        <v>2.73468</v>
      </c>
      <c r="G54" s="190">
        <v>6.6013000000000002</v>
      </c>
      <c r="H54" s="190">
        <v>0.97684000000000004</v>
      </c>
      <c r="I54" s="190">
        <v>8.3629300000000004</v>
      </c>
      <c r="J54" s="190">
        <v>1.9108499999999999</v>
      </c>
      <c r="K54" s="190">
        <v>-3.2407300000000001</v>
      </c>
      <c r="L54" s="190">
        <v>2.9348700000000001</v>
      </c>
      <c r="M54" s="190">
        <v>-7.6372900000000001</v>
      </c>
      <c r="N54" s="190">
        <v>3.4327800000000002</v>
      </c>
      <c r="O54" s="190">
        <v>5.0682</v>
      </c>
      <c r="P54" s="190">
        <v>-2.44712</v>
      </c>
      <c r="Q54" s="190">
        <v>9.4311000000000007</v>
      </c>
      <c r="R54" s="190">
        <v>-7.2890100000000002</v>
      </c>
      <c r="S54" s="190">
        <v>-3.6388499999999997</v>
      </c>
      <c r="T54" s="190">
        <v>0.89403999999999995</v>
      </c>
      <c r="U54" s="190">
        <v>10.06827</v>
      </c>
      <c r="V54" s="190">
        <v>6.3182299999999998</v>
      </c>
      <c r="W54" s="190">
        <v>14.429110000000001</v>
      </c>
      <c r="X54" s="190">
        <v>13.14282</v>
      </c>
      <c r="Y54" s="190">
        <v>0.30604999999999999</v>
      </c>
      <c r="Z54" s="190">
        <v>3.2879200000000002</v>
      </c>
      <c r="AA54" s="190">
        <v>9.6716720000000009</v>
      </c>
      <c r="AB54" s="190">
        <v>20.124560000000002</v>
      </c>
      <c r="AC54" s="190">
        <v>-11.070600000000001</v>
      </c>
      <c r="AD54" s="190">
        <v>-13.8909</v>
      </c>
      <c r="AE54" s="190">
        <v>6.7825500000000005</v>
      </c>
      <c r="AF54" s="190">
        <v>12.2211</v>
      </c>
      <c r="AG54" s="190">
        <v>-13.3376</v>
      </c>
      <c r="AH54" s="190">
        <v>4.8029599999999997</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149">
        <f>YampaRiverInflow.TotalOutflow!A55</f>
        <v>46722</v>
      </c>
      <c r="B55" s="280"/>
      <c r="C55" s="270">
        <v>-1.294</v>
      </c>
      <c r="D55" s="285">
        <v>-1.294</v>
      </c>
      <c r="E55" s="190">
        <v>94.941029999999998</v>
      </c>
      <c r="F55" s="190">
        <v>-1.6679900000000001</v>
      </c>
      <c r="G55" s="190">
        <v>27.110379999999999</v>
      </c>
      <c r="H55" s="190">
        <v>15.47331</v>
      </c>
      <c r="I55" s="190">
        <v>23.397189999999998</v>
      </c>
      <c r="J55" s="190">
        <v>-21.467200000000002</v>
      </c>
      <c r="K55" s="190">
        <v>-1.96912</v>
      </c>
      <c r="L55" s="190">
        <v>6.1689999999999996</v>
      </c>
      <c r="M55" s="190">
        <v>-8.7340999999999998</v>
      </c>
      <c r="N55" s="190">
        <v>2.1890200000000002</v>
      </c>
      <c r="O55" s="190">
        <v>6.2199300000000006</v>
      </c>
      <c r="P55" s="190">
        <v>-1.9193900000000002</v>
      </c>
      <c r="Q55" s="190">
        <v>-0.40073999999999999</v>
      </c>
      <c r="R55" s="190">
        <v>-10.7593</v>
      </c>
      <c r="S55" s="190">
        <v>-7.3306499999999994</v>
      </c>
      <c r="T55" s="190">
        <v>7.5781999999999998</v>
      </c>
      <c r="U55" s="190">
        <v>10.29767</v>
      </c>
      <c r="V55" s="190">
        <v>-5.8699700000000004</v>
      </c>
      <c r="W55" s="190">
        <v>24.633080000000003</v>
      </c>
      <c r="X55" s="190">
        <v>23.363189999999999</v>
      </c>
      <c r="Y55" s="190">
        <v>-1.2471300000000001</v>
      </c>
      <c r="Z55" s="190">
        <v>-6.3736999999999995</v>
      </c>
      <c r="AA55" s="190">
        <v>5.9137360000000001</v>
      </c>
      <c r="AB55" s="190">
        <v>15.60941</v>
      </c>
      <c r="AC55" s="190">
        <v>24.042540000000002</v>
      </c>
      <c r="AD55" s="190">
        <v>-3.4043299999999999</v>
      </c>
      <c r="AE55" s="190">
        <v>8.3700100000000006</v>
      </c>
      <c r="AF55" s="190">
        <v>26.24044</v>
      </c>
      <c r="AG55" s="190">
        <v>9.7062999999999988</v>
      </c>
      <c r="AH55" s="190">
        <v>15.84782</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149">
        <f>YampaRiverInflow.TotalOutflow!A56</f>
        <v>46753</v>
      </c>
      <c r="B56" s="280"/>
      <c r="C56" s="270">
        <v>4.0289999999999999</v>
      </c>
      <c r="D56" s="285">
        <v>4.0289999999999999</v>
      </c>
      <c r="E56" s="190">
        <v>-4.0167999999999999</v>
      </c>
      <c r="F56" s="190">
        <v>-0.42529</v>
      </c>
      <c r="G56" s="190">
        <v>-9.22471</v>
      </c>
      <c r="H56" s="190">
        <v>16.908450000000002</v>
      </c>
      <c r="I56" s="190">
        <v>1.48193</v>
      </c>
      <c r="J56" s="190">
        <v>-11.1562</v>
      </c>
      <c r="K56" s="190">
        <v>-10.2127</v>
      </c>
      <c r="L56" s="190">
        <v>-20.743200000000002</v>
      </c>
      <c r="M56" s="190">
        <v>-9.2751999999999999</v>
      </c>
      <c r="N56" s="190">
        <v>-13.9984</v>
      </c>
      <c r="O56" s="190">
        <v>-0.47846</v>
      </c>
      <c r="P56" s="190">
        <v>-2.4032600000000004</v>
      </c>
      <c r="Q56" s="190">
        <v>3.4120999999999997</v>
      </c>
      <c r="R56" s="190">
        <v>-10.2646</v>
      </c>
      <c r="S56" s="190">
        <v>17.93282</v>
      </c>
      <c r="T56" s="190">
        <v>-2.55436</v>
      </c>
      <c r="U56" s="190">
        <v>-2.7433800000000002</v>
      </c>
      <c r="V56" s="190">
        <v>-21.323400000000003</v>
      </c>
      <c r="W56" s="190">
        <v>2.622719</v>
      </c>
      <c r="X56" s="190">
        <v>3.4634200000000002</v>
      </c>
      <c r="Y56" s="190">
        <v>7.8842790000000003</v>
      </c>
      <c r="Z56" s="190">
        <v>16.61054</v>
      </c>
      <c r="AA56" s="190">
        <v>8.8169590000000007</v>
      </c>
      <c r="AB56" s="190">
        <v>17.907229999999998</v>
      </c>
      <c r="AC56" s="190">
        <v>12.460120000000002</v>
      </c>
      <c r="AD56" s="190">
        <v>7.4652799999999999</v>
      </c>
      <c r="AE56" s="190">
        <v>6.9913500000000006</v>
      </c>
      <c r="AF56" s="190">
        <v>-30.0366</v>
      </c>
      <c r="AG56" s="190">
        <v>0.34805000000000003</v>
      </c>
      <c r="AH56" s="190">
        <v>8.1073400000000007</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149">
        <f>YampaRiverInflow.TotalOutflow!A57</f>
        <v>46784</v>
      </c>
      <c r="B57" s="280"/>
      <c r="C57" s="270">
        <v>-0.73599999999999999</v>
      </c>
      <c r="D57" s="285">
        <v>-0.73599999999999999</v>
      </c>
      <c r="E57" s="190">
        <v>-2.7169299999999996</v>
      </c>
      <c r="F57" s="190">
        <v>1.1206400000000001</v>
      </c>
      <c r="G57" s="190">
        <v>-12.965299999999999</v>
      </c>
      <c r="H57" s="190">
        <v>0.91830999999999996</v>
      </c>
      <c r="I57" s="190">
        <v>1.91351</v>
      </c>
      <c r="J57" s="190">
        <v>-9.2040600000000001</v>
      </c>
      <c r="K57" s="190">
        <v>-8.6602700000000006</v>
      </c>
      <c r="L57" s="190">
        <v>-7.7134099999999997</v>
      </c>
      <c r="M57" s="190">
        <v>-7.8451700000000004</v>
      </c>
      <c r="N57" s="190">
        <v>-18.252200000000002</v>
      </c>
      <c r="O57" s="190">
        <v>-3.1171700000000002</v>
      </c>
      <c r="P57" s="190">
        <v>-7.3280799999999999</v>
      </c>
      <c r="Q57" s="190">
        <v>1.02014</v>
      </c>
      <c r="R57" s="190">
        <v>-14.3032</v>
      </c>
      <c r="S57" s="190">
        <v>-13.955</v>
      </c>
      <c r="T57" s="190">
        <v>-11.963200000000001</v>
      </c>
      <c r="U57" s="190">
        <v>-5.2006099999999993</v>
      </c>
      <c r="V57" s="190">
        <v>-1.8404100000000001</v>
      </c>
      <c r="W57" s="190">
        <v>4.1879590000000002</v>
      </c>
      <c r="X57" s="190">
        <v>8.0341699999999996</v>
      </c>
      <c r="Y57" s="190">
        <v>-3.2283200000000001</v>
      </c>
      <c r="Z57" s="190">
        <v>-5.3345600000000006</v>
      </c>
      <c r="AA57" s="190">
        <v>-3.9803500000000001</v>
      </c>
      <c r="AB57" s="190">
        <v>3.725031</v>
      </c>
      <c r="AC57" s="190">
        <v>11.38289</v>
      </c>
      <c r="AD57" s="190">
        <v>9.9543199999999992</v>
      </c>
      <c r="AE57" s="190">
        <v>4.1059299999999999</v>
      </c>
      <c r="AF57" s="190">
        <v>-45.490699999999997</v>
      </c>
      <c r="AG57" s="190">
        <v>-8.9389900000000004</v>
      </c>
      <c r="AH57" s="190">
        <v>14.93486</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149">
        <f>YampaRiverInflow.TotalOutflow!A58</f>
        <v>46813</v>
      </c>
      <c r="B58" s="280"/>
      <c r="C58" s="270">
        <v>-1.1020000000000001</v>
      </c>
      <c r="D58" s="285">
        <v>-1.1020000000000001</v>
      </c>
      <c r="E58" s="190">
        <v>33.225720000000003</v>
      </c>
      <c r="F58" s="190">
        <v>11.037510000000001</v>
      </c>
      <c r="G58" s="190">
        <v>4.6733700000000002</v>
      </c>
      <c r="H58" s="190">
        <v>4.0890000000000003E-2</v>
      </c>
      <c r="I58" s="190">
        <v>8.1969799999999999</v>
      </c>
      <c r="J58" s="190">
        <v>5.5769299999999999</v>
      </c>
      <c r="K58" s="190">
        <v>-5.0199499999999997</v>
      </c>
      <c r="L58" s="190">
        <v>-3.68032</v>
      </c>
      <c r="M58" s="190">
        <v>-25.690300000000001</v>
      </c>
      <c r="N58" s="190">
        <v>16.045670000000001</v>
      </c>
      <c r="O58" s="190">
        <v>-10.3043</v>
      </c>
      <c r="P58" s="190">
        <v>-11.892200000000001</v>
      </c>
      <c r="Q58" s="190">
        <v>0.31795999999999996</v>
      </c>
      <c r="R58" s="190">
        <v>-9.7432599999999994</v>
      </c>
      <c r="S58" s="190">
        <v>-12.145200000000001</v>
      </c>
      <c r="T58" s="190">
        <v>-6.3741000000000003</v>
      </c>
      <c r="U58" s="190">
        <v>-11.247</v>
      </c>
      <c r="V58" s="190">
        <v>-5.8244099999999994</v>
      </c>
      <c r="W58" s="190">
        <v>-14.067500000000001</v>
      </c>
      <c r="X58" s="190">
        <v>-1.27335</v>
      </c>
      <c r="Y58" s="190">
        <v>-1.8987400000000001</v>
      </c>
      <c r="Z58" s="190">
        <v>-12.0581</v>
      </c>
      <c r="AA58" s="190">
        <v>-1.39941</v>
      </c>
      <c r="AB58" s="190">
        <v>3.0619520000000002</v>
      </c>
      <c r="AC58" s="190">
        <v>0.5556236</v>
      </c>
      <c r="AD58" s="190">
        <v>2.51511</v>
      </c>
      <c r="AE58" s="190">
        <v>-1.48194</v>
      </c>
      <c r="AF58" s="190">
        <v>-85.616900000000001</v>
      </c>
      <c r="AG58" s="190">
        <v>-18.977</v>
      </c>
      <c r="AH58" s="190">
        <v>-3.0748000000000002</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149">
        <f>YampaRiverInflow.TotalOutflow!A59</f>
        <v>46844</v>
      </c>
      <c r="B59" s="280"/>
      <c r="C59" s="270">
        <v>-8.67</v>
      </c>
      <c r="D59" s="285">
        <v>-8.67</v>
      </c>
      <c r="E59" s="190">
        <v>-7.57599</v>
      </c>
      <c r="F59" s="190">
        <v>15.395820000000001</v>
      </c>
      <c r="G59" s="190">
        <v>39.174210000000002</v>
      </c>
      <c r="H59" s="190">
        <v>-0.41738999999999998</v>
      </c>
      <c r="I59" s="190">
        <v>-3.9382700000000002</v>
      </c>
      <c r="J59" s="190">
        <v>0.93055999999999994</v>
      </c>
      <c r="K59" s="190">
        <v>-11.8729</v>
      </c>
      <c r="L59" s="190">
        <v>-13.3843</v>
      </c>
      <c r="M59" s="190">
        <v>-6.9093299999999997</v>
      </c>
      <c r="N59" s="190">
        <v>4.2983100000000007</v>
      </c>
      <c r="O59" s="190">
        <v>-1.6048699999999998</v>
      </c>
      <c r="P59" s="190">
        <v>-3.3881199999999998</v>
      </c>
      <c r="Q59" s="190">
        <v>-8.2623700000000007</v>
      </c>
      <c r="R59" s="190">
        <v>-14.0764</v>
      </c>
      <c r="S59" s="190">
        <v>-15.644399999999999</v>
      </c>
      <c r="T59" s="190">
        <v>-20.3934</v>
      </c>
      <c r="U59" s="190">
        <v>-12.2591</v>
      </c>
      <c r="V59" s="190">
        <v>-6.0398699999999996</v>
      </c>
      <c r="W59" s="190">
        <v>14.186459999999999</v>
      </c>
      <c r="X59" s="190">
        <v>-9.3056399999999986</v>
      </c>
      <c r="Y59" s="190">
        <v>-4.80497</v>
      </c>
      <c r="Z59" s="190">
        <v>-4.7238199999999999</v>
      </c>
      <c r="AA59" s="190">
        <v>-4.9565900000000003</v>
      </c>
      <c r="AB59" s="190">
        <v>-3.62934</v>
      </c>
      <c r="AC59" s="190">
        <v>-36.724299999999999</v>
      </c>
      <c r="AD59" s="190">
        <v>5.76356</v>
      </c>
      <c r="AE59" s="190">
        <v>12.84352</v>
      </c>
      <c r="AF59" s="190">
        <v>-51.0623</v>
      </c>
      <c r="AG59" s="190">
        <v>-15.1135</v>
      </c>
      <c r="AH59" s="190">
        <v>-4.2431000000000001</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149">
        <f>YampaRiverInflow.TotalOutflow!A60</f>
        <v>46874</v>
      </c>
      <c r="B60" s="280"/>
      <c r="C60" s="270">
        <v>-5.9660000000000002</v>
      </c>
      <c r="D60" s="285">
        <v>-5.9660000000000002</v>
      </c>
      <c r="E60" s="190">
        <v>-8.2093600000000002</v>
      </c>
      <c r="F60" s="190">
        <v>11.730090000000001</v>
      </c>
      <c r="G60" s="190">
        <v>21.999099999999999</v>
      </c>
      <c r="H60" s="190">
        <v>0.11092</v>
      </c>
      <c r="I60" s="190">
        <v>-14.867799999999999</v>
      </c>
      <c r="J60" s="190">
        <v>-7.1809500000000002</v>
      </c>
      <c r="K60" s="190">
        <v>-5.66974</v>
      </c>
      <c r="L60" s="190">
        <v>-33.700400000000002</v>
      </c>
      <c r="M60" s="190">
        <v>-4.7220800000000001</v>
      </c>
      <c r="N60" s="190">
        <v>-17.381799999999998</v>
      </c>
      <c r="O60" s="190">
        <v>-33.279300000000006</v>
      </c>
      <c r="P60" s="190">
        <v>-5.4207200000000002</v>
      </c>
      <c r="Q60" s="190">
        <v>-5.2464300000000001</v>
      </c>
      <c r="R60" s="190">
        <v>3.1493000000000002</v>
      </c>
      <c r="S60" s="190">
        <v>-9.5569299999999995</v>
      </c>
      <c r="T60" s="190">
        <v>4.5381899999999993</v>
      </c>
      <c r="U60" s="190">
        <v>2.7454499999999999</v>
      </c>
      <c r="V60" s="190">
        <v>4.5651899999999994</v>
      </c>
      <c r="W60" s="190">
        <v>0.1095455</v>
      </c>
      <c r="X60" s="190">
        <v>7.3637499999999996</v>
      </c>
      <c r="Y60" s="190">
        <v>8.667313</v>
      </c>
      <c r="Z60" s="190">
        <v>9.6379000000000001</v>
      </c>
      <c r="AA60" s="190">
        <v>-0.59501400000000004</v>
      </c>
      <c r="AB60" s="190">
        <v>-7.1286899999999997</v>
      </c>
      <c r="AC60" s="190">
        <v>13.089129999999999</v>
      </c>
      <c r="AD60" s="190">
        <v>7.5992100000000002</v>
      </c>
      <c r="AE60" s="190">
        <v>4.7034399999999996</v>
      </c>
      <c r="AF60" s="190">
        <v>-61.748899999999999</v>
      </c>
      <c r="AG60" s="190">
        <v>-4.7955200000000007</v>
      </c>
      <c r="AH60" s="190">
        <v>-13.974399999999999</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149">
        <f>YampaRiverInflow.TotalOutflow!A61</f>
        <v>46905</v>
      </c>
      <c r="B61" s="280"/>
      <c r="C61" s="270">
        <v>-8.51</v>
      </c>
      <c r="D61" s="285">
        <v>-8.51</v>
      </c>
      <c r="E61" s="190">
        <v>-11.6759</v>
      </c>
      <c r="F61" s="190">
        <v>-4.1159999999999995E-2</v>
      </c>
      <c r="G61" s="190">
        <v>5.6090299999999997</v>
      </c>
      <c r="H61" s="190">
        <v>-3.69754</v>
      </c>
      <c r="I61" s="190">
        <v>-11.8339</v>
      </c>
      <c r="J61" s="190">
        <v>-9.2286099999999998</v>
      </c>
      <c r="K61" s="190">
        <v>-8.5176200000000009</v>
      </c>
      <c r="L61" s="190">
        <v>-26.906099999999999</v>
      </c>
      <c r="M61" s="190">
        <v>-30.0809</v>
      </c>
      <c r="N61" s="190">
        <v>1.8562000000000001</v>
      </c>
      <c r="O61" s="190">
        <v>-14.7171</v>
      </c>
      <c r="P61" s="190">
        <v>-14.012499999999999</v>
      </c>
      <c r="Q61" s="190">
        <v>-1.51996</v>
      </c>
      <c r="R61" s="190">
        <v>-16.566500000000001</v>
      </c>
      <c r="S61" s="190">
        <v>-17.7789</v>
      </c>
      <c r="T61" s="190">
        <v>-8.3348700000000004</v>
      </c>
      <c r="U61" s="190">
        <v>-5.4185299999999996</v>
      </c>
      <c r="V61" s="190">
        <v>-7.2006999999999994</v>
      </c>
      <c r="W61" s="190">
        <v>-0.73851199999999995</v>
      </c>
      <c r="X61" s="190">
        <v>2.2777600000000002</v>
      </c>
      <c r="Y61" s="190">
        <v>-1.24882</v>
      </c>
      <c r="Z61" s="190">
        <v>-2.2548400000000002</v>
      </c>
      <c r="AA61" s="190">
        <v>-7.8657200000000005</v>
      </c>
      <c r="AB61" s="190">
        <v>-7.5185699999999995</v>
      </c>
      <c r="AC61" s="190">
        <v>-7.5434399999999995</v>
      </c>
      <c r="AD61" s="190">
        <v>4.59762</v>
      </c>
      <c r="AE61" s="190">
        <v>13.497540000000001</v>
      </c>
      <c r="AF61" s="190">
        <v>-26.186700000000002</v>
      </c>
      <c r="AG61" s="190">
        <v>-3.3491300000000002</v>
      </c>
      <c r="AH61" s="190">
        <v>4.0840300000000003</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149">
        <f>YampaRiverInflow.TotalOutflow!A62</f>
        <v>46935</v>
      </c>
      <c r="B62" s="280"/>
      <c r="C62" s="270">
        <v>-11.94</v>
      </c>
      <c r="D62" s="285">
        <v>-11.94</v>
      </c>
      <c r="E62" s="190">
        <v>-11.493399999999999</v>
      </c>
      <c r="F62" s="190">
        <v>10.728009999999999</v>
      </c>
      <c r="G62" s="190">
        <v>8.7200199999999999</v>
      </c>
      <c r="H62" s="190">
        <v>-1.2666099999999998</v>
      </c>
      <c r="I62" s="190">
        <v>-11.347200000000001</v>
      </c>
      <c r="J62" s="190">
        <v>-18.336200000000002</v>
      </c>
      <c r="K62" s="190">
        <v>-2.94312</v>
      </c>
      <c r="L62" s="190">
        <v>-31.489599999999999</v>
      </c>
      <c r="M62" s="190">
        <v>-20.471400000000003</v>
      </c>
      <c r="N62" s="190">
        <v>-11.8964</v>
      </c>
      <c r="O62" s="190">
        <v>-5.89581</v>
      </c>
      <c r="P62" s="190">
        <v>-9.4188299999999998</v>
      </c>
      <c r="Q62" s="190">
        <v>-9.6500499999999985</v>
      </c>
      <c r="R62" s="190">
        <v>-13.497399999999999</v>
      </c>
      <c r="S62" s="190">
        <v>-20.7821</v>
      </c>
      <c r="T62" s="190">
        <v>-5.3935699999999995</v>
      </c>
      <c r="U62" s="190">
        <v>-16.034399999999998</v>
      </c>
      <c r="V62" s="190">
        <v>-7.2505600000000001</v>
      </c>
      <c r="W62" s="190">
        <v>-12.2248</v>
      </c>
      <c r="X62" s="190">
        <v>-2.5033499999999997</v>
      </c>
      <c r="Y62" s="190">
        <v>-0.440502</v>
      </c>
      <c r="Z62" s="190">
        <v>11.24718</v>
      </c>
      <c r="AA62" s="190">
        <v>-1.8387200000000001</v>
      </c>
      <c r="AB62" s="190">
        <v>-11.0794</v>
      </c>
      <c r="AC62" s="190">
        <v>-4.7515900000000002</v>
      </c>
      <c r="AD62" s="190">
        <v>1.85019</v>
      </c>
      <c r="AE62" s="190">
        <v>3.09552</v>
      </c>
      <c r="AF62" s="190">
        <v>-10.6083</v>
      </c>
      <c r="AG62" s="190">
        <v>-7.64445</v>
      </c>
      <c r="AH62" s="190">
        <v>8.1272700000000011</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149">
        <f>YampaRiverInflow.TotalOutflow!A63</f>
        <v>46966</v>
      </c>
      <c r="B63" s="280"/>
      <c r="C63" s="270">
        <v>-10.715</v>
      </c>
      <c r="D63" s="285">
        <v>-10.715</v>
      </c>
      <c r="E63" s="190">
        <v>-4.3264100000000001</v>
      </c>
      <c r="F63" s="190">
        <v>-10.6752</v>
      </c>
      <c r="G63" s="190">
        <v>1.8042</v>
      </c>
      <c r="H63" s="190">
        <v>4.2788000000000004</v>
      </c>
      <c r="I63" s="190">
        <v>-12.226000000000001</v>
      </c>
      <c r="J63" s="190">
        <v>-3.8130300000000004</v>
      </c>
      <c r="K63" s="190">
        <v>-0.78469000000000011</v>
      </c>
      <c r="L63" s="190">
        <v>-7.6042100000000001</v>
      </c>
      <c r="M63" s="190">
        <v>-5.4120699999999999</v>
      </c>
      <c r="N63" s="190">
        <v>-13.8598</v>
      </c>
      <c r="O63" s="190">
        <v>-14.737</v>
      </c>
      <c r="P63" s="190">
        <v>-6.2569600000000003</v>
      </c>
      <c r="Q63" s="190">
        <v>-22.553799999999999</v>
      </c>
      <c r="R63" s="190">
        <v>-2.4493899999999997</v>
      </c>
      <c r="S63" s="190">
        <v>-15.1355</v>
      </c>
      <c r="T63" s="190">
        <v>2.9768400000000002</v>
      </c>
      <c r="U63" s="190">
        <v>5.9177799999999996</v>
      </c>
      <c r="V63" s="190">
        <v>3.3304999999999998</v>
      </c>
      <c r="W63" s="190">
        <v>10.576969999999999</v>
      </c>
      <c r="X63" s="190">
        <v>-7.4222299999999999</v>
      </c>
      <c r="Y63" s="190">
        <v>-2.7236199999999999</v>
      </c>
      <c r="Z63" s="190">
        <v>11.2767</v>
      </c>
      <c r="AA63" s="190">
        <v>-2.6559499999999998</v>
      </c>
      <c r="AB63" s="190">
        <v>3.1679930000000001</v>
      </c>
      <c r="AC63" s="190">
        <v>-8.08446</v>
      </c>
      <c r="AD63" s="190">
        <v>4.3259999999999996</v>
      </c>
      <c r="AE63" s="190">
        <v>3.7869800000000002</v>
      </c>
      <c r="AF63" s="190">
        <v>-3.9497499999999999</v>
      </c>
      <c r="AG63" s="190">
        <v>-0.94598000000000004</v>
      </c>
      <c r="AH63" s="190">
        <v>2.1968100000000002</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149">
        <f>YampaRiverInflow.TotalOutflow!A64</f>
        <v>46997</v>
      </c>
      <c r="B64" s="280"/>
      <c r="C64" s="270">
        <v>-10.06</v>
      </c>
      <c r="D64" s="285">
        <v>-10.06</v>
      </c>
      <c r="E64" s="190">
        <v>4.2184399999999993</v>
      </c>
      <c r="F64" s="190">
        <v>2.1504499999999998</v>
      </c>
      <c r="G64" s="190">
        <v>-6.8963000000000001</v>
      </c>
      <c r="H64" s="190">
        <v>-12.975100000000001</v>
      </c>
      <c r="I64" s="190">
        <v>-7.1190200000000008</v>
      </c>
      <c r="J64" s="190">
        <v>-2.2877899999999998</v>
      </c>
      <c r="K64" s="190">
        <v>-15.519200000000001</v>
      </c>
      <c r="L64" s="190">
        <v>-21.1785</v>
      </c>
      <c r="M64" s="190">
        <v>-6.0739200000000002</v>
      </c>
      <c r="N64" s="190">
        <v>-3.6959299999999997</v>
      </c>
      <c r="O64" s="190">
        <v>0.22959000000000002</v>
      </c>
      <c r="P64" s="190">
        <v>-2.0469200000000001</v>
      </c>
      <c r="Q64" s="190">
        <v>-1.55017</v>
      </c>
      <c r="R64" s="190">
        <v>8.7733099999999986</v>
      </c>
      <c r="S64" s="190">
        <v>-8.4957199999999986</v>
      </c>
      <c r="T64" s="190">
        <v>10.460270000000001</v>
      </c>
      <c r="U64" s="190">
        <v>-5.7617600000000007</v>
      </c>
      <c r="V64" s="190">
        <v>-2.9507099999999999</v>
      </c>
      <c r="W64" s="190">
        <v>5.573264</v>
      </c>
      <c r="X64" s="190">
        <v>6.7049099999999999</v>
      </c>
      <c r="Y64" s="190">
        <v>-0.37902999999999998</v>
      </c>
      <c r="Z64" s="190">
        <v>1.002618</v>
      </c>
      <c r="AA64" s="190">
        <v>4.0797420000000004</v>
      </c>
      <c r="AB64" s="190">
        <v>-5.3277200000000002</v>
      </c>
      <c r="AC64" s="190">
        <v>-6.2411499999999993</v>
      </c>
      <c r="AD64" s="190">
        <v>2.4840100000000001</v>
      </c>
      <c r="AE64" s="190">
        <v>5.2410399999999999</v>
      </c>
      <c r="AF64" s="190">
        <v>-12.903600000000001</v>
      </c>
      <c r="AG64" s="190">
        <v>8.5776000000000003</v>
      </c>
      <c r="AH64" s="190">
        <v>15.860709999999999</v>
      </c>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149"/>
      <c r="B72" s="280"/>
      <c r="C72" s="270"/>
      <c r="D72" s="285"/>
      <c r="AI72" s="190"/>
      <c r="AJ72" s="190"/>
      <c r="AK72" s="190"/>
      <c r="AL72" s="190"/>
      <c r="AM72" s="190"/>
      <c r="ALQ72" s="172" t="e">
        <v>#N/A</v>
      </c>
    </row>
    <row r="73" spans="1:1005" ht="12.75" customHeight="1" x14ac:dyDescent="0.35">
      <c r="A73" s="149"/>
      <c r="B73" s="280"/>
      <c r="C73" s="270"/>
      <c r="D73" s="285"/>
      <c r="AI73" s="190"/>
      <c r="AJ73" s="190"/>
      <c r="AK73" s="190"/>
      <c r="AL73" s="190"/>
      <c r="AM73" s="190"/>
    </row>
    <row r="74" spans="1:1005" ht="12.75" customHeight="1" x14ac:dyDescent="0.35">
      <c r="A74" s="149"/>
      <c r="B74" s="280"/>
      <c r="C74" s="270"/>
      <c r="D74" s="285"/>
      <c r="AI74" s="190"/>
      <c r="AJ74" s="190"/>
      <c r="AK74" s="190"/>
      <c r="AL74" s="190"/>
      <c r="AM74" s="190"/>
    </row>
    <row r="75" spans="1:1005" ht="12.75" customHeight="1" x14ac:dyDescent="0.35">
      <c r="A75" s="149"/>
      <c r="B75" s="280"/>
      <c r="C75" s="270"/>
      <c r="D75" s="285"/>
      <c r="AI75" s="190"/>
      <c r="AJ75" s="190"/>
      <c r="AK75" s="190"/>
      <c r="AL75" s="190"/>
      <c r="AM75" s="190"/>
    </row>
    <row r="76" spans="1:1005" ht="12.75" customHeight="1" x14ac:dyDescent="0.35">
      <c r="A76" s="149"/>
      <c r="B76" s="280"/>
      <c r="C76" s="270"/>
      <c r="D76" s="285"/>
      <c r="AI76" s="190"/>
      <c r="AJ76" s="190"/>
      <c r="AK76" s="190"/>
      <c r="AL76" s="190"/>
      <c r="AM76" s="190"/>
    </row>
    <row r="77" spans="1:1005" ht="12.75" customHeight="1" x14ac:dyDescent="0.35">
      <c r="A77" s="149"/>
      <c r="B77" s="280"/>
      <c r="C77" s="270"/>
      <c r="D77" s="285"/>
    </row>
    <row r="78" spans="1:1005" ht="12.75" customHeight="1" x14ac:dyDescent="0.35">
      <c r="A78" s="149"/>
      <c r="B78" s="280"/>
      <c r="C78" s="270"/>
      <c r="D78" s="285"/>
    </row>
    <row r="79" spans="1:1005" ht="12.75" customHeight="1" x14ac:dyDescent="0.35">
      <c r="A79" s="149"/>
      <c r="B79" s="280"/>
      <c r="C79" s="270"/>
      <c r="D79" s="285"/>
    </row>
    <row r="80" spans="1:1005" ht="12.75" customHeight="1" x14ac:dyDescent="0.35">
      <c r="A80" s="149"/>
      <c r="B80" s="280"/>
      <c r="C80" s="270"/>
      <c r="D80" s="285"/>
    </row>
    <row r="81" spans="1:4" ht="12.75" customHeight="1" x14ac:dyDescent="0.35">
      <c r="A81" s="149"/>
      <c r="B81" s="280"/>
      <c r="C81" s="270"/>
      <c r="D81" s="285"/>
    </row>
    <row r="82" spans="1:4" ht="12.75" customHeight="1" x14ac:dyDescent="0.35">
      <c r="A82" s="149"/>
      <c r="B82" s="280"/>
      <c r="C82" s="270"/>
      <c r="D82" s="285"/>
    </row>
    <row r="83" spans="1:4" ht="12.75" customHeight="1" x14ac:dyDescent="0.35">
      <c r="A83" s="149"/>
      <c r="B83" s="280"/>
      <c r="C83" s="270"/>
      <c r="D83" s="285"/>
    </row>
    <row r="84" spans="1:4" ht="12.75" customHeight="1" x14ac:dyDescent="0.3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A37" workbookViewId="0">
      <selection activeCell="B4" sqref="B4"/>
    </sheetView>
  </sheetViews>
  <sheetFormatPr defaultColWidth="18.7265625" defaultRowHeight="12.75" customHeight="1" x14ac:dyDescent="0.35"/>
  <cols>
    <col min="1" max="2" width="9.1796875" style="172" customWidth="1"/>
    <col min="3" max="3" width="9.7265625" style="172" bestFit="1" customWidth="1"/>
    <col min="4" max="54" width="9.1796875" style="172" customWidth="1"/>
    <col min="55" max="16384" width="18.7265625" style="172"/>
  </cols>
  <sheetData>
    <row r="1" spans="1:51" ht="14.5" x14ac:dyDescent="0.3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5" x14ac:dyDescent="0.3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4.5" x14ac:dyDescent="0.3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4.5" x14ac:dyDescent="0.35">
      <c r="A4" s="304">
        <f>YampaRiverInflow.TotalOutflow!A4</f>
        <v>45170</v>
      </c>
      <c r="B4" s="292"/>
      <c r="C4" s="293">
        <v>-6.1840000000000002</v>
      </c>
      <c r="D4" s="303">
        <v>-6.1840000000000002</v>
      </c>
      <c r="E4" s="190">
        <f ca="1">INDEX(INDIRECT("HvrToDvs_"&amp;E$2+YEAR($A4)-YEAR($A$4)),MONTH($A4))/1000</f>
        <v>-33.809580000000004</v>
      </c>
      <c r="F4" s="190">
        <f t="shared" ref="F4:AH12" ca="1" si="0">INDEX(INDIRECT("HvrToDvs_"&amp;F$2+YEAR($A4)-YEAR($A$4)),MONTH($A4))/1000</f>
        <v>-16.622160000000001</v>
      </c>
      <c r="G4" s="190">
        <f t="shared" ca="1" si="0"/>
        <v>3.9455100000000001</v>
      </c>
      <c r="H4" s="190">
        <f t="shared" ca="1" si="0"/>
        <v>0.30087999999999998</v>
      </c>
      <c r="I4" s="190">
        <f t="shared" ca="1" si="0"/>
        <v>1.5638399999999999</v>
      </c>
      <c r="J4" s="190">
        <f t="shared" ca="1" si="0"/>
        <v>-5.3830900000000002</v>
      </c>
      <c r="K4" s="190">
        <f t="shared" ca="1" si="0"/>
        <v>0.50452999999999992</v>
      </c>
      <c r="L4" s="190">
        <f t="shared" ca="1" si="0"/>
        <v>-16.785490000000003</v>
      </c>
      <c r="M4" s="190">
        <f t="shared" ca="1" si="0"/>
        <v>8.7774400000000004</v>
      </c>
      <c r="N4" s="190">
        <f t="shared" ca="1" si="0"/>
        <v>-0.65700999999999998</v>
      </c>
      <c r="O4" s="190">
        <f t="shared" ca="1" si="0"/>
        <v>-5.1176300000000001</v>
      </c>
      <c r="P4" s="190">
        <f t="shared" ca="1" si="0"/>
        <v>1.31694</v>
      </c>
      <c r="Q4" s="190">
        <f t="shared" ca="1" si="0"/>
        <v>-3.9454199999999999</v>
      </c>
      <c r="R4" s="190">
        <f t="shared" ca="1" si="0"/>
        <v>2.79942</v>
      </c>
      <c r="S4" s="190">
        <f t="shared" ca="1" si="0"/>
        <v>-4.3560499999999998</v>
      </c>
      <c r="T4" s="190">
        <f t="shared" ca="1" si="0"/>
        <v>0.24765999999999999</v>
      </c>
      <c r="U4" s="190">
        <f t="shared" ca="1" si="0"/>
        <v>-1.9077999999999999</v>
      </c>
      <c r="V4" s="190">
        <f t="shared" ca="1" si="0"/>
        <v>1.6536999999999999</v>
      </c>
      <c r="W4" s="190">
        <f t="shared" ca="1" si="0"/>
        <v>0.45062999999999998</v>
      </c>
      <c r="X4" s="190">
        <f t="shared" ca="1" si="0"/>
        <v>-4.00359</v>
      </c>
      <c r="Y4" s="190">
        <f t="shared" ca="1" si="0"/>
        <v>-7.8580299999999994</v>
      </c>
      <c r="Z4" s="190">
        <f t="shared" ca="1" si="0"/>
        <v>-6.6565699999999994</v>
      </c>
      <c r="AA4" s="190">
        <f t="shared" ca="1" si="0"/>
        <v>-13.139520000000001</v>
      </c>
      <c r="AB4" s="190">
        <f t="shared" ca="1" si="0"/>
        <v>-7.8235400000000004</v>
      </c>
      <c r="AC4" s="190">
        <f t="shared" ca="1" si="0"/>
        <v>-17.94941</v>
      </c>
      <c r="AD4" s="190">
        <f t="shared" ca="1" si="0"/>
        <v>-20.019500000000001</v>
      </c>
      <c r="AE4" s="190">
        <f t="shared" ca="1" si="0"/>
        <v>-12.5769963398445</v>
      </c>
      <c r="AF4" s="190">
        <f t="shared" ca="1" si="0"/>
        <v>-12.664930500352801</v>
      </c>
      <c r="AG4" s="190">
        <f t="shared" ca="1" si="0"/>
        <v>-18.758475648761799</v>
      </c>
      <c r="AH4" s="190">
        <f t="shared" ca="1" si="0"/>
        <v>-1.27110780709264</v>
      </c>
      <c r="AI4" s="190"/>
      <c r="AJ4" s="190"/>
      <c r="AK4" s="190"/>
      <c r="AL4" s="190"/>
      <c r="AM4" s="190"/>
      <c r="AN4" s="167"/>
      <c r="AO4" s="167"/>
      <c r="AP4" s="167"/>
      <c r="AQ4" s="167"/>
      <c r="AR4" s="167"/>
      <c r="AS4" s="167"/>
      <c r="AT4" s="167"/>
      <c r="AU4" s="167"/>
      <c r="AV4" s="167"/>
      <c r="AW4" s="167"/>
      <c r="AX4" s="167"/>
      <c r="AY4" s="167"/>
    </row>
    <row r="5" spans="1:51" ht="14.5" x14ac:dyDescent="0.35">
      <c r="A5" s="304">
        <f>YampaRiverInflow.TotalOutflow!A5</f>
        <v>45200</v>
      </c>
      <c r="B5" s="280"/>
      <c r="C5" s="270">
        <v>-10.753</v>
      </c>
      <c r="D5" s="285">
        <v>-10.753</v>
      </c>
      <c r="E5" s="190">
        <v>-32.33361</v>
      </c>
      <c r="F5" s="190">
        <v>-9.0098299999999991</v>
      </c>
      <c r="G5" s="190">
        <v>-12.62735</v>
      </c>
      <c r="H5" s="190">
        <v>-6.6903999999999995</v>
      </c>
      <c r="I5" s="190">
        <v>-9.5990099999999998</v>
      </c>
      <c r="J5" s="190">
        <v>8.4510100000000001</v>
      </c>
      <c r="K5" s="190">
        <v>5.7720799999999999</v>
      </c>
      <c r="L5" s="190">
        <v>-14.64955</v>
      </c>
      <c r="M5" s="190">
        <v>11.184040000000001</v>
      </c>
      <c r="N5" s="190">
        <v>-2.5218699999999998</v>
      </c>
      <c r="O5" s="190">
        <v>12.298719999999999</v>
      </c>
      <c r="P5" s="190">
        <v>9.1142000000000003</v>
      </c>
      <c r="Q5" s="190">
        <v>6.9690500000000002</v>
      </c>
      <c r="R5" s="190">
        <v>17.399669999999997</v>
      </c>
      <c r="S5" s="190">
        <v>17.673249999999999</v>
      </c>
      <c r="T5" s="190">
        <v>19.239099999999997</v>
      </c>
      <c r="U5" s="190">
        <v>0.14559</v>
      </c>
      <c r="V5" s="190">
        <v>-3.8384399999999999</v>
      </c>
      <c r="W5" s="190">
        <v>-8.0890900000000006</v>
      </c>
      <c r="X5" s="190">
        <v>5.3184499999999995</v>
      </c>
      <c r="Y5" s="190">
        <v>6.8723199999999993</v>
      </c>
      <c r="Z5" s="190">
        <v>-3.3345599999999997</v>
      </c>
      <c r="AA5" s="190">
        <v>-12.937790000000001</v>
      </c>
      <c r="AB5" s="190">
        <v>9.3299699999999994</v>
      </c>
      <c r="AC5" s="190">
        <v>-7.6352000000000002</v>
      </c>
      <c r="AD5" s="190">
        <v>-6.9373300000000002</v>
      </c>
      <c r="AE5" s="190">
        <v>-2.2106542585727502</v>
      </c>
      <c r="AF5" s="190">
        <v>-11.5548092057765</v>
      </c>
      <c r="AG5" s="190">
        <v>-24.732557731564899</v>
      </c>
      <c r="AH5" s="190">
        <v>-12.168433580297501</v>
      </c>
      <c r="AI5" s="203"/>
      <c r="AJ5" s="203"/>
      <c r="AK5" s="203"/>
      <c r="AL5" s="203"/>
      <c r="AM5" s="203"/>
      <c r="AN5" s="167"/>
      <c r="AO5" s="167"/>
      <c r="AP5" s="167"/>
      <c r="AQ5" s="167"/>
      <c r="AR5" s="167"/>
      <c r="AS5" s="167"/>
      <c r="AT5" s="167"/>
      <c r="AU5" s="167"/>
      <c r="AV5" s="167"/>
      <c r="AW5" s="167"/>
      <c r="AX5" s="167"/>
      <c r="AY5" s="167"/>
    </row>
    <row r="6" spans="1:51" ht="14.5" x14ac:dyDescent="0.35">
      <c r="A6" s="304">
        <f>YampaRiverInflow.TotalOutflow!A6</f>
        <v>45231</v>
      </c>
      <c r="B6" s="280"/>
      <c r="C6" s="270">
        <v>-16.073</v>
      </c>
      <c r="D6" s="285">
        <v>-16.073</v>
      </c>
      <c r="E6" s="190">
        <v>-20.906669999999998</v>
      </c>
      <c r="F6" s="190">
        <v>-14.470420000000001</v>
      </c>
      <c r="G6" s="190">
        <v>-7.3315400000000004</v>
      </c>
      <c r="H6" s="190">
        <v>-38.727230000000006</v>
      </c>
      <c r="I6" s="190">
        <v>11.18458</v>
      </c>
      <c r="J6" s="190">
        <v>10.958489999999999</v>
      </c>
      <c r="K6" s="190">
        <v>-3.7692800000000002</v>
      </c>
      <c r="L6" s="190">
        <v>-15.648209999999999</v>
      </c>
      <c r="M6" s="190">
        <v>-0.50287000000000004</v>
      </c>
      <c r="N6" s="190">
        <v>16.895820000000001</v>
      </c>
      <c r="O6" s="190">
        <v>3.5182899999999999</v>
      </c>
      <c r="P6" s="190">
        <v>1.0546900000000001</v>
      </c>
      <c r="Q6" s="190">
        <v>1.48285</v>
      </c>
      <c r="R6" s="190">
        <v>-5.3529099999999996</v>
      </c>
      <c r="S6" s="190">
        <v>-22.937849999999997</v>
      </c>
      <c r="T6" s="190">
        <v>17.25741</v>
      </c>
      <c r="U6" s="190">
        <v>-4.2314999999999996</v>
      </c>
      <c r="V6" s="190">
        <v>-10.30818</v>
      </c>
      <c r="W6" s="190">
        <v>-12.985040000000001</v>
      </c>
      <c r="X6" s="190">
        <v>-26.999580000000002</v>
      </c>
      <c r="Y6" s="190">
        <v>-8.9412700000000012</v>
      </c>
      <c r="Z6" s="190">
        <v>-9.1097400000000004</v>
      </c>
      <c r="AA6" s="190">
        <v>6.4318400000000002</v>
      </c>
      <c r="AB6" s="190">
        <v>-3.3335500000000002</v>
      </c>
      <c r="AC6" s="190">
        <v>-11.237219999999999</v>
      </c>
      <c r="AD6" s="190">
        <v>-26.772839999999999</v>
      </c>
      <c r="AE6" s="190">
        <v>-15.73670513499</v>
      </c>
      <c r="AF6" s="190">
        <v>-25.995712616168699</v>
      </c>
      <c r="AG6" s="190">
        <v>-1.0377086195756302</v>
      </c>
      <c r="AH6" s="190">
        <v>-31.726571329096</v>
      </c>
      <c r="AI6" s="203"/>
      <c r="AJ6" s="203"/>
      <c r="AK6" s="203"/>
      <c r="AL6" s="203"/>
      <c r="AM6" s="203"/>
      <c r="AN6" s="167"/>
      <c r="AO6" s="167"/>
      <c r="AP6" s="167"/>
      <c r="AQ6" s="167"/>
      <c r="AR6" s="167"/>
      <c r="AS6" s="167"/>
      <c r="AT6" s="167"/>
      <c r="AU6" s="167"/>
      <c r="AV6" s="167"/>
      <c r="AW6" s="167"/>
      <c r="AX6" s="167"/>
      <c r="AY6" s="167"/>
    </row>
    <row r="7" spans="1:51" ht="14.5" x14ac:dyDescent="0.35">
      <c r="A7" s="304">
        <f>YampaRiverInflow.TotalOutflow!A7</f>
        <v>45261</v>
      </c>
      <c r="B7" s="280"/>
      <c r="C7" s="270">
        <v>-1.6040000000000001</v>
      </c>
      <c r="D7" s="285">
        <v>-1.6040000000000001</v>
      </c>
      <c r="E7" s="190">
        <v>-13.992139999999999</v>
      </c>
      <c r="F7" s="190">
        <v>-20.105689999999999</v>
      </c>
      <c r="G7" s="190">
        <v>-14.927940000000001</v>
      </c>
      <c r="H7" s="190">
        <v>-22.49784</v>
      </c>
      <c r="I7" s="190">
        <v>-4.7581699999999998</v>
      </c>
      <c r="J7" s="190">
        <v>-4.2268999999999997</v>
      </c>
      <c r="K7" s="190">
        <v>-38.098730000000003</v>
      </c>
      <c r="L7" s="190">
        <v>-16.883659999999999</v>
      </c>
      <c r="M7" s="190">
        <v>-19.378550000000001</v>
      </c>
      <c r="N7" s="190">
        <v>-16.600650000000002</v>
      </c>
      <c r="O7" s="190">
        <v>-12.671760000000001</v>
      </c>
      <c r="P7" s="190">
        <v>-11.092700000000001</v>
      </c>
      <c r="Q7" s="190">
        <v>-5.9065600000000007</v>
      </c>
      <c r="R7" s="190">
        <v>-11.998950000000001</v>
      </c>
      <c r="S7" s="190">
        <v>-6.2203800000000005</v>
      </c>
      <c r="T7" s="190">
        <v>5.5469099999999996</v>
      </c>
      <c r="U7" s="190">
        <v>-11.664959999999999</v>
      </c>
      <c r="V7" s="190">
        <v>-10.748290000000001</v>
      </c>
      <c r="W7" s="190">
        <v>-20.60698</v>
      </c>
      <c r="X7" s="190">
        <v>-11.0654</v>
      </c>
      <c r="Y7" s="190">
        <v>-24.62893</v>
      </c>
      <c r="Z7" s="190">
        <v>-2.98122</v>
      </c>
      <c r="AA7" s="190">
        <v>-6.6501599999999996</v>
      </c>
      <c r="AB7" s="190">
        <v>1.63134</v>
      </c>
      <c r="AC7" s="190">
        <v>-9.3967500000000008</v>
      </c>
      <c r="AD7" s="190">
        <v>-13.98915</v>
      </c>
      <c r="AE7" s="190">
        <v>-12.4542512261587</v>
      </c>
      <c r="AF7" s="190">
        <v>-10.8324401513397</v>
      </c>
      <c r="AG7" s="190">
        <v>3.9299975641787799</v>
      </c>
      <c r="AH7" s="190">
        <v>-2.4028572739817102</v>
      </c>
      <c r="AI7" s="203"/>
      <c r="AJ7" s="203"/>
      <c r="AK7" s="203"/>
      <c r="AL7" s="203"/>
      <c r="AM7" s="203"/>
      <c r="AN7" s="167"/>
      <c r="AO7" s="167"/>
      <c r="AP7" s="167"/>
      <c r="AQ7" s="167"/>
      <c r="AR7" s="167"/>
      <c r="AS7" s="167"/>
      <c r="AT7" s="167"/>
      <c r="AU7" s="167"/>
      <c r="AV7" s="167"/>
      <c r="AW7" s="167"/>
      <c r="AX7" s="167"/>
      <c r="AY7" s="167"/>
    </row>
    <row r="8" spans="1:51" ht="14.5" x14ac:dyDescent="0.35">
      <c r="A8" s="304">
        <f>YampaRiverInflow.TotalOutflow!A8</f>
        <v>45292</v>
      </c>
      <c r="B8" s="280"/>
      <c r="C8" s="270">
        <v>-10.813000000000001</v>
      </c>
      <c r="D8" s="285">
        <v>-10.813000000000001</v>
      </c>
      <c r="E8" s="190">
        <v>-6.4816099999999999</v>
      </c>
      <c r="F8" s="190">
        <v>-11.87968</v>
      </c>
      <c r="G8" s="190">
        <v>-1.1552500000000001</v>
      </c>
      <c r="H8" s="190">
        <v>-9.5505300000000002</v>
      </c>
      <c r="I8" s="190">
        <v>-3.0365300000000004</v>
      </c>
      <c r="J8" s="190">
        <v>-13.873520000000001</v>
      </c>
      <c r="K8" s="190">
        <v>-24.659839999999999</v>
      </c>
      <c r="L8" s="190">
        <v>-23.680730000000001</v>
      </c>
      <c r="M8" s="190">
        <v>-10.09286</v>
      </c>
      <c r="N8" s="190">
        <v>1.2478399999999998</v>
      </c>
      <c r="O8" s="190">
        <v>-9.182129999999999</v>
      </c>
      <c r="P8" s="190">
        <v>-8.1827199999999998</v>
      </c>
      <c r="Q8" s="190">
        <v>-11.68539</v>
      </c>
      <c r="R8" s="190">
        <v>-0.62502000000000002</v>
      </c>
      <c r="S8" s="190">
        <v>-24.903770000000002</v>
      </c>
      <c r="T8" s="190">
        <v>-11.795629999999999</v>
      </c>
      <c r="U8" s="190">
        <v>-18.15316</v>
      </c>
      <c r="V8" s="190">
        <v>-15.922499999999999</v>
      </c>
      <c r="W8" s="190">
        <v>-16.109290000000001</v>
      </c>
      <c r="X8" s="190">
        <v>-8.2410300000000003</v>
      </c>
      <c r="Y8" s="190">
        <v>-24.003340000000001</v>
      </c>
      <c r="Z8" s="190">
        <v>-12.045209999999999</v>
      </c>
      <c r="AA8" s="190">
        <v>-7.8899799999999995</v>
      </c>
      <c r="AB8" s="190">
        <v>-22.646060000000002</v>
      </c>
      <c r="AC8" s="190">
        <v>-32.673250000000003</v>
      </c>
      <c r="AD8" s="190">
        <v>-24.1571297449231</v>
      </c>
      <c r="AE8" s="190">
        <v>0.98637802205530201</v>
      </c>
      <c r="AF8" s="190">
        <v>-30.2013865144412</v>
      </c>
      <c r="AG8" s="190">
        <v>-0.95083847050134207</v>
      </c>
      <c r="AH8" s="190">
        <v>-12.716791635963881</v>
      </c>
      <c r="AI8" s="203"/>
      <c r="AJ8" s="203"/>
      <c r="AK8" s="203"/>
      <c r="AL8" s="203"/>
      <c r="AM8" s="203"/>
      <c r="AN8" s="167"/>
      <c r="AO8" s="167"/>
      <c r="AP8" s="167"/>
      <c r="AQ8" s="167"/>
      <c r="AR8" s="167"/>
      <c r="AS8" s="167"/>
      <c r="AT8" s="167"/>
      <c r="AU8" s="167"/>
      <c r="AV8" s="167"/>
      <c r="AW8" s="167"/>
      <c r="AX8" s="167"/>
      <c r="AY8" s="167"/>
    </row>
    <row r="9" spans="1:51" ht="14.5" x14ac:dyDescent="0.35">
      <c r="A9" s="304">
        <f>YampaRiverInflow.TotalOutflow!A9</f>
        <v>45323</v>
      </c>
      <c r="B9" s="280"/>
      <c r="C9" s="270">
        <v>-12.694000000000001</v>
      </c>
      <c r="D9" s="285">
        <v>-12.694000000000001</v>
      </c>
      <c r="E9" s="190">
        <v>-5.73569</v>
      </c>
      <c r="F9" s="190">
        <v>9.4865300000000001</v>
      </c>
      <c r="G9" s="190">
        <v>-8.6256699999999995</v>
      </c>
      <c r="H9" s="190">
        <v>-4.7783299999999995</v>
      </c>
      <c r="I9" s="190">
        <v>-20.94144</v>
      </c>
      <c r="J9" s="190">
        <v>-17.372900000000001</v>
      </c>
      <c r="K9" s="190">
        <v>14.6288</v>
      </c>
      <c r="L9" s="190">
        <v>-16.739249999999998</v>
      </c>
      <c r="M9" s="190">
        <v>-12.46504</v>
      </c>
      <c r="N9" s="190">
        <v>-9.1210300000000011</v>
      </c>
      <c r="O9" s="190">
        <v>-7.8426999999999998</v>
      </c>
      <c r="P9" s="190">
        <v>-5.5530600000000003</v>
      </c>
      <c r="Q9" s="190">
        <v>-10.331049999999999</v>
      </c>
      <c r="R9" s="190">
        <v>-2.1568899999999998</v>
      </c>
      <c r="S9" s="190">
        <v>-9.2535300000000014</v>
      </c>
      <c r="T9" s="190">
        <v>-8.9076200000000014</v>
      </c>
      <c r="U9" s="190">
        <v>-4.1460799999999995</v>
      </c>
      <c r="V9" s="190">
        <v>-10.053940000000001</v>
      </c>
      <c r="W9" s="190">
        <v>-6.1692600000000004</v>
      </c>
      <c r="X9" s="190">
        <v>-12.2621</v>
      </c>
      <c r="Y9" s="190">
        <v>-20.240539999999999</v>
      </c>
      <c r="Z9" s="190">
        <v>-13.770149999999999</v>
      </c>
      <c r="AA9" s="190">
        <v>-23.709220000000002</v>
      </c>
      <c r="AB9" s="190">
        <v>-9.7715200000000006</v>
      </c>
      <c r="AC9" s="190">
        <v>-22.627830000000003</v>
      </c>
      <c r="AD9" s="190">
        <v>-15.455982647396</v>
      </c>
      <c r="AE9" s="190">
        <v>-5.8749314387434293</v>
      </c>
      <c r="AF9" s="190">
        <v>-8.4656240510355207</v>
      </c>
      <c r="AG9" s="190">
        <v>-4.6766209284448594</v>
      </c>
      <c r="AH9" s="190">
        <v>-22.525036091181075</v>
      </c>
      <c r="AI9" s="203"/>
      <c r="AJ9" s="203"/>
      <c r="AK9" s="203"/>
      <c r="AL9" s="203"/>
      <c r="AM9" s="203"/>
      <c r="AN9" s="167"/>
      <c r="AO9" s="167"/>
      <c r="AP9" s="167"/>
      <c r="AQ9" s="167"/>
      <c r="AR9" s="167"/>
      <c r="AS9" s="167"/>
      <c r="AT9" s="167"/>
      <c r="AU9" s="167"/>
      <c r="AV9" s="167"/>
      <c r="AW9" s="167"/>
      <c r="AX9" s="167"/>
      <c r="AY9" s="167"/>
    </row>
    <row r="10" spans="1:51" ht="14.5" x14ac:dyDescent="0.35">
      <c r="A10" s="304">
        <f>YampaRiverInflow.TotalOutflow!A10</f>
        <v>45352</v>
      </c>
      <c r="B10" s="280"/>
      <c r="C10" s="270">
        <v>-10.426</v>
      </c>
      <c r="D10" s="285">
        <v>-10.426</v>
      </c>
      <c r="E10" s="190">
        <v>-3.0471399999999997</v>
      </c>
      <c r="F10" s="190">
        <v>-5.5422600000000006</v>
      </c>
      <c r="G10" s="190">
        <v>-26.61149</v>
      </c>
      <c r="H10" s="190">
        <v>-24.585830000000001</v>
      </c>
      <c r="I10" s="190">
        <v>-10.1469</v>
      </c>
      <c r="J10" s="190">
        <v>-24.405729999999998</v>
      </c>
      <c r="K10" s="190">
        <v>-41.61844</v>
      </c>
      <c r="L10" s="190">
        <v>-20.912990000000001</v>
      </c>
      <c r="M10" s="190">
        <v>-15.42376</v>
      </c>
      <c r="N10" s="190">
        <v>-46.979050000000001</v>
      </c>
      <c r="O10" s="190">
        <v>-13.50891</v>
      </c>
      <c r="P10" s="190">
        <v>-9.4484200000000005</v>
      </c>
      <c r="Q10" s="190">
        <v>-15.45289</v>
      </c>
      <c r="R10" s="190">
        <v>-14.12349</v>
      </c>
      <c r="S10" s="190">
        <v>-17.224810000000002</v>
      </c>
      <c r="T10" s="190">
        <v>-18.18402</v>
      </c>
      <c r="U10" s="190">
        <v>-16.42624</v>
      </c>
      <c r="V10" s="190">
        <v>-16.519099999999998</v>
      </c>
      <c r="W10" s="190">
        <v>-21.362770000000001</v>
      </c>
      <c r="X10" s="190">
        <v>-13.940290000000001</v>
      </c>
      <c r="Y10" s="190">
        <v>-25.785889999999998</v>
      </c>
      <c r="Z10" s="190">
        <v>-13.57385</v>
      </c>
      <c r="AA10" s="190">
        <v>-14.951780000000001</v>
      </c>
      <c r="AB10" s="190">
        <v>-24.381869999999999</v>
      </c>
      <c r="AC10" s="190">
        <v>-18.517049999999998</v>
      </c>
      <c r="AD10" s="190">
        <v>-29.967980399044698</v>
      </c>
      <c r="AE10" s="190">
        <v>-3.9186748927238999</v>
      </c>
      <c r="AF10" s="190">
        <v>3.78158654325282</v>
      </c>
      <c r="AG10" s="190">
        <v>-0.165478108417315</v>
      </c>
      <c r="AH10" s="190">
        <v>-33.272751616104074</v>
      </c>
      <c r="AI10" s="203"/>
      <c r="AJ10" s="203"/>
      <c r="AK10" s="203"/>
      <c r="AL10" s="203"/>
      <c r="AM10" s="203"/>
      <c r="AN10" s="167"/>
      <c r="AO10" s="167"/>
      <c r="AP10" s="167"/>
      <c r="AQ10" s="167"/>
      <c r="AR10" s="167"/>
      <c r="AS10" s="167"/>
      <c r="AT10" s="167"/>
      <c r="AU10" s="167"/>
      <c r="AV10" s="167"/>
      <c r="AW10" s="167"/>
      <c r="AX10" s="167"/>
      <c r="AY10" s="167"/>
    </row>
    <row r="11" spans="1:51" ht="14.5" x14ac:dyDescent="0.35">
      <c r="A11" s="304">
        <f>YampaRiverInflow.TotalOutflow!A11</f>
        <v>45383</v>
      </c>
      <c r="B11" s="280"/>
      <c r="C11" s="270">
        <v>-13.513999999999999</v>
      </c>
      <c r="D11" s="285">
        <v>-13.513999999999999</v>
      </c>
      <c r="E11" s="190">
        <v>-21.031759999999998</v>
      </c>
      <c r="F11" s="190">
        <v>-16.615569999999998</v>
      </c>
      <c r="G11" s="190">
        <v>-28.879900000000003</v>
      </c>
      <c r="H11" s="190">
        <v>-19.677019999999999</v>
      </c>
      <c r="I11" s="190">
        <v>-31.681180000000001</v>
      </c>
      <c r="J11" s="190">
        <v>-14.10609</v>
      </c>
      <c r="K11" s="190">
        <v>-11.98128</v>
      </c>
      <c r="L11" s="190">
        <v>-22.55518</v>
      </c>
      <c r="M11" s="190">
        <v>58.147940000000006</v>
      </c>
      <c r="N11" s="190">
        <v>-64.754249999999999</v>
      </c>
      <c r="O11" s="190">
        <v>-13.812430000000001</v>
      </c>
      <c r="P11" s="190">
        <v>-19.395679999999999</v>
      </c>
      <c r="Q11" s="190">
        <v>-0.58677000000000001</v>
      </c>
      <c r="R11" s="190">
        <v>-20.977029999999999</v>
      </c>
      <c r="S11" s="190">
        <v>-23.67004</v>
      </c>
      <c r="T11" s="190">
        <v>-22.150279999999999</v>
      </c>
      <c r="U11" s="190">
        <v>-10.326360000000001</v>
      </c>
      <c r="V11" s="190">
        <v>-17.860139999999998</v>
      </c>
      <c r="W11" s="190">
        <v>-21.034770000000002</v>
      </c>
      <c r="X11" s="190">
        <v>-16.89048</v>
      </c>
      <c r="Y11" s="190">
        <v>-27.78388</v>
      </c>
      <c r="Z11" s="190">
        <v>-24.14518</v>
      </c>
      <c r="AA11" s="190">
        <v>-25.381180000000001</v>
      </c>
      <c r="AB11" s="190">
        <v>-22.591699999999999</v>
      </c>
      <c r="AC11" s="190">
        <v>-21.645820000000001</v>
      </c>
      <c r="AD11" s="190">
        <v>-27.296583863680898</v>
      </c>
      <c r="AE11" s="190">
        <v>-6.8666990838692197</v>
      </c>
      <c r="AF11" s="190">
        <v>-4.4101040311918496</v>
      </c>
      <c r="AG11" s="190">
        <v>0.32782876848779102</v>
      </c>
      <c r="AH11" s="190">
        <v>-38.38269309226537</v>
      </c>
      <c r="AI11" s="203"/>
      <c r="AJ11" s="203"/>
      <c r="AK11" s="203"/>
      <c r="AL11" s="203"/>
      <c r="AM11" s="203"/>
      <c r="AN11" s="167"/>
      <c r="AO11" s="167"/>
      <c r="AP11" s="167"/>
      <c r="AQ11" s="167"/>
      <c r="AR11" s="167"/>
      <c r="AS11" s="167"/>
      <c r="AT11" s="167"/>
      <c r="AU11" s="167"/>
      <c r="AV11" s="167"/>
      <c r="AW11" s="167"/>
      <c r="AX11" s="167"/>
      <c r="AY11" s="167"/>
    </row>
    <row r="12" spans="1:51" ht="14.5" x14ac:dyDescent="0.35">
      <c r="A12" s="304">
        <f>YampaRiverInflow.TotalOutflow!A12</f>
        <v>45413</v>
      </c>
      <c r="B12" s="280"/>
      <c r="C12" s="270">
        <v>-13.119</v>
      </c>
      <c r="D12" s="285">
        <v>-13.119</v>
      </c>
      <c r="E12" s="190">
        <v>-30.306519999999999</v>
      </c>
      <c r="F12" s="190">
        <v>-19.176749999999998</v>
      </c>
      <c r="G12" s="190">
        <v>-31.532360000000001</v>
      </c>
      <c r="H12" s="190">
        <v>-23.549289999999999</v>
      </c>
      <c r="I12" s="190">
        <v>-4.1466599999999998</v>
      </c>
      <c r="J12" s="190">
        <v>-16.730790000000002</v>
      </c>
      <c r="K12" s="190">
        <v>-20.673770000000001</v>
      </c>
      <c r="L12" s="190">
        <v>-17.359860000000001</v>
      </c>
      <c r="M12" s="190">
        <v>34.052529999999997</v>
      </c>
      <c r="N12" s="190">
        <v>-1.7655699999999999</v>
      </c>
      <c r="O12" s="190">
        <v>-18.956109999999999</v>
      </c>
      <c r="P12" s="190">
        <v>-19.014720000000001</v>
      </c>
      <c r="Q12" s="190">
        <v>-30.134370000000001</v>
      </c>
      <c r="R12" s="190">
        <v>-22.792720000000003</v>
      </c>
      <c r="S12" s="190">
        <v>2.1723600000000003</v>
      </c>
      <c r="T12" s="190">
        <v>-23.229320000000001</v>
      </c>
      <c r="U12" s="190">
        <v>-30.356549999999999</v>
      </c>
      <c r="V12" s="190">
        <v>-13.17548</v>
      </c>
      <c r="W12" s="190">
        <v>-26.73291</v>
      </c>
      <c r="X12" s="190">
        <v>-17.628589999999999</v>
      </c>
      <c r="Y12" s="190">
        <v>-22.069290000000002</v>
      </c>
      <c r="Z12" s="190">
        <v>-23.365380000000002</v>
      </c>
      <c r="AA12" s="190">
        <v>-25.14387</v>
      </c>
      <c r="AB12" s="190">
        <v>-18.31448</v>
      </c>
      <c r="AC12" s="190">
        <v>-13.93942</v>
      </c>
      <c r="AD12" s="190">
        <v>-20.988264455397299</v>
      </c>
      <c r="AE12" s="190">
        <v>-18.6031865575818</v>
      </c>
      <c r="AF12" s="190">
        <v>-16.873532198681101</v>
      </c>
      <c r="AG12" s="190">
        <v>-10.3614585683532</v>
      </c>
      <c r="AH12" s="190">
        <v>-50.887631320712337</v>
      </c>
      <c r="AI12" s="203"/>
      <c r="AJ12" s="203"/>
      <c r="AK12" s="203"/>
      <c r="AL12" s="203"/>
      <c r="AM12" s="203"/>
      <c r="AN12" s="167"/>
      <c r="AO12" s="167"/>
      <c r="AP12" s="167"/>
      <c r="AQ12" s="167"/>
      <c r="AR12" s="167"/>
      <c r="AS12" s="167"/>
      <c r="AT12" s="167"/>
      <c r="AU12" s="167"/>
      <c r="AV12" s="167"/>
      <c r="AW12" s="167"/>
      <c r="AX12" s="167"/>
      <c r="AY12" s="167"/>
    </row>
    <row r="13" spans="1:51" ht="14.5" x14ac:dyDescent="0.35">
      <c r="A13" s="304">
        <f>YampaRiverInflow.TotalOutflow!A13</f>
        <v>45444</v>
      </c>
      <c r="B13" s="280"/>
      <c r="C13" s="270">
        <v>-20.766999999999999</v>
      </c>
      <c r="D13" s="285">
        <v>-20.766999999999999</v>
      </c>
      <c r="E13" s="190">
        <v>-30.733509999999999</v>
      </c>
      <c r="F13" s="190">
        <v>-4.3182600000000004</v>
      </c>
      <c r="G13" s="190">
        <v>-21.53116</v>
      </c>
      <c r="H13" s="190">
        <v>-28.16948</v>
      </c>
      <c r="I13" s="190">
        <v>-21.732470000000003</v>
      </c>
      <c r="J13" s="190">
        <v>-7.58514</v>
      </c>
      <c r="K13" s="190">
        <v>-14.68486</v>
      </c>
      <c r="L13" s="190">
        <v>-12.904590000000001</v>
      </c>
      <c r="M13" s="190">
        <v>-17.66553</v>
      </c>
      <c r="N13" s="190">
        <v>-18.500439999999998</v>
      </c>
      <c r="O13" s="190">
        <v>-9.6846800000000002</v>
      </c>
      <c r="P13" s="190">
        <v>-3.0129200000000003</v>
      </c>
      <c r="Q13" s="190">
        <v>-10.71584</v>
      </c>
      <c r="R13" s="190">
        <v>-17.712730000000001</v>
      </c>
      <c r="S13" s="190">
        <v>2.1411799999999999</v>
      </c>
      <c r="T13" s="190">
        <v>-20.19791</v>
      </c>
      <c r="U13" s="190">
        <v>-19.463480000000001</v>
      </c>
      <c r="V13" s="190">
        <v>-14.17783</v>
      </c>
      <c r="W13" s="190">
        <v>-34.892609999999998</v>
      </c>
      <c r="X13" s="190">
        <v>-20.2377</v>
      </c>
      <c r="Y13" s="190">
        <v>-30.45213</v>
      </c>
      <c r="Z13" s="190">
        <v>-27.64986</v>
      </c>
      <c r="AA13" s="190">
        <v>-30.77158</v>
      </c>
      <c r="AB13" s="190">
        <v>-30.150569999999998</v>
      </c>
      <c r="AC13" s="190">
        <v>-27.212169999999997</v>
      </c>
      <c r="AD13" s="190">
        <v>-17.7194681870902</v>
      </c>
      <c r="AE13" s="190">
        <v>-32.379981516299999</v>
      </c>
      <c r="AF13" s="190">
        <v>-23.798866425075097</v>
      </c>
      <c r="AG13" s="190">
        <v>-21.9297904675709</v>
      </c>
      <c r="AH13" s="190">
        <v>-57.58882165966952</v>
      </c>
      <c r="AI13" s="203"/>
      <c r="AJ13" s="203"/>
      <c r="AK13" s="203"/>
      <c r="AL13" s="203"/>
      <c r="AM13" s="203"/>
      <c r="AN13" s="167"/>
      <c r="AO13" s="167"/>
      <c r="AP13" s="167"/>
      <c r="AQ13" s="167"/>
      <c r="AR13" s="167"/>
      <c r="AS13" s="167"/>
      <c r="AT13" s="167"/>
      <c r="AU13" s="167"/>
      <c r="AV13" s="167"/>
      <c r="AW13" s="167"/>
      <c r="AX13" s="167"/>
      <c r="AY13" s="167"/>
    </row>
    <row r="14" spans="1:51" ht="14.5" x14ac:dyDescent="0.35">
      <c r="A14" s="304">
        <f>YampaRiverInflow.TotalOutflow!A14</f>
        <v>45474</v>
      </c>
      <c r="B14" s="280"/>
      <c r="C14" s="270">
        <v>-21.096</v>
      </c>
      <c r="D14" s="285">
        <v>-21.096</v>
      </c>
      <c r="E14" s="190">
        <v>-40.924839999999996</v>
      </c>
      <c r="F14" s="190">
        <v>-26.41535</v>
      </c>
      <c r="G14" s="190">
        <v>-21.142790000000002</v>
      </c>
      <c r="H14" s="190">
        <v>-18.928519999999999</v>
      </c>
      <c r="I14" s="190">
        <v>-9.5471299999999992</v>
      </c>
      <c r="J14" s="190">
        <v>-10.268600000000001</v>
      </c>
      <c r="K14" s="190">
        <v>-18.314310000000003</v>
      </c>
      <c r="L14" s="190">
        <v>-15.866149999999999</v>
      </c>
      <c r="M14" s="190">
        <v>-24.552409999999998</v>
      </c>
      <c r="N14" s="190">
        <v>-25.378720000000001</v>
      </c>
      <c r="O14" s="190">
        <v>-17.78331</v>
      </c>
      <c r="P14" s="190">
        <v>-18.8934</v>
      </c>
      <c r="Q14" s="190">
        <v>-12.013909999999999</v>
      </c>
      <c r="R14" s="190">
        <v>-14.996409999999999</v>
      </c>
      <c r="S14" s="190">
        <v>2.3123400000000003</v>
      </c>
      <c r="T14" s="190">
        <v>-19.286709999999999</v>
      </c>
      <c r="U14" s="190">
        <v>-10.45975</v>
      </c>
      <c r="V14" s="190">
        <v>-7.6106699999999998</v>
      </c>
      <c r="W14" s="190">
        <v>-27.08278</v>
      </c>
      <c r="X14" s="190">
        <v>-23.468240000000002</v>
      </c>
      <c r="Y14" s="190">
        <v>-21.989319999999999</v>
      </c>
      <c r="Z14" s="190">
        <v>-37.216929999999998</v>
      </c>
      <c r="AA14" s="190">
        <v>-22.890240000000002</v>
      </c>
      <c r="AB14" s="190">
        <v>-26.678540000000002</v>
      </c>
      <c r="AC14" s="190">
        <v>-37.337760000000003</v>
      </c>
      <c r="AD14" s="190">
        <v>-18.2346613577282</v>
      </c>
      <c r="AE14" s="190">
        <v>-18.848620976413699</v>
      </c>
      <c r="AF14" s="190">
        <v>-23.752590631551499</v>
      </c>
      <c r="AG14" s="190">
        <v>-17.2882505662513</v>
      </c>
      <c r="AH14" s="190">
        <v>-44.694644503792432</v>
      </c>
      <c r="AI14" s="203"/>
      <c r="AJ14" s="203"/>
      <c r="AK14" s="203"/>
      <c r="AL14" s="203"/>
      <c r="AM14" s="203"/>
      <c r="AN14" s="167"/>
      <c r="AO14" s="167"/>
      <c r="AP14" s="167"/>
      <c r="AQ14" s="167"/>
      <c r="AR14" s="167"/>
      <c r="AS14" s="167"/>
      <c r="AT14" s="167"/>
      <c r="AU14" s="167"/>
      <c r="AV14" s="167"/>
      <c r="AW14" s="167"/>
      <c r="AX14" s="167"/>
      <c r="AY14" s="167"/>
    </row>
    <row r="15" spans="1:51" ht="14.5" x14ac:dyDescent="0.35">
      <c r="A15" s="304">
        <f>YampaRiverInflow.TotalOutflow!A15</f>
        <v>45505</v>
      </c>
      <c r="B15" s="280"/>
      <c r="C15" s="270">
        <v>-16.552</v>
      </c>
      <c r="D15" s="285">
        <v>-16.552</v>
      </c>
      <c r="E15" s="190">
        <v>-44.608199999999997</v>
      </c>
      <c r="F15" s="190">
        <v>-7.3850100000000003</v>
      </c>
      <c r="G15" s="190">
        <v>-28.87069</v>
      </c>
      <c r="H15" s="190">
        <v>-40.249079999999999</v>
      </c>
      <c r="I15" s="190">
        <v>-10.618690000000001</v>
      </c>
      <c r="J15" s="190">
        <v>-1.97844</v>
      </c>
      <c r="K15" s="190">
        <v>-19.845770000000002</v>
      </c>
      <c r="L15" s="190">
        <v>-18.154619999999998</v>
      </c>
      <c r="M15" s="190">
        <v>-19.77272</v>
      </c>
      <c r="N15" s="190">
        <v>-13.17257</v>
      </c>
      <c r="O15" s="190">
        <v>-14.711229999999999</v>
      </c>
      <c r="P15" s="190">
        <v>-8.0491299999999999</v>
      </c>
      <c r="Q15" s="190">
        <v>-10.36894</v>
      </c>
      <c r="R15" s="190">
        <v>-12.309370000000001</v>
      </c>
      <c r="S15" s="190">
        <v>3.9439999999999996E-2</v>
      </c>
      <c r="T15" s="190">
        <v>-13.62011</v>
      </c>
      <c r="U15" s="190">
        <v>-10.787000000000001</v>
      </c>
      <c r="V15" s="190">
        <v>-15.400589999999999</v>
      </c>
      <c r="W15" s="190">
        <v>-19.57723</v>
      </c>
      <c r="X15" s="190">
        <v>-13.29472</v>
      </c>
      <c r="Y15" s="190">
        <v>-18.03979</v>
      </c>
      <c r="Z15" s="190">
        <v>-23.891169999999999</v>
      </c>
      <c r="AA15" s="190">
        <v>-13.515309999999999</v>
      </c>
      <c r="AB15" s="190">
        <v>-23.837299999999999</v>
      </c>
      <c r="AC15" s="190">
        <v>-19.137979999999999</v>
      </c>
      <c r="AD15" s="190">
        <v>-15.5850350841859</v>
      </c>
      <c r="AE15" s="190">
        <v>-20.413870945690398</v>
      </c>
      <c r="AF15" s="190">
        <v>-17.994277469173699</v>
      </c>
      <c r="AG15" s="190">
        <v>-17.687800046524</v>
      </c>
      <c r="AH15" s="190">
        <v>-37.223178765369134</v>
      </c>
      <c r="AI15" s="203"/>
      <c r="AJ15" s="203"/>
      <c r="AK15" s="203"/>
      <c r="AL15" s="203"/>
      <c r="AM15" s="203"/>
      <c r="AN15" s="167"/>
      <c r="AO15" s="167"/>
      <c r="AP15" s="167"/>
      <c r="AQ15" s="167"/>
      <c r="AR15" s="167"/>
      <c r="AS15" s="167"/>
      <c r="AT15" s="167"/>
      <c r="AU15" s="167"/>
      <c r="AV15" s="167"/>
      <c r="AW15" s="167"/>
      <c r="AX15" s="167"/>
      <c r="AY15" s="167"/>
    </row>
    <row r="16" spans="1:51" ht="14.5" x14ac:dyDescent="0.35">
      <c r="A16" s="304">
        <f>YampaRiverInflow.TotalOutflow!A16</f>
        <v>45536</v>
      </c>
      <c r="B16" s="280"/>
      <c r="C16" s="270">
        <v>-6.1840000000000002</v>
      </c>
      <c r="D16" s="285">
        <v>-6.1840000000000002</v>
      </c>
      <c r="E16" s="190">
        <v>-16.622160000000001</v>
      </c>
      <c r="F16" s="190">
        <v>3.9455100000000001</v>
      </c>
      <c r="G16" s="190">
        <v>0.30087999999999998</v>
      </c>
      <c r="H16" s="190">
        <v>1.5638399999999999</v>
      </c>
      <c r="I16" s="190">
        <v>-5.3830900000000002</v>
      </c>
      <c r="J16" s="190">
        <v>0.50452999999999992</v>
      </c>
      <c r="K16" s="190">
        <v>-16.785490000000003</v>
      </c>
      <c r="L16" s="190">
        <v>8.7774400000000004</v>
      </c>
      <c r="M16" s="190">
        <v>-0.65700999999999998</v>
      </c>
      <c r="N16" s="190">
        <v>-5.1176300000000001</v>
      </c>
      <c r="O16" s="190">
        <v>1.31694</v>
      </c>
      <c r="P16" s="190">
        <v>-3.9454199999999999</v>
      </c>
      <c r="Q16" s="190">
        <v>2.79942</v>
      </c>
      <c r="R16" s="190">
        <v>-4.3560499999999998</v>
      </c>
      <c r="S16" s="190">
        <v>0.24765999999999999</v>
      </c>
      <c r="T16" s="190">
        <v>-1.9077999999999999</v>
      </c>
      <c r="U16" s="190">
        <v>1.6536999999999999</v>
      </c>
      <c r="V16" s="190">
        <v>0.45062999999999998</v>
      </c>
      <c r="W16" s="190">
        <v>-4.00359</v>
      </c>
      <c r="X16" s="190">
        <v>-7.8580299999999994</v>
      </c>
      <c r="Y16" s="190">
        <v>-6.6565699999999994</v>
      </c>
      <c r="Z16" s="190">
        <v>-13.139520000000001</v>
      </c>
      <c r="AA16" s="190">
        <v>-7.8235400000000004</v>
      </c>
      <c r="AB16" s="190">
        <v>-17.94941</v>
      </c>
      <c r="AC16" s="190">
        <v>-20.019500000000001</v>
      </c>
      <c r="AD16" s="190">
        <v>-12.5769963398445</v>
      </c>
      <c r="AE16" s="190">
        <v>-12.664930500352801</v>
      </c>
      <c r="AF16" s="190">
        <v>-18.758475648761799</v>
      </c>
      <c r="AG16" s="190">
        <v>-1.27110780709264</v>
      </c>
      <c r="AH16" s="190">
        <v>-33.675139492561513</v>
      </c>
      <c r="AI16" s="203"/>
      <c r="AJ16" s="203"/>
      <c r="AK16" s="203"/>
      <c r="AL16" s="203"/>
      <c r="AM16" s="203"/>
      <c r="AN16" s="167"/>
      <c r="AO16" s="167"/>
      <c r="AP16" s="167"/>
      <c r="AQ16" s="167"/>
      <c r="AR16" s="167"/>
      <c r="AS16" s="167"/>
      <c r="AT16" s="167"/>
      <c r="AU16" s="167"/>
      <c r="AV16" s="167"/>
      <c r="AW16" s="167"/>
      <c r="AX16" s="167"/>
      <c r="AY16" s="167"/>
    </row>
    <row r="17" spans="1:51" ht="14.5" x14ac:dyDescent="0.35">
      <c r="A17" s="304">
        <f>YampaRiverInflow.TotalOutflow!A17</f>
        <v>45566</v>
      </c>
      <c r="B17" s="280"/>
      <c r="C17" s="270">
        <v>-10.753</v>
      </c>
      <c r="D17" s="285">
        <v>-10.753</v>
      </c>
      <c r="E17" s="190">
        <v>-9.0098299999999991</v>
      </c>
      <c r="F17" s="190">
        <v>-12.62735</v>
      </c>
      <c r="G17" s="190">
        <v>-6.6903999999999995</v>
      </c>
      <c r="H17" s="190">
        <v>-9.5990099999999998</v>
      </c>
      <c r="I17" s="190">
        <v>8.4510100000000001</v>
      </c>
      <c r="J17" s="190">
        <v>5.7720799999999999</v>
      </c>
      <c r="K17" s="190">
        <v>-14.64955</v>
      </c>
      <c r="L17" s="190">
        <v>11.184040000000001</v>
      </c>
      <c r="M17" s="190">
        <v>-2.5218699999999998</v>
      </c>
      <c r="N17" s="190">
        <v>12.298719999999999</v>
      </c>
      <c r="O17" s="190">
        <v>9.1142000000000003</v>
      </c>
      <c r="P17" s="190">
        <v>6.9690500000000002</v>
      </c>
      <c r="Q17" s="190">
        <v>17.399669999999997</v>
      </c>
      <c r="R17" s="190">
        <v>17.673249999999999</v>
      </c>
      <c r="S17" s="190">
        <v>19.239099999999997</v>
      </c>
      <c r="T17" s="190">
        <v>0.14559</v>
      </c>
      <c r="U17" s="190">
        <v>-3.8384399999999999</v>
      </c>
      <c r="V17" s="190">
        <v>-8.0890900000000006</v>
      </c>
      <c r="W17" s="190">
        <v>5.3184499999999995</v>
      </c>
      <c r="X17" s="190">
        <v>6.8723199999999993</v>
      </c>
      <c r="Y17" s="190">
        <v>-3.3345599999999997</v>
      </c>
      <c r="Z17" s="190">
        <v>-12.937790000000001</v>
      </c>
      <c r="AA17" s="190">
        <v>9.3299699999999994</v>
      </c>
      <c r="AB17" s="190">
        <v>-7.6352000000000002</v>
      </c>
      <c r="AC17" s="190">
        <v>-6.9373300000000002</v>
      </c>
      <c r="AD17" s="190">
        <v>-2.2106542585727502</v>
      </c>
      <c r="AE17" s="190">
        <v>-11.5548092057765</v>
      </c>
      <c r="AF17" s="190">
        <v>-24.732557731564899</v>
      </c>
      <c r="AG17" s="190">
        <v>-12.168433580297501</v>
      </c>
      <c r="AH17" s="190">
        <v>-31.92853069592417</v>
      </c>
      <c r="AI17" s="203"/>
      <c r="AJ17" s="203"/>
      <c r="AK17" s="203"/>
      <c r="AL17" s="203"/>
      <c r="AM17" s="203"/>
      <c r="AN17" s="167"/>
      <c r="AO17" s="167"/>
      <c r="AP17" s="167"/>
      <c r="AQ17" s="167"/>
      <c r="AR17" s="167"/>
      <c r="AS17" s="167"/>
      <c r="AT17" s="167"/>
      <c r="AU17" s="167"/>
      <c r="AV17" s="167"/>
      <c r="AW17" s="167"/>
      <c r="AX17" s="167"/>
      <c r="AY17" s="167"/>
    </row>
    <row r="18" spans="1:51" ht="14.5" x14ac:dyDescent="0.35">
      <c r="A18" s="304">
        <f>YampaRiverInflow.TotalOutflow!A18</f>
        <v>45597</v>
      </c>
      <c r="B18" s="280"/>
      <c r="C18" s="270">
        <v>-16.073</v>
      </c>
      <c r="D18" s="285">
        <v>-16.073</v>
      </c>
      <c r="E18" s="190">
        <v>-14.470420000000001</v>
      </c>
      <c r="F18" s="190">
        <v>-7.3315400000000004</v>
      </c>
      <c r="G18" s="190">
        <v>-38.727230000000006</v>
      </c>
      <c r="H18" s="190">
        <v>11.18458</v>
      </c>
      <c r="I18" s="190">
        <v>10.958489999999999</v>
      </c>
      <c r="J18" s="190">
        <v>-3.7692800000000002</v>
      </c>
      <c r="K18" s="190">
        <v>-15.648209999999999</v>
      </c>
      <c r="L18" s="190">
        <v>-0.50287000000000004</v>
      </c>
      <c r="M18" s="190">
        <v>16.895820000000001</v>
      </c>
      <c r="N18" s="190">
        <v>3.5182899999999999</v>
      </c>
      <c r="O18" s="190">
        <v>1.0546900000000001</v>
      </c>
      <c r="P18" s="190">
        <v>1.48285</v>
      </c>
      <c r="Q18" s="190">
        <v>-5.3529099999999996</v>
      </c>
      <c r="R18" s="190">
        <v>-22.937849999999997</v>
      </c>
      <c r="S18" s="190">
        <v>17.25741</v>
      </c>
      <c r="T18" s="190">
        <v>-4.2314999999999996</v>
      </c>
      <c r="U18" s="190">
        <v>-10.30818</v>
      </c>
      <c r="V18" s="190">
        <v>-12.985040000000001</v>
      </c>
      <c r="W18" s="190">
        <v>-26.999580000000002</v>
      </c>
      <c r="X18" s="190">
        <v>-8.9412700000000012</v>
      </c>
      <c r="Y18" s="190">
        <v>-9.1097400000000004</v>
      </c>
      <c r="Z18" s="190">
        <v>6.4318400000000002</v>
      </c>
      <c r="AA18" s="190">
        <v>-3.3335500000000002</v>
      </c>
      <c r="AB18" s="190">
        <v>-11.237219999999999</v>
      </c>
      <c r="AC18" s="190">
        <v>-26.772839999999999</v>
      </c>
      <c r="AD18" s="190">
        <v>-15.73670513499</v>
      </c>
      <c r="AE18" s="190">
        <v>-25.995712616168699</v>
      </c>
      <c r="AF18" s="190">
        <v>-1.0377086195756302</v>
      </c>
      <c r="AG18" s="190">
        <v>-31.726571329096</v>
      </c>
      <c r="AH18" s="190">
        <v>-20.625441646014423</v>
      </c>
      <c r="AI18" s="203"/>
      <c r="AJ18" s="203"/>
      <c r="AK18" s="203"/>
      <c r="AL18" s="203"/>
      <c r="AM18" s="203"/>
      <c r="AN18" s="167"/>
      <c r="AO18" s="167"/>
      <c r="AP18" s="167"/>
      <c r="AQ18" s="167"/>
      <c r="AR18" s="167"/>
      <c r="AS18" s="167"/>
      <c r="AT18" s="167"/>
      <c r="AU18" s="167"/>
      <c r="AV18" s="167"/>
      <c r="AW18" s="167"/>
      <c r="AX18" s="167"/>
      <c r="AY18" s="167"/>
    </row>
    <row r="19" spans="1:51" ht="14.5" x14ac:dyDescent="0.35">
      <c r="A19" s="304">
        <f>YampaRiverInflow.TotalOutflow!A19</f>
        <v>45627</v>
      </c>
      <c r="B19" s="280"/>
      <c r="C19" s="270">
        <v>-1.6040000000000001</v>
      </c>
      <c r="D19" s="285">
        <v>-1.6040000000000001</v>
      </c>
      <c r="E19" s="190">
        <v>-20.105689999999999</v>
      </c>
      <c r="F19" s="190">
        <v>-14.927940000000001</v>
      </c>
      <c r="G19" s="190">
        <v>-22.49784</v>
      </c>
      <c r="H19" s="190">
        <v>-4.7581699999999998</v>
      </c>
      <c r="I19" s="190">
        <v>-4.2268999999999997</v>
      </c>
      <c r="J19" s="190">
        <v>-38.098730000000003</v>
      </c>
      <c r="K19" s="190">
        <v>-16.883659999999999</v>
      </c>
      <c r="L19" s="190">
        <v>-19.378550000000001</v>
      </c>
      <c r="M19" s="190">
        <v>-16.600650000000002</v>
      </c>
      <c r="N19" s="190">
        <v>-12.671760000000001</v>
      </c>
      <c r="O19" s="190">
        <v>-11.092700000000001</v>
      </c>
      <c r="P19" s="190">
        <v>-5.9065600000000007</v>
      </c>
      <c r="Q19" s="190">
        <v>-11.998950000000001</v>
      </c>
      <c r="R19" s="190">
        <v>-6.2203800000000005</v>
      </c>
      <c r="S19" s="190">
        <v>5.5469099999999996</v>
      </c>
      <c r="T19" s="190">
        <v>-11.664959999999999</v>
      </c>
      <c r="U19" s="190">
        <v>-10.748290000000001</v>
      </c>
      <c r="V19" s="190">
        <v>-20.60698</v>
      </c>
      <c r="W19" s="190">
        <v>-11.0654</v>
      </c>
      <c r="X19" s="190">
        <v>-24.62893</v>
      </c>
      <c r="Y19" s="190">
        <v>-2.98122</v>
      </c>
      <c r="Z19" s="190">
        <v>-6.6501599999999996</v>
      </c>
      <c r="AA19" s="190">
        <v>1.63134</v>
      </c>
      <c r="AB19" s="190">
        <v>-9.3967500000000008</v>
      </c>
      <c r="AC19" s="190">
        <v>-13.98915</v>
      </c>
      <c r="AD19" s="190">
        <v>-12.4542512261587</v>
      </c>
      <c r="AE19" s="190">
        <v>-10.8324401513397</v>
      </c>
      <c r="AF19" s="190">
        <v>3.9299975641787799</v>
      </c>
      <c r="AG19" s="190">
        <v>-2.4028572739817102</v>
      </c>
      <c r="AH19" s="190">
        <v>-11.953157158801488</v>
      </c>
      <c r="AI19" s="203"/>
      <c r="AJ19" s="203"/>
      <c r="AK19" s="203"/>
      <c r="AL19" s="203"/>
      <c r="AM19" s="203"/>
      <c r="AN19" s="167"/>
      <c r="AO19" s="167"/>
      <c r="AP19" s="167"/>
      <c r="AQ19" s="167"/>
      <c r="AR19" s="167"/>
      <c r="AS19" s="167"/>
      <c r="AT19" s="167"/>
      <c r="AU19" s="167"/>
      <c r="AV19" s="167"/>
      <c r="AW19" s="167"/>
      <c r="AX19" s="167"/>
      <c r="AY19" s="167"/>
    </row>
    <row r="20" spans="1:51" ht="14.5" x14ac:dyDescent="0.35">
      <c r="A20" s="304">
        <f>YampaRiverInflow.TotalOutflow!A20</f>
        <v>45658</v>
      </c>
      <c r="B20" s="280"/>
      <c r="C20" s="270">
        <v>-10.813000000000001</v>
      </c>
      <c r="D20" s="285">
        <v>-10.813000000000001</v>
      </c>
      <c r="E20" s="190">
        <v>-11.87968</v>
      </c>
      <c r="F20" s="190">
        <v>-1.1552500000000001</v>
      </c>
      <c r="G20" s="190">
        <v>-9.5505300000000002</v>
      </c>
      <c r="H20" s="190">
        <v>-3.0365300000000004</v>
      </c>
      <c r="I20" s="190">
        <v>-13.873520000000001</v>
      </c>
      <c r="J20" s="190">
        <v>-24.659839999999999</v>
      </c>
      <c r="K20" s="190">
        <v>-23.680730000000001</v>
      </c>
      <c r="L20" s="190">
        <v>-10.09286</v>
      </c>
      <c r="M20" s="190">
        <v>1.2478399999999998</v>
      </c>
      <c r="N20" s="190">
        <v>-9.182129999999999</v>
      </c>
      <c r="O20" s="190">
        <v>-8.1827199999999998</v>
      </c>
      <c r="P20" s="190">
        <v>-11.68539</v>
      </c>
      <c r="Q20" s="190">
        <v>-0.62502000000000002</v>
      </c>
      <c r="R20" s="190">
        <v>-24.903770000000002</v>
      </c>
      <c r="S20" s="190">
        <v>-11.795629999999999</v>
      </c>
      <c r="T20" s="190">
        <v>-18.15316</v>
      </c>
      <c r="U20" s="190">
        <v>-15.922499999999999</v>
      </c>
      <c r="V20" s="190">
        <v>-16.109290000000001</v>
      </c>
      <c r="W20" s="190">
        <v>-8.2410300000000003</v>
      </c>
      <c r="X20" s="190">
        <v>-24.003340000000001</v>
      </c>
      <c r="Y20" s="190">
        <v>-12.045209999999999</v>
      </c>
      <c r="Z20" s="190">
        <v>-7.8899799999999995</v>
      </c>
      <c r="AA20" s="190">
        <v>-22.646060000000002</v>
      </c>
      <c r="AB20" s="190">
        <v>-32.673250000000003</v>
      </c>
      <c r="AC20" s="190">
        <v>-24.1571297449231</v>
      </c>
      <c r="AD20" s="190">
        <v>0.98637802205530201</v>
      </c>
      <c r="AE20" s="190">
        <v>-30.2013865144412</v>
      </c>
      <c r="AF20" s="190">
        <v>-0.95083847050134207</v>
      </c>
      <c r="AG20" s="190">
        <v>-12.716791635963881</v>
      </c>
      <c r="AH20" s="190">
        <v>-5.7794314590614571</v>
      </c>
      <c r="AI20" s="203"/>
      <c r="AJ20" s="203"/>
      <c r="AK20" s="203"/>
      <c r="AL20" s="203"/>
      <c r="AM20" s="203"/>
      <c r="AN20" s="167"/>
      <c r="AO20" s="167"/>
      <c r="AP20" s="167"/>
      <c r="AQ20" s="167"/>
      <c r="AR20" s="167"/>
      <c r="AS20" s="167"/>
      <c r="AT20" s="167"/>
      <c r="AU20" s="167"/>
      <c r="AV20" s="167"/>
      <c r="AW20" s="167"/>
      <c r="AX20" s="167"/>
      <c r="AY20" s="167"/>
    </row>
    <row r="21" spans="1:51" ht="14.5" x14ac:dyDescent="0.35">
      <c r="A21" s="304">
        <f>YampaRiverInflow.TotalOutflow!A21</f>
        <v>45689</v>
      </c>
      <c r="B21" s="280"/>
      <c r="C21" s="270">
        <v>-12.694000000000001</v>
      </c>
      <c r="D21" s="285">
        <v>-12.694000000000001</v>
      </c>
      <c r="E21" s="190">
        <v>9.4865300000000001</v>
      </c>
      <c r="F21" s="190">
        <v>-8.6256699999999995</v>
      </c>
      <c r="G21" s="190">
        <v>-4.7783299999999995</v>
      </c>
      <c r="H21" s="190">
        <v>-20.94144</v>
      </c>
      <c r="I21" s="190">
        <v>-17.372900000000001</v>
      </c>
      <c r="J21" s="190">
        <v>14.6288</v>
      </c>
      <c r="K21" s="190">
        <v>-16.739249999999998</v>
      </c>
      <c r="L21" s="190">
        <v>-12.46504</v>
      </c>
      <c r="M21" s="190">
        <v>-9.1210300000000011</v>
      </c>
      <c r="N21" s="190">
        <v>-7.8426999999999998</v>
      </c>
      <c r="O21" s="190">
        <v>-5.5530600000000003</v>
      </c>
      <c r="P21" s="190">
        <v>-10.331049999999999</v>
      </c>
      <c r="Q21" s="190">
        <v>-2.1568899999999998</v>
      </c>
      <c r="R21" s="190">
        <v>-9.2535300000000014</v>
      </c>
      <c r="S21" s="190">
        <v>-8.9076200000000014</v>
      </c>
      <c r="T21" s="190">
        <v>-4.1460799999999995</v>
      </c>
      <c r="U21" s="190">
        <v>-10.053940000000001</v>
      </c>
      <c r="V21" s="190">
        <v>-6.1692600000000004</v>
      </c>
      <c r="W21" s="190">
        <v>-12.2621</v>
      </c>
      <c r="X21" s="190">
        <v>-20.240539999999999</v>
      </c>
      <c r="Y21" s="190">
        <v>-13.770149999999999</v>
      </c>
      <c r="Z21" s="190">
        <v>-23.709220000000002</v>
      </c>
      <c r="AA21" s="190">
        <v>-9.7715200000000006</v>
      </c>
      <c r="AB21" s="190">
        <v>-22.627830000000003</v>
      </c>
      <c r="AC21" s="190">
        <v>-15.455982647396</v>
      </c>
      <c r="AD21" s="190">
        <v>-5.8749314387434293</v>
      </c>
      <c r="AE21" s="190">
        <v>-8.4656240510355207</v>
      </c>
      <c r="AF21" s="190">
        <v>-4.6766209284448594</v>
      </c>
      <c r="AG21" s="190">
        <v>-22.525036091181075</v>
      </c>
      <c r="AH21" s="190">
        <v>-5.7098542439644264</v>
      </c>
      <c r="AI21" s="203"/>
      <c r="AJ21" s="203"/>
      <c r="AK21" s="203"/>
      <c r="AL21" s="203"/>
      <c r="AM21" s="203"/>
      <c r="AN21" s="167"/>
      <c r="AO21" s="167"/>
      <c r="AP21" s="167"/>
      <c r="AQ21" s="167"/>
      <c r="AR21" s="167"/>
      <c r="AS21" s="167"/>
      <c r="AT21" s="167"/>
      <c r="AU21" s="167"/>
      <c r="AV21" s="167"/>
      <c r="AW21" s="167"/>
      <c r="AX21" s="167"/>
      <c r="AY21" s="167"/>
    </row>
    <row r="22" spans="1:51" ht="14.5" x14ac:dyDescent="0.35">
      <c r="A22" s="304">
        <f>YampaRiverInflow.TotalOutflow!A22</f>
        <v>45717</v>
      </c>
      <c r="B22" s="280"/>
      <c r="C22" s="270">
        <v>-10.426</v>
      </c>
      <c r="D22" s="285">
        <v>-10.426</v>
      </c>
      <c r="E22" s="190">
        <v>-5.5422600000000006</v>
      </c>
      <c r="F22" s="190">
        <v>-26.61149</v>
      </c>
      <c r="G22" s="190">
        <v>-24.585830000000001</v>
      </c>
      <c r="H22" s="190">
        <v>-10.1469</v>
      </c>
      <c r="I22" s="190">
        <v>-24.405729999999998</v>
      </c>
      <c r="J22" s="190">
        <v>-41.61844</v>
      </c>
      <c r="K22" s="190">
        <v>-20.912990000000001</v>
      </c>
      <c r="L22" s="190">
        <v>-15.42376</v>
      </c>
      <c r="M22" s="190">
        <v>-46.979050000000001</v>
      </c>
      <c r="N22" s="190">
        <v>-13.50891</v>
      </c>
      <c r="O22" s="190">
        <v>-9.4484200000000005</v>
      </c>
      <c r="P22" s="190">
        <v>-15.45289</v>
      </c>
      <c r="Q22" s="190">
        <v>-14.12349</v>
      </c>
      <c r="R22" s="190">
        <v>-17.224810000000002</v>
      </c>
      <c r="S22" s="190">
        <v>-18.18402</v>
      </c>
      <c r="T22" s="190">
        <v>-16.42624</v>
      </c>
      <c r="U22" s="190">
        <v>-16.519099999999998</v>
      </c>
      <c r="V22" s="190">
        <v>-21.362770000000001</v>
      </c>
      <c r="W22" s="190">
        <v>-13.940290000000001</v>
      </c>
      <c r="X22" s="190">
        <v>-25.785889999999998</v>
      </c>
      <c r="Y22" s="190">
        <v>-13.57385</v>
      </c>
      <c r="Z22" s="190">
        <v>-14.951780000000001</v>
      </c>
      <c r="AA22" s="190">
        <v>-24.381869999999999</v>
      </c>
      <c r="AB22" s="190">
        <v>-18.517049999999998</v>
      </c>
      <c r="AC22" s="190">
        <v>-29.967980399044698</v>
      </c>
      <c r="AD22" s="190">
        <v>-3.9186748927238999</v>
      </c>
      <c r="AE22" s="190">
        <v>3.78158654325282</v>
      </c>
      <c r="AF22" s="190">
        <v>-0.165478108417315</v>
      </c>
      <c r="AG22" s="190">
        <v>-33.272751616104074</v>
      </c>
      <c r="AH22" s="190">
        <v>-3.3822040949199934</v>
      </c>
      <c r="AI22" s="203"/>
      <c r="AJ22" s="203"/>
      <c r="AK22" s="203"/>
      <c r="AL22" s="203"/>
      <c r="AM22" s="203"/>
      <c r="AN22" s="167"/>
      <c r="AO22" s="167"/>
      <c r="AP22" s="167"/>
      <c r="AQ22" s="167"/>
      <c r="AR22" s="167"/>
      <c r="AS22" s="167"/>
      <c r="AT22" s="167"/>
      <c r="AU22" s="167"/>
      <c r="AV22" s="167"/>
      <c r="AW22" s="167"/>
      <c r="AX22" s="167"/>
      <c r="AY22" s="167"/>
    </row>
    <row r="23" spans="1:51" ht="14.5" x14ac:dyDescent="0.35">
      <c r="A23" s="304">
        <f>YampaRiverInflow.TotalOutflow!A23</f>
        <v>45748</v>
      </c>
      <c r="B23" s="280"/>
      <c r="C23" s="270">
        <v>-13.513999999999999</v>
      </c>
      <c r="D23" s="285">
        <v>-13.513999999999999</v>
      </c>
      <c r="E23" s="190">
        <v>-16.615569999999998</v>
      </c>
      <c r="F23" s="190">
        <v>-28.879900000000003</v>
      </c>
      <c r="G23" s="190">
        <v>-19.677019999999999</v>
      </c>
      <c r="H23" s="190">
        <v>-31.681180000000001</v>
      </c>
      <c r="I23" s="190">
        <v>-14.10609</v>
      </c>
      <c r="J23" s="190">
        <v>-11.98128</v>
      </c>
      <c r="K23" s="190">
        <v>-22.55518</v>
      </c>
      <c r="L23" s="190">
        <v>58.147940000000006</v>
      </c>
      <c r="M23" s="190">
        <v>-64.754249999999999</v>
      </c>
      <c r="N23" s="190">
        <v>-13.812430000000001</v>
      </c>
      <c r="O23" s="190">
        <v>-19.395679999999999</v>
      </c>
      <c r="P23" s="190">
        <v>-0.58677000000000001</v>
      </c>
      <c r="Q23" s="190">
        <v>-20.977029999999999</v>
      </c>
      <c r="R23" s="190">
        <v>-23.67004</v>
      </c>
      <c r="S23" s="190">
        <v>-22.150279999999999</v>
      </c>
      <c r="T23" s="190">
        <v>-10.326360000000001</v>
      </c>
      <c r="U23" s="190">
        <v>-17.860139999999998</v>
      </c>
      <c r="V23" s="190">
        <v>-21.034770000000002</v>
      </c>
      <c r="W23" s="190">
        <v>-16.89048</v>
      </c>
      <c r="X23" s="190">
        <v>-27.78388</v>
      </c>
      <c r="Y23" s="190">
        <v>-24.14518</v>
      </c>
      <c r="Z23" s="190">
        <v>-25.381180000000001</v>
      </c>
      <c r="AA23" s="190">
        <v>-22.591699999999999</v>
      </c>
      <c r="AB23" s="190">
        <v>-21.645820000000001</v>
      </c>
      <c r="AC23" s="190">
        <v>-27.296583863680898</v>
      </c>
      <c r="AD23" s="190">
        <v>-6.8666990838692197</v>
      </c>
      <c r="AE23" s="190">
        <v>-4.4101040311918496</v>
      </c>
      <c r="AF23" s="190">
        <v>0.32782876848779102</v>
      </c>
      <c r="AG23" s="190">
        <v>-38.38269309226537</v>
      </c>
      <c r="AH23" s="190">
        <v>-19.157315839774473</v>
      </c>
      <c r="AI23" s="203"/>
      <c r="AJ23" s="203"/>
      <c r="AK23" s="203"/>
      <c r="AL23" s="203"/>
      <c r="AM23" s="203"/>
      <c r="AN23" s="167"/>
      <c r="AO23" s="167"/>
      <c r="AP23" s="167"/>
      <c r="AQ23" s="167"/>
      <c r="AR23" s="167"/>
      <c r="AS23" s="167"/>
      <c r="AT23" s="167"/>
      <c r="AU23" s="167"/>
      <c r="AV23" s="167"/>
      <c r="AW23" s="167"/>
      <c r="AX23" s="167"/>
      <c r="AY23" s="167"/>
    </row>
    <row r="24" spans="1:51" ht="14.5" x14ac:dyDescent="0.35">
      <c r="A24" s="304">
        <f>YampaRiverInflow.TotalOutflow!A24</f>
        <v>45778</v>
      </c>
      <c r="B24" s="280"/>
      <c r="C24" s="270">
        <v>-13.119</v>
      </c>
      <c r="D24" s="285">
        <v>-13.119</v>
      </c>
      <c r="E24" s="190">
        <v>-19.176749999999998</v>
      </c>
      <c r="F24" s="190">
        <v>-31.532360000000001</v>
      </c>
      <c r="G24" s="190">
        <v>-23.549289999999999</v>
      </c>
      <c r="H24" s="190">
        <v>-4.1466599999999998</v>
      </c>
      <c r="I24" s="190">
        <v>-16.730790000000002</v>
      </c>
      <c r="J24" s="190">
        <v>-20.673770000000001</v>
      </c>
      <c r="K24" s="190">
        <v>-17.359860000000001</v>
      </c>
      <c r="L24" s="190">
        <v>34.052529999999997</v>
      </c>
      <c r="M24" s="190">
        <v>-1.7655699999999999</v>
      </c>
      <c r="N24" s="190">
        <v>-18.956109999999999</v>
      </c>
      <c r="O24" s="190">
        <v>-19.014720000000001</v>
      </c>
      <c r="P24" s="190">
        <v>-30.134370000000001</v>
      </c>
      <c r="Q24" s="190">
        <v>-22.792720000000003</v>
      </c>
      <c r="R24" s="190">
        <v>2.1723600000000003</v>
      </c>
      <c r="S24" s="190">
        <v>-23.229320000000001</v>
      </c>
      <c r="T24" s="190">
        <v>-30.356549999999999</v>
      </c>
      <c r="U24" s="190">
        <v>-13.17548</v>
      </c>
      <c r="V24" s="190">
        <v>-26.73291</v>
      </c>
      <c r="W24" s="190">
        <v>-17.628589999999999</v>
      </c>
      <c r="X24" s="190">
        <v>-22.069290000000002</v>
      </c>
      <c r="Y24" s="190">
        <v>-23.365380000000002</v>
      </c>
      <c r="Z24" s="190">
        <v>-25.14387</v>
      </c>
      <c r="AA24" s="190">
        <v>-18.31448</v>
      </c>
      <c r="AB24" s="190">
        <v>-13.93942</v>
      </c>
      <c r="AC24" s="190">
        <v>-20.988264455397299</v>
      </c>
      <c r="AD24" s="190">
        <v>-18.6031865575818</v>
      </c>
      <c r="AE24" s="190">
        <v>-16.873532198681101</v>
      </c>
      <c r="AF24" s="190">
        <v>-10.3614585683532</v>
      </c>
      <c r="AG24" s="190">
        <v>-50.887631320712337</v>
      </c>
      <c r="AH24" s="190">
        <v>-30.38728965732949</v>
      </c>
      <c r="AI24" s="203"/>
      <c r="AJ24" s="203"/>
      <c r="AK24" s="203"/>
      <c r="AL24" s="203"/>
      <c r="AM24" s="203"/>
      <c r="AN24" s="167"/>
      <c r="AO24" s="167"/>
      <c r="AP24" s="167"/>
      <c r="AQ24" s="167"/>
      <c r="AR24" s="167"/>
      <c r="AS24" s="167"/>
      <c r="AT24" s="167"/>
      <c r="AU24" s="167"/>
      <c r="AV24" s="167"/>
      <c r="AW24" s="167"/>
      <c r="AX24" s="167"/>
      <c r="AY24" s="167"/>
    </row>
    <row r="25" spans="1:51" ht="14.5" x14ac:dyDescent="0.35">
      <c r="A25" s="304">
        <f>YampaRiverInflow.TotalOutflow!A25</f>
        <v>45809</v>
      </c>
      <c r="B25" s="280"/>
      <c r="C25" s="270">
        <v>-20.766999999999999</v>
      </c>
      <c r="D25" s="285">
        <v>-20.766999999999999</v>
      </c>
      <c r="E25" s="190">
        <v>-4.3182600000000004</v>
      </c>
      <c r="F25" s="190">
        <v>-21.53116</v>
      </c>
      <c r="G25" s="190">
        <v>-28.16948</v>
      </c>
      <c r="H25" s="190">
        <v>-21.732470000000003</v>
      </c>
      <c r="I25" s="190">
        <v>-7.58514</v>
      </c>
      <c r="J25" s="190">
        <v>-14.68486</v>
      </c>
      <c r="K25" s="190">
        <v>-12.904590000000001</v>
      </c>
      <c r="L25" s="190">
        <v>-17.66553</v>
      </c>
      <c r="M25" s="190">
        <v>-18.500439999999998</v>
      </c>
      <c r="N25" s="190">
        <v>-9.6846800000000002</v>
      </c>
      <c r="O25" s="190">
        <v>-3.0129200000000003</v>
      </c>
      <c r="P25" s="190">
        <v>-10.71584</v>
      </c>
      <c r="Q25" s="190">
        <v>-17.712730000000001</v>
      </c>
      <c r="R25" s="190">
        <v>2.1411799999999999</v>
      </c>
      <c r="S25" s="190">
        <v>-20.19791</v>
      </c>
      <c r="T25" s="190">
        <v>-19.463480000000001</v>
      </c>
      <c r="U25" s="190">
        <v>-14.17783</v>
      </c>
      <c r="V25" s="190">
        <v>-34.892609999999998</v>
      </c>
      <c r="W25" s="190">
        <v>-20.2377</v>
      </c>
      <c r="X25" s="190">
        <v>-30.45213</v>
      </c>
      <c r="Y25" s="190">
        <v>-27.64986</v>
      </c>
      <c r="Z25" s="190">
        <v>-30.77158</v>
      </c>
      <c r="AA25" s="190">
        <v>-30.150569999999998</v>
      </c>
      <c r="AB25" s="190">
        <v>-27.212169999999997</v>
      </c>
      <c r="AC25" s="190">
        <v>-17.7194681870902</v>
      </c>
      <c r="AD25" s="190">
        <v>-32.379981516299999</v>
      </c>
      <c r="AE25" s="190">
        <v>-23.798866425075097</v>
      </c>
      <c r="AF25" s="190">
        <v>-21.9297904675709</v>
      </c>
      <c r="AG25" s="190">
        <v>-57.58882165966952</v>
      </c>
      <c r="AH25" s="190">
        <v>-30.45201460504726</v>
      </c>
      <c r="AI25" s="203"/>
      <c r="AJ25" s="203"/>
      <c r="AK25" s="203"/>
      <c r="AL25" s="203"/>
      <c r="AM25" s="203"/>
      <c r="AN25" s="167"/>
      <c r="AO25" s="167"/>
      <c r="AP25" s="167"/>
      <c r="AQ25" s="167"/>
      <c r="AR25" s="167"/>
      <c r="AS25" s="167"/>
      <c r="AT25" s="167"/>
      <c r="AU25" s="167"/>
      <c r="AV25" s="167"/>
      <c r="AW25" s="167"/>
      <c r="AX25" s="167"/>
      <c r="AY25" s="167"/>
    </row>
    <row r="26" spans="1:51" ht="14.5" x14ac:dyDescent="0.35">
      <c r="A26" s="304">
        <f>YampaRiverInflow.TotalOutflow!A26</f>
        <v>45839</v>
      </c>
      <c r="B26" s="280"/>
      <c r="C26" s="270">
        <v>-21.096</v>
      </c>
      <c r="D26" s="285">
        <v>-21.096</v>
      </c>
      <c r="E26" s="190">
        <v>-26.41535</v>
      </c>
      <c r="F26" s="190">
        <v>-21.142790000000002</v>
      </c>
      <c r="G26" s="190">
        <v>-18.928519999999999</v>
      </c>
      <c r="H26" s="190">
        <v>-9.5471299999999992</v>
      </c>
      <c r="I26" s="190">
        <v>-10.268600000000001</v>
      </c>
      <c r="J26" s="190">
        <v>-18.314310000000003</v>
      </c>
      <c r="K26" s="190">
        <v>-15.866149999999999</v>
      </c>
      <c r="L26" s="190">
        <v>-24.552409999999998</v>
      </c>
      <c r="M26" s="190">
        <v>-25.378720000000001</v>
      </c>
      <c r="N26" s="190">
        <v>-17.78331</v>
      </c>
      <c r="O26" s="190">
        <v>-18.8934</v>
      </c>
      <c r="P26" s="190">
        <v>-12.013909999999999</v>
      </c>
      <c r="Q26" s="190">
        <v>-14.996409999999999</v>
      </c>
      <c r="R26" s="190">
        <v>2.3123400000000003</v>
      </c>
      <c r="S26" s="190">
        <v>-19.286709999999999</v>
      </c>
      <c r="T26" s="190">
        <v>-10.45975</v>
      </c>
      <c r="U26" s="190">
        <v>-7.6106699999999998</v>
      </c>
      <c r="V26" s="190">
        <v>-27.08278</v>
      </c>
      <c r="W26" s="190">
        <v>-23.468240000000002</v>
      </c>
      <c r="X26" s="190">
        <v>-21.989319999999999</v>
      </c>
      <c r="Y26" s="190">
        <v>-37.216929999999998</v>
      </c>
      <c r="Z26" s="190">
        <v>-22.890240000000002</v>
      </c>
      <c r="AA26" s="190">
        <v>-26.678540000000002</v>
      </c>
      <c r="AB26" s="190">
        <v>-37.337760000000003</v>
      </c>
      <c r="AC26" s="190">
        <v>-18.2346613577282</v>
      </c>
      <c r="AD26" s="190">
        <v>-18.848620976413699</v>
      </c>
      <c r="AE26" s="190">
        <v>-23.752590631551499</v>
      </c>
      <c r="AF26" s="190">
        <v>-17.2882505662513</v>
      </c>
      <c r="AG26" s="190">
        <v>-44.694644503792432</v>
      </c>
      <c r="AH26" s="190">
        <v>-40.747534366473715</v>
      </c>
      <c r="AI26" s="203"/>
      <c r="AJ26" s="203"/>
      <c r="AK26" s="203"/>
      <c r="AL26" s="203"/>
      <c r="AM26" s="203"/>
      <c r="AN26" s="167"/>
      <c r="AO26" s="167"/>
      <c r="AP26" s="167"/>
      <c r="AQ26" s="167"/>
      <c r="AR26" s="167"/>
      <c r="AS26" s="167"/>
      <c r="AT26" s="167"/>
      <c r="AU26" s="167"/>
      <c r="AV26" s="167"/>
      <c r="AW26" s="167"/>
      <c r="AX26" s="167"/>
      <c r="AY26" s="167"/>
    </row>
    <row r="27" spans="1:51" ht="14.5" x14ac:dyDescent="0.35">
      <c r="A27" s="304">
        <f>YampaRiverInflow.TotalOutflow!A27</f>
        <v>45870</v>
      </c>
      <c r="B27" s="280"/>
      <c r="C27" s="270">
        <v>-16.552</v>
      </c>
      <c r="D27" s="285">
        <v>-16.552</v>
      </c>
      <c r="E27" s="190">
        <v>-7.3850100000000003</v>
      </c>
      <c r="F27" s="190">
        <v>-28.87069</v>
      </c>
      <c r="G27" s="190">
        <v>-40.249079999999999</v>
      </c>
      <c r="H27" s="190">
        <v>-10.618690000000001</v>
      </c>
      <c r="I27" s="190">
        <v>-1.97844</v>
      </c>
      <c r="J27" s="190">
        <v>-19.845770000000002</v>
      </c>
      <c r="K27" s="190">
        <v>-18.154619999999998</v>
      </c>
      <c r="L27" s="190">
        <v>-19.77272</v>
      </c>
      <c r="M27" s="190">
        <v>-13.17257</v>
      </c>
      <c r="N27" s="190">
        <v>-14.711229999999999</v>
      </c>
      <c r="O27" s="190">
        <v>-8.0491299999999999</v>
      </c>
      <c r="P27" s="190">
        <v>-10.36894</v>
      </c>
      <c r="Q27" s="190">
        <v>-12.309370000000001</v>
      </c>
      <c r="R27" s="190">
        <v>3.9439999999999996E-2</v>
      </c>
      <c r="S27" s="190">
        <v>-13.62011</v>
      </c>
      <c r="T27" s="190">
        <v>-10.787000000000001</v>
      </c>
      <c r="U27" s="190">
        <v>-15.400589999999999</v>
      </c>
      <c r="V27" s="190">
        <v>-19.57723</v>
      </c>
      <c r="W27" s="190">
        <v>-13.29472</v>
      </c>
      <c r="X27" s="190">
        <v>-18.03979</v>
      </c>
      <c r="Y27" s="190">
        <v>-23.891169999999999</v>
      </c>
      <c r="Z27" s="190">
        <v>-13.515309999999999</v>
      </c>
      <c r="AA27" s="190">
        <v>-23.837299999999999</v>
      </c>
      <c r="AB27" s="190">
        <v>-19.137979999999999</v>
      </c>
      <c r="AC27" s="190">
        <v>-15.5850350841859</v>
      </c>
      <c r="AD27" s="190">
        <v>-20.413870945690398</v>
      </c>
      <c r="AE27" s="190">
        <v>-17.994277469173699</v>
      </c>
      <c r="AF27" s="190">
        <v>-17.687800046524</v>
      </c>
      <c r="AG27" s="190">
        <v>-37.223178765369134</v>
      </c>
      <c r="AH27" s="190">
        <v>-44.692820137564823</v>
      </c>
      <c r="AI27" s="203"/>
      <c r="AJ27" s="203"/>
      <c r="AK27" s="203"/>
      <c r="AL27" s="203"/>
      <c r="AM27" s="203"/>
      <c r="AN27" s="167"/>
      <c r="AO27" s="167"/>
      <c r="AP27" s="167"/>
      <c r="AQ27" s="167"/>
      <c r="AR27" s="167"/>
      <c r="AS27" s="167"/>
      <c r="AT27" s="167"/>
      <c r="AU27" s="167"/>
      <c r="AV27" s="167"/>
      <c r="AW27" s="167"/>
      <c r="AX27" s="167"/>
      <c r="AY27" s="167"/>
    </row>
    <row r="28" spans="1:51" ht="14.5" x14ac:dyDescent="0.35">
      <c r="A28" s="304">
        <f>YampaRiverInflow.TotalOutflow!A28</f>
        <v>45901</v>
      </c>
      <c r="B28" s="280"/>
      <c r="C28" s="270">
        <v>-6.1840000000000002</v>
      </c>
      <c r="D28" s="285">
        <v>-6.1840000000000002</v>
      </c>
      <c r="E28" s="190">
        <v>3.9455100000000001</v>
      </c>
      <c r="F28" s="190">
        <v>0.30087999999999998</v>
      </c>
      <c r="G28" s="190">
        <v>1.5638399999999999</v>
      </c>
      <c r="H28" s="190">
        <v>-5.3830900000000002</v>
      </c>
      <c r="I28" s="190">
        <v>0.50452999999999992</v>
      </c>
      <c r="J28" s="190">
        <v>-16.785490000000003</v>
      </c>
      <c r="K28" s="190">
        <v>8.7774400000000004</v>
      </c>
      <c r="L28" s="190">
        <v>-0.65700999999999998</v>
      </c>
      <c r="M28" s="190">
        <v>-5.1176300000000001</v>
      </c>
      <c r="N28" s="190">
        <v>1.31694</v>
      </c>
      <c r="O28" s="190">
        <v>-3.9454199999999999</v>
      </c>
      <c r="P28" s="190">
        <v>2.79942</v>
      </c>
      <c r="Q28" s="190">
        <v>-4.3560499999999998</v>
      </c>
      <c r="R28" s="190">
        <v>0.24765999999999999</v>
      </c>
      <c r="S28" s="190">
        <v>-1.9077999999999999</v>
      </c>
      <c r="T28" s="190">
        <v>1.6536999999999999</v>
      </c>
      <c r="U28" s="190">
        <v>0.45062999999999998</v>
      </c>
      <c r="V28" s="190">
        <v>-4.00359</v>
      </c>
      <c r="W28" s="190">
        <v>-7.8580299999999994</v>
      </c>
      <c r="X28" s="190">
        <v>-6.6565699999999994</v>
      </c>
      <c r="Y28" s="190">
        <v>-13.139520000000001</v>
      </c>
      <c r="Z28" s="190">
        <v>-7.8235400000000004</v>
      </c>
      <c r="AA28" s="190">
        <v>-17.94941</v>
      </c>
      <c r="AB28" s="190">
        <v>-20.019500000000001</v>
      </c>
      <c r="AC28" s="190">
        <v>-12.5769963398445</v>
      </c>
      <c r="AD28" s="190">
        <v>-12.664930500352801</v>
      </c>
      <c r="AE28" s="190">
        <v>-18.758475648761799</v>
      </c>
      <c r="AF28" s="190">
        <v>-1.27110780709264</v>
      </c>
      <c r="AG28" s="190">
        <v>-33.675139492561513</v>
      </c>
      <c r="AH28" s="190">
        <v>-15.970136704665375</v>
      </c>
      <c r="AI28" s="203"/>
      <c r="AJ28" s="203"/>
      <c r="AK28" s="203"/>
      <c r="AL28" s="203"/>
      <c r="AM28" s="203"/>
      <c r="AN28" s="167"/>
      <c r="AO28" s="167"/>
      <c r="AP28" s="167"/>
      <c r="AQ28" s="167"/>
      <c r="AR28" s="167"/>
      <c r="AS28" s="167"/>
      <c r="AT28" s="167"/>
      <c r="AU28" s="167"/>
      <c r="AV28" s="167"/>
      <c r="AW28" s="167"/>
      <c r="AX28" s="167"/>
      <c r="AY28" s="167"/>
    </row>
    <row r="29" spans="1:51" ht="14.5" x14ac:dyDescent="0.35">
      <c r="A29" s="304">
        <f>YampaRiverInflow.TotalOutflow!A29</f>
        <v>45931</v>
      </c>
      <c r="B29" s="280"/>
      <c r="C29" s="270">
        <v>-10.753</v>
      </c>
      <c r="D29" s="285">
        <v>-10.753</v>
      </c>
      <c r="E29" s="190">
        <v>-12.62735</v>
      </c>
      <c r="F29" s="190">
        <v>-6.6903999999999995</v>
      </c>
      <c r="G29" s="190">
        <v>-9.5990099999999998</v>
      </c>
      <c r="H29" s="190">
        <v>8.4510100000000001</v>
      </c>
      <c r="I29" s="190">
        <v>5.7720799999999999</v>
      </c>
      <c r="J29" s="190">
        <v>-14.64955</v>
      </c>
      <c r="K29" s="190">
        <v>11.184040000000001</v>
      </c>
      <c r="L29" s="190">
        <v>-2.5218699999999998</v>
      </c>
      <c r="M29" s="190">
        <v>12.298719999999999</v>
      </c>
      <c r="N29" s="190">
        <v>9.1142000000000003</v>
      </c>
      <c r="O29" s="190">
        <v>6.9690500000000002</v>
      </c>
      <c r="P29" s="190">
        <v>17.399669999999997</v>
      </c>
      <c r="Q29" s="190">
        <v>17.673249999999999</v>
      </c>
      <c r="R29" s="190">
        <v>19.239099999999997</v>
      </c>
      <c r="S29" s="190">
        <v>0.14559</v>
      </c>
      <c r="T29" s="190">
        <v>-3.8384399999999999</v>
      </c>
      <c r="U29" s="190">
        <v>-8.0890900000000006</v>
      </c>
      <c r="V29" s="190">
        <v>5.3184499999999995</v>
      </c>
      <c r="W29" s="190">
        <v>6.8723199999999993</v>
      </c>
      <c r="X29" s="190">
        <v>-3.3345599999999997</v>
      </c>
      <c r="Y29" s="190">
        <v>-12.937790000000001</v>
      </c>
      <c r="Z29" s="190">
        <v>9.3299699999999994</v>
      </c>
      <c r="AA29" s="190">
        <v>-7.6352000000000002</v>
      </c>
      <c r="AB29" s="190">
        <v>-6.9373300000000002</v>
      </c>
      <c r="AC29" s="190">
        <v>-2.2106542585727502</v>
      </c>
      <c r="AD29" s="190">
        <v>-11.5548092057765</v>
      </c>
      <c r="AE29" s="190">
        <v>-24.732557731564899</v>
      </c>
      <c r="AF29" s="190">
        <v>-12.168433580297501</v>
      </c>
      <c r="AG29" s="190">
        <v>-31.92853069592417</v>
      </c>
      <c r="AH29" s="190">
        <v>-8.5193758119119227</v>
      </c>
      <c r="AI29" s="203"/>
      <c r="AJ29" s="203"/>
      <c r="AK29" s="203"/>
      <c r="AL29" s="203"/>
      <c r="AM29" s="203"/>
      <c r="AN29" s="167"/>
      <c r="AO29" s="167"/>
      <c r="AP29" s="167"/>
      <c r="AQ29" s="167"/>
      <c r="AR29" s="167"/>
      <c r="AS29" s="167"/>
      <c r="AT29" s="167"/>
      <c r="AU29" s="167"/>
      <c r="AV29" s="167"/>
      <c r="AW29" s="167"/>
      <c r="AX29" s="167"/>
      <c r="AY29" s="167"/>
    </row>
    <row r="30" spans="1:51" ht="14.5" x14ac:dyDescent="0.35">
      <c r="A30" s="304">
        <f>YampaRiverInflow.TotalOutflow!A30</f>
        <v>45962</v>
      </c>
      <c r="B30" s="280"/>
      <c r="C30" s="270">
        <v>-16.073</v>
      </c>
      <c r="D30" s="285">
        <v>-16.073</v>
      </c>
      <c r="E30" s="190">
        <v>-7.3315400000000004</v>
      </c>
      <c r="F30" s="190">
        <v>-38.727230000000006</v>
      </c>
      <c r="G30" s="190">
        <v>11.18458</v>
      </c>
      <c r="H30" s="190">
        <v>10.958489999999999</v>
      </c>
      <c r="I30" s="190">
        <v>-3.7692800000000002</v>
      </c>
      <c r="J30" s="190">
        <v>-15.648209999999999</v>
      </c>
      <c r="K30" s="190">
        <v>-0.50287000000000004</v>
      </c>
      <c r="L30" s="190">
        <v>16.895820000000001</v>
      </c>
      <c r="M30" s="190">
        <v>3.5182899999999999</v>
      </c>
      <c r="N30" s="190">
        <v>1.0546900000000001</v>
      </c>
      <c r="O30" s="190">
        <v>1.48285</v>
      </c>
      <c r="P30" s="190">
        <v>-5.3529099999999996</v>
      </c>
      <c r="Q30" s="190">
        <v>-22.937849999999997</v>
      </c>
      <c r="R30" s="190">
        <v>17.25741</v>
      </c>
      <c r="S30" s="190">
        <v>-4.2314999999999996</v>
      </c>
      <c r="T30" s="190">
        <v>-10.30818</v>
      </c>
      <c r="U30" s="190">
        <v>-12.985040000000001</v>
      </c>
      <c r="V30" s="190">
        <v>-26.999580000000002</v>
      </c>
      <c r="W30" s="190">
        <v>-8.9412700000000012</v>
      </c>
      <c r="X30" s="190">
        <v>-9.1097400000000004</v>
      </c>
      <c r="Y30" s="190">
        <v>6.4318400000000002</v>
      </c>
      <c r="Z30" s="190">
        <v>-3.3335500000000002</v>
      </c>
      <c r="AA30" s="190">
        <v>-11.237219999999999</v>
      </c>
      <c r="AB30" s="190">
        <v>-26.772839999999999</v>
      </c>
      <c r="AC30" s="190">
        <v>-15.73670513499</v>
      </c>
      <c r="AD30" s="190">
        <v>-25.995712616168699</v>
      </c>
      <c r="AE30" s="190">
        <v>-1.0377086195756302</v>
      </c>
      <c r="AF30" s="190">
        <v>-31.726571329096</v>
      </c>
      <c r="AG30" s="190">
        <v>-20.625441646014423</v>
      </c>
      <c r="AH30" s="190">
        <v>-14.505944464038231</v>
      </c>
      <c r="AI30" s="203"/>
      <c r="AJ30" s="203"/>
      <c r="AK30" s="203"/>
      <c r="AL30" s="203"/>
      <c r="AM30" s="203"/>
      <c r="AN30" s="167"/>
      <c r="AO30" s="167"/>
      <c r="AP30" s="167"/>
      <c r="AQ30" s="167"/>
      <c r="AR30" s="167"/>
      <c r="AS30" s="167"/>
      <c r="AT30" s="167"/>
      <c r="AU30" s="167"/>
      <c r="AV30" s="167"/>
      <c r="AW30" s="167"/>
      <c r="AX30" s="167"/>
      <c r="AY30" s="167"/>
    </row>
    <row r="31" spans="1:51" ht="14.5" x14ac:dyDescent="0.35">
      <c r="A31" s="304">
        <f>YampaRiverInflow.TotalOutflow!A31</f>
        <v>45992</v>
      </c>
      <c r="B31" s="280"/>
      <c r="C31" s="270">
        <v>-1.6040000000000001</v>
      </c>
      <c r="D31" s="285">
        <v>-1.6040000000000001</v>
      </c>
      <c r="E31" s="190">
        <v>-14.927940000000001</v>
      </c>
      <c r="F31" s="190">
        <v>-22.49784</v>
      </c>
      <c r="G31" s="190">
        <v>-4.7581699999999998</v>
      </c>
      <c r="H31" s="190">
        <v>-4.2268999999999997</v>
      </c>
      <c r="I31" s="190">
        <v>-38.098730000000003</v>
      </c>
      <c r="J31" s="190">
        <v>-16.883659999999999</v>
      </c>
      <c r="K31" s="190">
        <v>-19.378550000000001</v>
      </c>
      <c r="L31" s="190">
        <v>-16.600650000000002</v>
      </c>
      <c r="M31" s="190">
        <v>-12.671760000000001</v>
      </c>
      <c r="N31" s="190">
        <v>-11.092700000000001</v>
      </c>
      <c r="O31" s="190">
        <v>-5.9065600000000007</v>
      </c>
      <c r="P31" s="190">
        <v>-11.998950000000001</v>
      </c>
      <c r="Q31" s="190">
        <v>-6.2203800000000005</v>
      </c>
      <c r="R31" s="190">
        <v>5.5469099999999996</v>
      </c>
      <c r="S31" s="190">
        <v>-11.664959999999999</v>
      </c>
      <c r="T31" s="190">
        <v>-10.748290000000001</v>
      </c>
      <c r="U31" s="190">
        <v>-20.60698</v>
      </c>
      <c r="V31" s="190">
        <v>-11.0654</v>
      </c>
      <c r="W31" s="190">
        <v>-24.62893</v>
      </c>
      <c r="X31" s="190">
        <v>-2.98122</v>
      </c>
      <c r="Y31" s="190">
        <v>-6.6501599999999996</v>
      </c>
      <c r="Z31" s="190">
        <v>1.63134</v>
      </c>
      <c r="AA31" s="190">
        <v>-9.3967500000000008</v>
      </c>
      <c r="AB31" s="190">
        <v>-13.98915</v>
      </c>
      <c r="AC31" s="190">
        <v>-12.4542512261587</v>
      </c>
      <c r="AD31" s="190">
        <v>-10.8324401513397</v>
      </c>
      <c r="AE31" s="190">
        <v>3.9299975641787799</v>
      </c>
      <c r="AF31" s="190">
        <v>-2.4028572739817102</v>
      </c>
      <c r="AG31" s="190">
        <v>-11.953157158801488</v>
      </c>
      <c r="AH31" s="190">
        <v>-20.113240887616342</v>
      </c>
      <c r="AI31" s="203"/>
      <c r="AJ31" s="203"/>
      <c r="AK31" s="203"/>
      <c r="AL31" s="203"/>
      <c r="AM31" s="203"/>
      <c r="AN31" s="167"/>
      <c r="AO31" s="167"/>
      <c r="AP31" s="167"/>
      <c r="AQ31" s="167"/>
      <c r="AR31" s="167"/>
      <c r="AS31" s="167"/>
      <c r="AT31" s="167"/>
      <c r="AU31" s="167"/>
      <c r="AV31" s="167"/>
      <c r="AW31" s="167"/>
      <c r="AX31" s="167"/>
      <c r="AY31" s="167"/>
    </row>
    <row r="32" spans="1:51" ht="14.5" x14ac:dyDescent="0.35">
      <c r="A32" s="304">
        <f>YampaRiverInflow.TotalOutflow!A32</f>
        <v>46023</v>
      </c>
      <c r="B32" s="280"/>
      <c r="C32" s="270">
        <v>-10.813000000000001</v>
      </c>
      <c r="D32" s="285">
        <v>-10.813000000000001</v>
      </c>
      <c r="E32" s="190">
        <v>-1.1552500000000001</v>
      </c>
      <c r="F32" s="190">
        <v>-9.5505300000000002</v>
      </c>
      <c r="G32" s="190">
        <v>-3.0365300000000004</v>
      </c>
      <c r="H32" s="190">
        <v>-13.873520000000001</v>
      </c>
      <c r="I32" s="190">
        <v>-24.659839999999999</v>
      </c>
      <c r="J32" s="190">
        <v>-23.680730000000001</v>
      </c>
      <c r="K32" s="190">
        <v>-10.09286</v>
      </c>
      <c r="L32" s="190">
        <v>1.2478399999999998</v>
      </c>
      <c r="M32" s="190">
        <v>-9.182129999999999</v>
      </c>
      <c r="N32" s="190">
        <v>-8.1827199999999998</v>
      </c>
      <c r="O32" s="190">
        <v>-11.68539</v>
      </c>
      <c r="P32" s="190">
        <v>-0.62502000000000002</v>
      </c>
      <c r="Q32" s="190">
        <v>-24.903770000000002</v>
      </c>
      <c r="R32" s="190">
        <v>-11.795629999999999</v>
      </c>
      <c r="S32" s="190">
        <v>-18.15316</v>
      </c>
      <c r="T32" s="190">
        <v>-15.922499999999999</v>
      </c>
      <c r="U32" s="190">
        <v>-16.109290000000001</v>
      </c>
      <c r="V32" s="190">
        <v>-8.2410300000000003</v>
      </c>
      <c r="W32" s="190">
        <v>-24.003340000000001</v>
      </c>
      <c r="X32" s="190">
        <v>-12.045209999999999</v>
      </c>
      <c r="Y32" s="190">
        <v>-7.8899799999999995</v>
      </c>
      <c r="Z32" s="190">
        <v>-22.646060000000002</v>
      </c>
      <c r="AA32" s="190">
        <v>-32.673250000000003</v>
      </c>
      <c r="AB32" s="190">
        <v>-24.1571297449231</v>
      </c>
      <c r="AC32" s="190">
        <v>0.98637802205530201</v>
      </c>
      <c r="AD32" s="190">
        <v>-30.2013865144412</v>
      </c>
      <c r="AE32" s="190">
        <v>-0.95083847050134207</v>
      </c>
      <c r="AF32" s="190">
        <v>-12.716791635963881</v>
      </c>
      <c r="AG32" s="190">
        <v>-5.7794314590614571</v>
      </c>
      <c r="AH32" s="190">
        <v>-12.36787787501088</v>
      </c>
      <c r="AI32" s="203"/>
      <c r="AJ32" s="203"/>
      <c r="AK32" s="203"/>
      <c r="AL32" s="203"/>
      <c r="AM32" s="203"/>
      <c r="AN32" s="167"/>
      <c r="AO32" s="167"/>
      <c r="AP32" s="167"/>
      <c r="AQ32" s="167"/>
      <c r="AR32" s="167"/>
      <c r="AS32" s="167"/>
      <c r="AT32" s="167"/>
      <c r="AU32" s="167"/>
      <c r="AV32" s="167"/>
      <c r="AW32" s="167"/>
      <c r="AX32" s="167"/>
      <c r="AY32" s="167"/>
    </row>
    <row r="33" spans="1:51" ht="14.5" x14ac:dyDescent="0.35">
      <c r="A33" s="304">
        <f>YampaRiverInflow.TotalOutflow!A33</f>
        <v>46054</v>
      </c>
      <c r="B33" s="280"/>
      <c r="C33" s="270">
        <v>-12.694000000000001</v>
      </c>
      <c r="D33" s="285">
        <v>-12.694000000000001</v>
      </c>
      <c r="E33" s="190">
        <v>-8.6256699999999995</v>
      </c>
      <c r="F33" s="190">
        <v>-4.7783299999999995</v>
      </c>
      <c r="G33" s="190">
        <v>-20.94144</v>
      </c>
      <c r="H33" s="190">
        <v>-17.372900000000001</v>
      </c>
      <c r="I33" s="190">
        <v>14.6288</v>
      </c>
      <c r="J33" s="190">
        <v>-16.739249999999998</v>
      </c>
      <c r="K33" s="190">
        <v>-12.46504</v>
      </c>
      <c r="L33" s="190">
        <v>-9.1210300000000011</v>
      </c>
      <c r="M33" s="190">
        <v>-7.8426999999999998</v>
      </c>
      <c r="N33" s="190">
        <v>-5.5530600000000003</v>
      </c>
      <c r="O33" s="190">
        <v>-10.331049999999999</v>
      </c>
      <c r="P33" s="190">
        <v>-2.1568899999999998</v>
      </c>
      <c r="Q33" s="190">
        <v>-9.2535300000000014</v>
      </c>
      <c r="R33" s="190">
        <v>-8.9076200000000014</v>
      </c>
      <c r="S33" s="190">
        <v>-4.1460799999999995</v>
      </c>
      <c r="T33" s="190">
        <v>-10.053940000000001</v>
      </c>
      <c r="U33" s="190">
        <v>-6.1692600000000004</v>
      </c>
      <c r="V33" s="190">
        <v>-12.2621</v>
      </c>
      <c r="W33" s="190">
        <v>-20.240539999999999</v>
      </c>
      <c r="X33" s="190">
        <v>-13.770149999999999</v>
      </c>
      <c r="Y33" s="190">
        <v>-23.709220000000002</v>
      </c>
      <c r="Z33" s="190">
        <v>-9.7715200000000006</v>
      </c>
      <c r="AA33" s="190">
        <v>-22.627830000000003</v>
      </c>
      <c r="AB33" s="190">
        <v>-15.455982647396</v>
      </c>
      <c r="AC33" s="190">
        <v>-5.8749314387434293</v>
      </c>
      <c r="AD33" s="190">
        <v>-8.4656240510355207</v>
      </c>
      <c r="AE33" s="190">
        <v>-4.6766209284448594</v>
      </c>
      <c r="AF33" s="190">
        <v>-22.525036091181075</v>
      </c>
      <c r="AG33" s="190">
        <v>-5.7098542439644264</v>
      </c>
      <c r="AH33" s="190">
        <v>10.151250214067531</v>
      </c>
      <c r="AI33" s="203"/>
      <c r="AJ33" s="203"/>
      <c r="AK33" s="203"/>
      <c r="AL33" s="203"/>
      <c r="AM33" s="203"/>
      <c r="AN33" s="167"/>
      <c r="AO33" s="167"/>
      <c r="AP33" s="167"/>
      <c r="AQ33" s="167"/>
      <c r="AR33" s="167"/>
      <c r="AS33" s="167"/>
      <c r="AT33" s="167"/>
      <c r="AU33" s="167"/>
      <c r="AV33" s="167"/>
      <c r="AW33" s="167"/>
      <c r="AX33" s="167"/>
      <c r="AY33" s="167"/>
    </row>
    <row r="34" spans="1:51" ht="14.5" x14ac:dyDescent="0.35">
      <c r="A34" s="304">
        <f>YampaRiverInflow.TotalOutflow!A34</f>
        <v>46082</v>
      </c>
      <c r="B34" s="280"/>
      <c r="C34" s="270">
        <v>-10.426</v>
      </c>
      <c r="D34" s="285">
        <v>-10.426</v>
      </c>
      <c r="E34" s="190">
        <v>-26.61149</v>
      </c>
      <c r="F34" s="190">
        <v>-24.585830000000001</v>
      </c>
      <c r="G34" s="190">
        <v>-10.1469</v>
      </c>
      <c r="H34" s="190">
        <v>-24.405729999999998</v>
      </c>
      <c r="I34" s="190">
        <v>-41.61844</v>
      </c>
      <c r="J34" s="190">
        <v>-20.912990000000001</v>
      </c>
      <c r="K34" s="190">
        <v>-15.42376</v>
      </c>
      <c r="L34" s="190">
        <v>-46.979050000000001</v>
      </c>
      <c r="M34" s="190">
        <v>-13.50891</v>
      </c>
      <c r="N34" s="190">
        <v>-9.4484200000000005</v>
      </c>
      <c r="O34" s="190">
        <v>-15.45289</v>
      </c>
      <c r="P34" s="190">
        <v>-14.12349</v>
      </c>
      <c r="Q34" s="190">
        <v>-17.224810000000002</v>
      </c>
      <c r="R34" s="190">
        <v>-18.18402</v>
      </c>
      <c r="S34" s="190">
        <v>-16.42624</v>
      </c>
      <c r="T34" s="190">
        <v>-16.519099999999998</v>
      </c>
      <c r="U34" s="190">
        <v>-21.362770000000001</v>
      </c>
      <c r="V34" s="190">
        <v>-13.940290000000001</v>
      </c>
      <c r="W34" s="190">
        <v>-25.785889999999998</v>
      </c>
      <c r="X34" s="190">
        <v>-13.57385</v>
      </c>
      <c r="Y34" s="190">
        <v>-14.951780000000001</v>
      </c>
      <c r="Z34" s="190">
        <v>-24.381869999999999</v>
      </c>
      <c r="AA34" s="190">
        <v>-18.517049999999998</v>
      </c>
      <c r="AB34" s="190">
        <v>-29.967980399044698</v>
      </c>
      <c r="AC34" s="190">
        <v>-3.9186748927238999</v>
      </c>
      <c r="AD34" s="190">
        <v>3.78158654325282</v>
      </c>
      <c r="AE34" s="190">
        <v>-0.165478108417315</v>
      </c>
      <c r="AF34" s="190">
        <v>-33.272751616104074</v>
      </c>
      <c r="AG34" s="190">
        <v>-3.3822040949199934</v>
      </c>
      <c r="AH34" s="190">
        <v>-5.8828062150550702</v>
      </c>
      <c r="AI34" s="203"/>
      <c r="AJ34" s="203"/>
      <c r="AK34" s="203"/>
      <c r="AL34" s="203"/>
      <c r="AM34" s="203"/>
      <c r="AN34" s="167"/>
      <c r="AO34" s="167"/>
      <c r="AP34" s="167"/>
      <c r="AQ34" s="167"/>
      <c r="AR34" s="167"/>
      <c r="AS34" s="167"/>
      <c r="AT34" s="167"/>
      <c r="AU34" s="167"/>
      <c r="AV34" s="167"/>
      <c r="AW34" s="167"/>
      <c r="AX34" s="167"/>
      <c r="AY34" s="167"/>
    </row>
    <row r="35" spans="1:51" ht="14.5" x14ac:dyDescent="0.35">
      <c r="A35" s="304">
        <f>YampaRiverInflow.TotalOutflow!A35</f>
        <v>46113</v>
      </c>
      <c r="B35" s="280"/>
      <c r="C35" s="270">
        <v>-13.513999999999999</v>
      </c>
      <c r="D35" s="285">
        <v>-13.513999999999999</v>
      </c>
      <c r="E35" s="190">
        <v>-28.879900000000003</v>
      </c>
      <c r="F35" s="190">
        <v>-19.677019999999999</v>
      </c>
      <c r="G35" s="190">
        <v>-31.681180000000001</v>
      </c>
      <c r="H35" s="190">
        <v>-14.10609</v>
      </c>
      <c r="I35" s="190">
        <v>-11.98128</v>
      </c>
      <c r="J35" s="190">
        <v>-22.55518</v>
      </c>
      <c r="K35" s="190">
        <v>58.147940000000006</v>
      </c>
      <c r="L35" s="190">
        <v>-64.754249999999999</v>
      </c>
      <c r="M35" s="190">
        <v>-13.812430000000001</v>
      </c>
      <c r="N35" s="190">
        <v>-19.395679999999999</v>
      </c>
      <c r="O35" s="190">
        <v>-0.58677000000000001</v>
      </c>
      <c r="P35" s="190">
        <v>-20.977029999999999</v>
      </c>
      <c r="Q35" s="190">
        <v>-23.67004</v>
      </c>
      <c r="R35" s="190">
        <v>-22.150279999999999</v>
      </c>
      <c r="S35" s="190">
        <v>-10.326360000000001</v>
      </c>
      <c r="T35" s="190">
        <v>-17.860139999999998</v>
      </c>
      <c r="U35" s="190">
        <v>-21.034770000000002</v>
      </c>
      <c r="V35" s="190">
        <v>-16.89048</v>
      </c>
      <c r="W35" s="190">
        <v>-27.78388</v>
      </c>
      <c r="X35" s="190">
        <v>-24.14518</v>
      </c>
      <c r="Y35" s="190">
        <v>-25.381180000000001</v>
      </c>
      <c r="Z35" s="190">
        <v>-22.591699999999999</v>
      </c>
      <c r="AA35" s="190">
        <v>-21.645820000000001</v>
      </c>
      <c r="AB35" s="190">
        <v>-27.296583863680898</v>
      </c>
      <c r="AC35" s="190">
        <v>-6.8666990838692197</v>
      </c>
      <c r="AD35" s="190">
        <v>-4.4101040311918496</v>
      </c>
      <c r="AE35" s="190">
        <v>0.32782876848779102</v>
      </c>
      <c r="AF35" s="190">
        <v>-38.38269309226537</v>
      </c>
      <c r="AG35" s="190">
        <v>-19.157315839774473</v>
      </c>
      <c r="AH35" s="190">
        <v>-15.825731008529852</v>
      </c>
      <c r="AI35" s="203"/>
      <c r="AJ35" s="203"/>
      <c r="AK35" s="203"/>
      <c r="AL35" s="203"/>
      <c r="AM35" s="203"/>
      <c r="AN35" s="167"/>
      <c r="AO35" s="167"/>
      <c r="AP35" s="167"/>
      <c r="AQ35" s="167"/>
      <c r="AR35" s="167"/>
      <c r="AS35" s="167"/>
      <c r="AT35" s="167"/>
      <c r="AU35" s="167"/>
      <c r="AV35" s="167"/>
      <c r="AW35" s="167"/>
      <c r="AX35" s="167"/>
      <c r="AY35" s="167"/>
    </row>
    <row r="36" spans="1:51" ht="14.5" x14ac:dyDescent="0.35">
      <c r="A36" s="304">
        <f>YampaRiverInflow.TotalOutflow!A36</f>
        <v>46143</v>
      </c>
      <c r="B36" s="280"/>
      <c r="C36" s="270">
        <v>-13.119</v>
      </c>
      <c r="D36" s="285">
        <v>-13.119</v>
      </c>
      <c r="E36" s="190">
        <v>-31.532360000000001</v>
      </c>
      <c r="F36" s="190">
        <v>-23.549289999999999</v>
      </c>
      <c r="G36" s="190">
        <v>-4.1466599999999998</v>
      </c>
      <c r="H36" s="190">
        <v>-16.730790000000002</v>
      </c>
      <c r="I36" s="190">
        <v>-20.673770000000001</v>
      </c>
      <c r="J36" s="190">
        <v>-17.359860000000001</v>
      </c>
      <c r="K36" s="190">
        <v>34.052529999999997</v>
      </c>
      <c r="L36" s="190">
        <v>-1.7655699999999999</v>
      </c>
      <c r="M36" s="190">
        <v>-18.956109999999999</v>
      </c>
      <c r="N36" s="190">
        <v>-19.014720000000001</v>
      </c>
      <c r="O36" s="190">
        <v>-30.134370000000001</v>
      </c>
      <c r="P36" s="190">
        <v>-22.792720000000003</v>
      </c>
      <c r="Q36" s="190">
        <v>2.1723600000000003</v>
      </c>
      <c r="R36" s="190">
        <v>-23.229320000000001</v>
      </c>
      <c r="S36" s="190">
        <v>-30.356549999999999</v>
      </c>
      <c r="T36" s="190">
        <v>-13.17548</v>
      </c>
      <c r="U36" s="190">
        <v>-26.73291</v>
      </c>
      <c r="V36" s="190">
        <v>-17.628589999999999</v>
      </c>
      <c r="W36" s="190">
        <v>-22.069290000000002</v>
      </c>
      <c r="X36" s="190">
        <v>-23.365380000000002</v>
      </c>
      <c r="Y36" s="190">
        <v>-25.14387</v>
      </c>
      <c r="Z36" s="190">
        <v>-18.31448</v>
      </c>
      <c r="AA36" s="190">
        <v>-13.93942</v>
      </c>
      <c r="AB36" s="190">
        <v>-20.988264455397299</v>
      </c>
      <c r="AC36" s="190">
        <v>-18.6031865575818</v>
      </c>
      <c r="AD36" s="190">
        <v>-16.873532198681101</v>
      </c>
      <c r="AE36" s="190">
        <v>-10.3614585683532</v>
      </c>
      <c r="AF36" s="190">
        <v>-50.887631320712337</v>
      </c>
      <c r="AG36" s="190">
        <v>-30.38728965732949</v>
      </c>
      <c r="AH36" s="190">
        <v>-18.69847368234792</v>
      </c>
      <c r="AI36" s="203"/>
      <c r="AJ36" s="203"/>
      <c r="AK36" s="203"/>
      <c r="AL36" s="203"/>
      <c r="AM36" s="203"/>
      <c r="AN36" s="167"/>
      <c r="AO36" s="167"/>
      <c r="AP36" s="167"/>
      <c r="AQ36" s="167"/>
      <c r="AR36" s="167"/>
      <c r="AS36" s="167"/>
      <c r="AT36" s="167"/>
      <c r="AU36" s="167"/>
      <c r="AV36" s="167"/>
      <c r="AW36" s="167"/>
      <c r="AX36" s="167"/>
      <c r="AY36" s="167"/>
    </row>
    <row r="37" spans="1:51" ht="14.5" x14ac:dyDescent="0.35">
      <c r="A37" s="304">
        <f>YampaRiverInflow.TotalOutflow!A37</f>
        <v>46174</v>
      </c>
      <c r="B37" s="280"/>
      <c r="C37" s="270">
        <v>-20.766999999999999</v>
      </c>
      <c r="D37" s="285">
        <v>-20.766999999999999</v>
      </c>
      <c r="E37" s="190">
        <v>-21.53116</v>
      </c>
      <c r="F37" s="190">
        <v>-28.16948</v>
      </c>
      <c r="G37" s="190">
        <v>-21.732470000000003</v>
      </c>
      <c r="H37" s="190">
        <v>-7.58514</v>
      </c>
      <c r="I37" s="190">
        <v>-14.68486</v>
      </c>
      <c r="J37" s="190">
        <v>-12.904590000000001</v>
      </c>
      <c r="K37" s="190">
        <v>-17.66553</v>
      </c>
      <c r="L37" s="190">
        <v>-18.500439999999998</v>
      </c>
      <c r="M37" s="190">
        <v>-9.6846800000000002</v>
      </c>
      <c r="N37" s="190">
        <v>-3.0129200000000003</v>
      </c>
      <c r="O37" s="190">
        <v>-10.71584</v>
      </c>
      <c r="P37" s="190">
        <v>-17.712730000000001</v>
      </c>
      <c r="Q37" s="190">
        <v>2.1411799999999999</v>
      </c>
      <c r="R37" s="190">
        <v>-20.19791</v>
      </c>
      <c r="S37" s="190">
        <v>-19.463480000000001</v>
      </c>
      <c r="T37" s="190">
        <v>-14.17783</v>
      </c>
      <c r="U37" s="190">
        <v>-34.892609999999998</v>
      </c>
      <c r="V37" s="190">
        <v>-20.2377</v>
      </c>
      <c r="W37" s="190">
        <v>-30.45213</v>
      </c>
      <c r="X37" s="190">
        <v>-27.64986</v>
      </c>
      <c r="Y37" s="190">
        <v>-30.77158</v>
      </c>
      <c r="Z37" s="190">
        <v>-30.150569999999998</v>
      </c>
      <c r="AA37" s="190">
        <v>-27.212169999999997</v>
      </c>
      <c r="AB37" s="190">
        <v>-17.7194681870902</v>
      </c>
      <c r="AC37" s="190">
        <v>-32.379981516299999</v>
      </c>
      <c r="AD37" s="190">
        <v>-23.798866425075097</v>
      </c>
      <c r="AE37" s="190">
        <v>-21.9297904675709</v>
      </c>
      <c r="AF37" s="190">
        <v>-57.58882165966952</v>
      </c>
      <c r="AG37" s="190">
        <v>-30.45201460504726</v>
      </c>
      <c r="AH37" s="190">
        <v>-3.2644045979033853</v>
      </c>
      <c r="AI37" s="203"/>
      <c r="AJ37" s="203"/>
      <c r="AK37" s="203"/>
      <c r="AL37" s="203"/>
      <c r="AM37" s="203"/>
      <c r="AN37" s="167"/>
      <c r="AO37" s="167"/>
      <c r="AP37" s="167"/>
      <c r="AQ37" s="167"/>
      <c r="AR37" s="167"/>
      <c r="AS37" s="167"/>
      <c r="AT37" s="167"/>
      <c r="AU37" s="167"/>
      <c r="AV37" s="167"/>
      <c r="AW37" s="167"/>
      <c r="AX37" s="167"/>
      <c r="AY37" s="167"/>
    </row>
    <row r="38" spans="1:51" ht="14.5" x14ac:dyDescent="0.35">
      <c r="A38" s="304">
        <f>YampaRiverInflow.TotalOutflow!A38</f>
        <v>46204</v>
      </c>
      <c r="B38" s="280"/>
      <c r="C38" s="270">
        <v>-21.096</v>
      </c>
      <c r="D38" s="285">
        <v>-21.096</v>
      </c>
      <c r="E38" s="190">
        <v>-21.142790000000002</v>
      </c>
      <c r="F38" s="190">
        <v>-18.928519999999999</v>
      </c>
      <c r="G38" s="190">
        <v>-9.5471299999999992</v>
      </c>
      <c r="H38" s="190">
        <v>-10.268600000000001</v>
      </c>
      <c r="I38" s="190">
        <v>-18.314310000000003</v>
      </c>
      <c r="J38" s="190">
        <v>-15.866149999999999</v>
      </c>
      <c r="K38" s="190">
        <v>-24.552409999999998</v>
      </c>
      <c r="L38" s="190">
        <v>-25.378720000000001</v>
      </c>
      <c r="M38" s="190">
        <v>-17.78331</v>
      </c>
      <c r="N38" s="190">
        <v>-18.8934</v>
      </c>
      <c r="O38" s="190">
        <v>-12.013909999999999</v>
      </c>
      <c r="P38" s="190">
        <v>-14.996409999999999</v>
      </c>
      <c r="Q38" s="190">
        <v>2.3123400000000003</v>
      </c>
      <c r="R38" s="190">
        <v>-19.286709999999999</v>
      </c>
      <c r="S38" s="190">
        <v>-10.45975</v>
      </c>
      <c r="T38" s="190">
        <v>-7.6106699999999998</v>
      </c>
      <c r="U38" s="190">
        <v>-27.08278</v>
      </c>
      <c r="V38" s="190">
        <v>-23.468240000000002</v>
      </c>
      <c r="W38" s="190">
        <v>-21.989319999999999</v>
      </c>
      <c r="X38" s="190">
        <v>-37.216929999999998</v>
      </c>
      <c r="Y38" s="190">
        <v>-22.890240000000002</v>
      </c>
      <c r="Z38" s="190">
        <v>-26.678540000000002</v>
      </c>
      <c r="AA38" s="190">
        <v>-37.337760000000003</v>
      </c>
      <c r="AB38" s="190">
        <v>-18.2346613577282</v>
      </c>
      <c r="AC38" s="190">
        <v>-18.848620976413699</v>
      </c>
      <c r="AD38" s="190">
        <v>-23.752590631551499</v>
      </c>
      <c r="AE38" s="190">
        <v>-17.2882505662513</v>
      </c>
      <c r="AF38" s="190">
        <v>-44.694644503792432</v>
      </c>
      <c r="AG38" s="190">
        <v>-40.747534366473715</v>
      </c>
      <c r="AH38" s="190">
        <v>-26.484467621707839</v>
      </c>
      <c r="AI38" s="203"/>
      <c r="AJ38" s="203"/>
      <c r="AK38" s="203"/>
      <c r="AL38" s="203"/>
      <c r="AM38" s="203"/>
      <c r="AN38" s="167"/>
      <c r="AO38" s="167"/>
      <c r="AP38" s="167"/>
      <c r="AQ38" s="167"/>
      <c r="AR38" s="167"/>
      <c r="AS38" s="167"/>
      <c r="AT38" s="167"/>
      <c r="AU38" s="167"/>
      <c r="AV38" s="167"/>
      <c r="AW38" s="167"/>
      <c r="AX38" s="167"/>
      <c r="AY38" s="167"/>
    </row>
    <row r="39" spans="1:51" ht="14.5" x14ac:dyDescent="0.35">
      <c r="A39" s="304">
        <f>YampaRiverInflow.TotalOutflow!A39</f>
        <v>46235</v>
      </c>
      <c r="B39" s="280"/>
      <c r="C39" s="270">
        <v>-16.552</v>
      </c>
      <c r="D39" s="285">
        <v>-16.552</v>
      </c>
      <c r="E39" s="190">
        <v>-28.87069</v>
      </c>
      <c r="F39" s="190">
        <v>-40.249079999999999</v>
      </c>
      <c r="G39" s="190">
        <v>-10.618690000000001</v>
      </c>
      <c r="H39" s="190">
        <v>-1.97844</v>
      </c>
      <c r="I39" s="190">
        <v>-19.845770000000002</v>
      </c>
      <c r="J39" s="190">
        <v>-18.154619999999998</v>
      </c>
      <c r="K39" s="190">
        <v>-19.77272</v>
      </c>
      <c r="L39" s="190">
        <v>-13.17257</v>
      </c>
      <c r="M39" s="190">
        <v>-14.711229999999999</v>
      </c>
      <c r="N39" s="190">
        <v>-8.0491299999999999</v>
      </c>
      <c r="O39" s="190">
        <v>-10.36894</v>
      </c>
      <c r="P39" s="190">
        <v>-12.309370000000001</v>
      </c>
      <c r="Q39" s="190">
        <v>3.9439999999999996E-2</v>
      </c>
      <c r="R39" s="190">
        <v>-13.62011</v>
      </c>
      <c r="S39" s="190">
        <v>-10.787000000000001</v>
      </c>
      <c r="T39" s="190">
        <v>-15.400589999999999</v>
      </c>
      <c r="U39" s="190">
        <v>-19.57723</v>
      </c>
      <c r="V39" s="190">
        <v>-13.29472</v>
      </c>
      <c r="W39" s="190">
        <v>-18.03979</v>
      </c>
      <c r="X39" s="190">
        <v>-23.891169999999999</v>
      </c>
      <c r="Y39" s="190">
        <v>-13.515309999999999</v>
      </c>
      <c r="Z39" s="190">
        <v>-23.837299999999999</v>
      </c>
      <c r="AA39" s="190">
        <v>-19.137979999999999</v>
      </c>
      <c r="AB39" s="190">
        <v>-15.5850350841859</v>
      </c>
      <c r="AC39" s="190">
        <v>-20.413870945690398</v>
      </c>
      <c r="AD39" s="190">
        <v>-17.994277469173699</v>
      </c>
      <c r="AE39" s="190">
        <v>-17.687800046524</v>
      </c>
      <c r="AF39" s="190">
        <v>-37.223178765369134</v>
      </c>
      <c r="AG39" s="190">
        <v>-44.692820137564823</v>
      </c>
      <c r="AH39" s="190">
        <v>-6.5048538154775057</v>
      </c>
      <c r="AI39" s="203"/>
      <c r="AJ39" s="203"/>
      <c r="AK39" s="203"/>
      <c r="AL39" s="203"/>
      <c r="AM39" s="203"/>
      <c r="AN39" s="167"/>
      <c r="AO39" s="167"/>
      <c r="AP39" s="167"/>
      <c r="AQ39" s="167"/>
      <c r="AR39" s="167"/>
      <c r="AS39" s="167"/>
      <c r="AT39" s="167"/>
      <c r="AU39" s="167"/>
      <c r="AV39" s="167"/>
      <c r="AW39" s="167"/>
      <c r="AX39" s="167"/>
      <c r="AY39" s="167"/>
    </row>
    <row r="40" spans="1:51" ht="14.5" x14ac:dyDescent="0.35">
      <c r="A40" s="304">
        <f>YampaRiverInflow.TotalOutflow!A40</f>
        <v>46266</v>
      </c>
      <c r="B40" s="280"/>
      <c r="C40" s="270">
        <v>-6.1840000000000002</v>
      </c>
      <c r="D40" s="285">
        <v>-6.1840000000000002</v>
      </c>
      <c r="E40" s="190">
        <v>0.30087999999999998</v>
      </c>
      <c r="F40" s="190">
        <v>1.5638399999999999</v>
      </c>
      <c r="G40" s="190">
        <v>-5.3830900000000002</v>
      </c>
      <c r="H40" s="190">
        <v>0.50452999999999992</v>
      </c>
      <c r="I40" s="190">
        <v>-16.785490000000003</v>
      </c>
      <c r="J40" s="190">
        <v>8.7774400000000004</v>
      </c>
      <c r="K40" s="190">
        <v>-0.65700999999999998</v>
      </c>
      <c r="L40" s="190">
        <v>-5.1176300000000001</v>
      </c>
      <c r="M40" s="190">
        <v>1.31694</v>
      </c>
      <c r="N40" s="190">
        <v>-3.9454199999999999</v>
      </c>
      <c r="O40" s="190">
        <v>2.79942</v>
      </c>
      <c r="P40" s="190">
        <v>-4.3560499999999998</v>
      </c>
      <c r="Q40" s="190">
        <v>0.24765999999999999</v>
      </c>
      <c r="R40" s="190">
        <v>-1.9077999999999999</v>
      </c>
      <c r="S40" s="190">
        <v>1.6536999999999999</v>
      </c>
      <c r="T40" s="190">
        <v>0.45062999999999998</v>
      </c>
      <c r="U40" s="190">
        <v>-4.00359</v>
      </c>
      <c r="V40" s="190">
        <v>-7.8580299999999994</v>
      </c>
      <c r="W40" s="190">
        <v>-6.6565699999999994</v>
      </c>
      <c r="X40" s="190">
        <v>-13.139520000000001</v>
      </c>
      <c r="Y40" s="190">
        <v>-7.8235400000000004</v>
      </c>
      <c r="Z40" s="190">
        <v>-17.94941</v>
      </c>
      <c r="AA40" s="190">
        <v>-20.019500000000001</v>
      </c>
      <c r="AB40" s="190">
        <v>-12.5769963398445</v>
      </c>
      <c r="AC40" s="190">
        <v>-12.664930500352801</v>
      </c>
      <c r="AD40" s="190">
        <v>-18.758475648761799</v>
      </c>
      <c r="AE40" s="190">
        <v>-1.27110780709264</v>
      </c>
      <c r="AF40" s="190">
        <v>-33.675139492561513</v>
      </c>
      <c r="AG40" s="190">
        <v>-15.970136704665375</v>
      </c>
      <c r="AH40" s="190">
        <v>4.5429256994443854</v>
      </c>
      <c r="AI40" s="203"/>
      <c r="AJ40" s="203"/>
      <c r="AK40" s="203"/>
      <c r="AL40" s="203"/>
      <c r="AM40" s="203"/>
      <c r="AN40" s="167"/>
      <c r="AO40" s="167"/>
      <c r="AP40" s="167"/>
      <c r="AQ40" s="167"/>
      <c r="AR40" s="167"/>
      <c r="AS40" s="167"/>
      <c r="AT40" s="167"/>
      <c r="AU40" s="167"/>
      <c r="AV40" s="167"/>
      <c r="AW40" s="167"/>
      <c r="AX40" s="167"/>
      <c r="AY40" s="167"/>
    </row>
    <row r="41" spans="1:51" ht="14.5" x14ac:dyDescent="0.35">
      <c r="A41" s="304">
        <f>YampaRiverInflow.TotalOutflow!A41</f>
        <v>46296</v>
      </c>
      <c r="B41" s="280"/>
      <c r="C41" s="270">
        <v>-10.753</v>
      </c>
      <c r="D41" s="285">
        <v>-10.753</v>
      </c>
      <c r="E41" s="190">
        <v>-6.6903999999999995</v>
      </c>
      <c r="F41" s="190">
        <v>-9.5990099999999998</v>
      </c>
      <c r="G41" s="190">
        <v>8.4510100000000001</v>
      </c>
      <c r="H41" s="190">
        <v>5.7720799999999999</v>
      </c>
      <c r="I41" s="190">
        <v>-14.64955</v>
      </c>
      <c r="J41" s="190">
        <v>11.184040000000001</v>
      </c>
      <c r="K41" s="190">
        <v>-2.5218699999999998</v>
      </c>
      <c r="L41" s="190">
        <v>12.298719999999999</v>
      </c>
      <c r="M41" s="190">
        <v>9.1142000000000003</v>
      </c>
      <c r="N41" s="190">
        <v>6.9690500000000002</v>
      </c>
      <c r="O41" s="190">
        <v>17.399669999999997</v>
      </c>
      <c r="P41" s="190">
        <v>17.673249999999999</v>
      </c>
      <c r="Q41" s="190">
        <v>19.239099999999997</v>
      </c>
      <c r="R41" s="190">
        <v>0.14559</v>
      </c>
      <c r="S41" s="190">
        <v>-3.8384399999999999</v>
      </c>
      <c r="T41" s="190">
        <v>-8.0890900000000006</v>
      </c>
      <c r="U41" s="190">
        <v>5.3184499999999995</v>
      </c>
      <c r="V41" s="190">
        <v>6.8723199999999993</v>
      </c>
      <c r="W41" s="190">
        <v>-3.3345599999999997</v>
      </c>
      <c r="X41" s="190">
        <v>-12.937790000000001</v>
      </c>
      <c r="Y41" s="190">
        <v>9.3299699999999994</v>
      </c>
      <c r="Z41" s="190">
        <v>-7.6352000000000002</v>
      </c>
      <c r="AA41" s="190">
        <v>-6.9373300000000002</v>
      </c>
      <c r="AB41" s="190">
        <v>-2.2106542585727502</v>
      </c>
      <c r="AC41" s="190">
        <v>-11.5548092057765</v>
      </c>
      <c r="AD41" s="190">
        <v>-24.732557731564899</v>
      </c>
      <c r="AE41" s="190">
        <v>-12.168433580297501</v>
      </c>
      <c r="AF41" s="190">
        <v>-31.92853069592417</v>
      </c>
      <c r="AG41" s="190">
        <v>-8.5193758119119227</v>
      </c>
      <c r="AH41" s="190">
        <v>-12.106017656854398</v>
      </c>
      <c r="AI41" s="203"/>
      <c r="AJ41" s="203"/>
      <c r="AK41" s="203"/>
      <c r="AL41" s="203"/>
      <c r="AM41" s="203"/>
      <c r="AN41" s="167"/>
      <c r="AO41" s="167"/>
      <c r="AP41" s="167"/>
      <c r="AQ41" s="167"/>
      <c r="AR41" s="167"/>
      <c r="AS41" s="167"/>
      <c r="AT41" s="167"/>
      <c r="AU41" s="167"/>
      <c r="AV41" s="167"/>
      <c r="AW41" s="167"/>
      <c r="AX41" s="167"/>
      <c r="AY41" s="167"/>
    </row>
    <row r="42" spans="1:51" ht="14.5" x14ac:dyDescent="0.35">
      <c r="A42" s="304">
        <f>YampaRiverInflow.TotalOutflow!A42</f>
        <v>46327</v>
      </c>
      <c r="B42" s="280"/>
      <c r="C42" s="270">
        <v>-16.073</v>
      </c>
      <c r="D42" s="285">
        <v>-16.073</v>
      </c>
      <c r="E42" s="190">
        <v>-38.727230000000006</v>
      </c>
      <c r="F42" s="190">
        <v>11.18458</v>
      </c>
      <c r="G42" s="190">
        <v>10.958489999999999</v>
      </c>
      <c r="H42" s="190">
        <v>-3.7692800000000002</v>
      </c>
      <c r="I42" s="190">
        <v>-15.648209999999999</v>
      </c>
      <c r="J42" s="190">
        <v>-0.50287000000000004</v>
      </c>
      <c r="K42" s="190">
        <v>16.895820000000001</v>
      </c>
      <c r="L42" s="190">
        <v>3.5182899999999999</v>
      </c>
      <c r="M42" s="190">
        <v>1.0546900000000001</v>
      </c>
      <c r="N42" s="190">
        <v>1.48285</v>
      </c>
      <c r="O42" s="190">
        <v>-5.3529099999999996</v>
      </c>
      <c r="P42" s="190">
        <v>-22.937849999999997</v>
      </c>
      <c r="Q42" s="190">
        <v>17.25741</v>
      </c>
      <c r="R42" s="190">
        <v>-4.2314999999999996</v>
      </c>
      <c r="S42" s="190">
        <v>-10.30818</v>
      </c>
      <c r="T42" s="190">
        <v>-12.985040000000001</v>
      </c>
      <c r="U42" s="190">
        <v>-26.999580000000002</v>
      </c>
      <c r="V42" s="190">
        <v>-8.9412700000000012</v>
      </c>
      <c r="W42" s="190">
        <v>-9.1097400000000004</v>
      </c>
      <c r="X42" s="190">
        <v>6.4318400000000002</v>
      </c>
      <c r="Y42" s="190">
        <v>-3.3335500000000002</v>
      </c>
      <c r="Z42" s="190">
        <v>-11.237219999999999</v>
      </c>
      <c r="AA42" s="190">
        <v>-26.772839999999999</v>
      </c>
      <c r="AB42" s="190">
        <v>-15.73670513499</v>
      </c>
      <c r="AC42" s="190">
        <v>-25.995712616168699</v>
      </c>
      <c r="AD42" s="190">
        <v>-1.0377086195756302</v>
      </c>
      <c r="AE42" s="190">
        <v>-31.726571329096</v>
      </c>
      <c r="AF42" s="190">
        <v>-20.625441646014423</v>
      </c>
      <c r="AG42" s="190">
        <v>-14.505944464038231</v>
      </c>
      <c r="AH42" s="190">
        <v>-9.119622605088356</v>
      </c>
      <c r="AI42" s="203"/>
      <c r="AJ42" s="203"/>
      <c r="AK42" s="203"/>
      <c r="AL42" s="203"/>
      <c r="AM42" s="203"/>
      <c r="AN42" s="167"/>
      <c r="AO42" s="167"/>
      <c r="AP42" s="167"/>
      <c r="AQ42" s="167"/>
      <c r="AR42" s="167"/>
      <c r="AS42" s="167"/>
      <c r="AT42" s="167"/>
      <c r="AU42" s="167"/>
      <c r="AV42" s="167"/>
      <c r="AW42" s="167"/>
      <c r="AX42" s="167"/>
      <c r="AY42" s="167"/>
    </row>
    <row r="43" spans="1:51" ht="14.5" x14ac:dyDescent="0.35">
      <c r="A43" s="304">
        <f>YampaRiverInflow.TotalOutflow!A43</f>
        <v>46357</v>
      </c>
      <c r="B43" s="280"/>
      <c r="C43" s="270">
        <v>-1.6040000000000001</v>
      </c>
      <c r="D43" s="285">
        <v>-1.6040000000000001</v>
      </c>
      <c r="E43" s="190">
        <v>-22.49784</v>
      </c>
      <c r="F43" s="190">
        <v>-4.7581699999999998</v>
      </c>
      <c r="G43" s="190">
        <v>-4.2268999999999997</v>
      </c>
      <c r="H43" s="190">
        <v>-38.098730000000003</v>
      </c>
      <c r="I43" s="190">
        <v>-16.883659999999999</v>
      </c>
      <c r="J43" s="190">
        <v>-19.378550000000001</v>
      </c>
      <c r="K43" s="190">
        <v>-16.600650000000002</v>
      </c>
      <c r="L43" s="190">
        <v>-12.671760000000001</v>
      </c>
      <c r="M43" s="190">
        <v>-11.092700000000001</v>
      </c>
      <c r="N43" s="190">
        <v>-5.9065600000000007</v>
      </c>
      <c r="O43" s="190">
        <v>-11.998950000000001</v>
      </c>
      <c r="P43" s="190">
        <v>-6.2203800000000005</v>
      </c>
      <c r="Q43" s="190">
        <v>5.5469099999999996</v>
      </c>
      <c r="R43" s="190">
        <v>-11.664959999999999</v>
      </c>
      <c r="S43" s="190">
        <v>-10.748290000000001</v>
      </c>
      <c r="T43" s="190">
        <v>-20.60698</v>
      </c>
      <c r="U43" s="190">
        <v>-11.0654</v>
      </c>
      <c r="V43" s="190">
        <v>-24.62893</v>
      </c>
      <c r="W43" s="190">
        <v>-2.98122</v>
      </c>
      <c r="X43" s="190">
        <v>-6.6501599999999996</v>
      </c>
      <c r="Y43" s="190">
        <v>1.63134</v>
      </c>
      <c r="Z43" s="190">
        <v>-9.3967500000000008</v>
      </c>
      <c r="AA43" s="190">
        <v>-13.98915</v>
      </c>
      <c r="AB43" s="190">
        <v>-12.4542512261587</v>
      </c>
      <c r="AC43" s="190">
        <v>-10.8324401513397</v>
      </c>
      <c r="AD43" s="190">
        <v>3.9299975641787799</v>
      </c>
      <c r="AE43" s="190">
        <v>-2.4028572739817102</v>
      </c>
      <c r="AF43" s="190">
        <v>-11.953157158801488</v>
      </c>
      <c r="AG43" s="190">
        <v>-20.113240887616342</v>
      </c>
      <c r="AH43" s="190">
        <v>-17.916438668824515</v>
      </c>
      <c r="AI43" s="203"/>
      <c r="AJ43" s="203"/>
      <c r="AK43" s="203"/>
      <c r="AL43" s="203"/>
      <c r="AM43" s="203"/>
      <c r="AN43" s="167"/>
      <c r="AO43" s="167"/>
      <c r="AP43" s="167"/>
      <c r="AQ43" s="167"/>
      <c r="AR43" s="167"/>
      <c r="AS43" s="167"/>
      <c r="AT43" s="167"/>
      <c r="AU43" s="167"/>
      <c r="AV43" s="167"/>
      <c r="AW43" s="167"/>
      <c r="AX43" s="167"/>
      <c r="AY43" s="167"/>
    </row>
    <row r="44" spans="1:51" ht="14.5" x14ac:dyDescent="0.35">
      <c r="A44" s="304">
        <f>YampaRiverInflow.TotalOutflow!A44</f>
        <v>46388</v>
      </c>
      <c r="B44" s="280"/>
      <c r="C44" s="270">
        <v>-10.813000000000001</v>
      </c>
      <c r="D44" s="285">
        <v>-10.813000000000001</v>
      </c>
      <c r="E44" s="190">
        <v>-9.5505300000000002</v>
      </c>
      <c r="F44" s="190">
        <v>-3.0365300000000004</v>
      </c>
      <c r="G44" s="190">
        <v>-13.873520000000001</v>
      </c>
      <c r="H44" s="190">
        <v>-24.659839999999999</v>
      </c>
      <c r="I44" s="190">
        <v>-23.680730000000001</v>
      </c>
      <c r="J44" s="190">
        <v>-10.09286</v>
      </c>
      <c r="K44" s="190">
        <v>1.2478399999999998</v>
      </c>
      <c r="L44" s="190">
        <v>-9.182129999999999</v>
      </c>
      <c r="M44" s="190">
        <v>-8.1827199999999998</v>
      </c>
      <c r="N44" s="190">
        <v>-11.68539</v>
      </c>
      <c r="O44" s="190">
        <v>-0.62502000000000002</v>
      </c>
      <c r="P44" s="190">
        <v>-24.903770000000002</v>
      </c>
      <c r="Q44" s="190">
        <v>-11.795629999999999</v>
      </c>
      <c r="R44" s="190">
        <v>-18.15316</v>
      </c>
      <c r="S44" s="190">
        <v>-15.922499999999999</v>
      </c>
      <c r="T44" s="190">
        <v>-16.109290000000001</v>
      </c>
      <c r="U44" s="190">
        <v>-8.2410300000000003</v>
      </c>
      <c r="V44" s="190">
        <v>-24.003340000000001</v>
      </c>
      <c r="W44" s="190">
        <v>-12.045209999999999</v>
      </c>
      <c r="X44" s="190">
        <v>-7.8899799999999995</v>
      </c>
      <c r="Y44" s="190">
        <v>-22.646060000000002</v>
      </c>
      <c r="Z44" s="190">
        <v>-32.673250000000003</v>
      </c>
      <c r="AA44" s="190">
        <v>-24.1571297449231</v>
      </c>
      <c r="AB44" s="190">
        <v>0.98637802205530201</v>
      </c>
      <c r="AC44" s="190">
        <v>-30.2013865144412</v>
      </c>
      <c r="AD44" s="190">
        <v>-0.95083847050134207</v>
      </c>
      <c r="AE44" s="190">
        <v>-12.716791635963881</v>
      </c>
      <c r="AF44" s="190">
        <v>-5.7794314590614571</v>
      </c>
      <c r="AG44" s="190">
        <v>-12.36787787501088</v>
      </c>
      <c r="AH44" s="190">
        <v>-0.88780962845580191</v>
      </c>
      <c r="AI44" s="203"/>
      <c r="AJ44" s="203"/>
      <c r="AK44" s="203"/>
      <c r="AL44" s="203"/>
      <c r="AM44" s="203"/>
      <c r="AN44" s="167"/>
      <c r="AO44" s="167"/>
      <c r="AP44" s="167"/>
      <c r="AQ44" s="167"/>
      <c r="AR44" s="167"/>
      <c r="AS44" s="167"/>
      <c r="AT44" s="167"/>
      <c r="AU44" s="167"/>
      <c r="AV44" s="167"/>
      <c r="AW44" s="167"/>
      <c r="AX44" s="167"/>
      <c r="AY44" s="167"/>
    </row>
    <row r="45" spans="1:51" ht="14.5" x14ac:dyDescent="0.35">
      <c r="A45" s="304">
        <f>YampaRiverInflow.TotalOutflow!A45</f>
        <v>46419</v>
      </c>
      <c r="B45" s="280"/>
      <c r="C45" s="270">
        <v>-12.694000000000001</v>
      </c>
      <c r="D45" s="285">
        <v>-12.694000000000001</v>
      </c>
      <c r="E45" s="190">
        <v>-4.7783299999999995</v>
      </c>
      <c r="F45" s="190">
        <v>-20.94144</v>
      </c>
      <c r="G45" s="190">
        <v>-17.372900000000001</v>
      </c>
      <c r="H45" s="190">
        <v>14.6288</v>
      </c>
      <c r="I45" s="190">
        <v>-16.739249999999998</v>
      </c>
      <c r="J45" s="190">
        <v>-12.46504</v>
      </c>
      <c r="K45" s="190">
        <v>-9.1210300000000011</v>
      </c>
      <c r="L45" s="190">
        <v>-7.8426999999999998</v>
      </c>
      <c r="M45" s="190">
        <v>-5.5530600000000003</v>
      </c>
      <c r="N45" s="190">
        <v>-10.331049999999999</v>
      </c>
      <c r="O45" s="190">
        <v>-2.1568899999999998</v>
      </c>
      <c r="P45" s="190">
        <v>-9.2535300000000014</v>
      </c>
      <c r="Q45" s="190">
        <v>-8.9076200000000014</v>
      </c>
      <c r="R45" s="190">
        <v>-4.1460799999999995</v>
      </c>
      <c r="S45" s="190">
        <v>-10.053940000000001</v>
      </c>
      <c r="T45" s="190">
        <v>-6.1692600000000004</v>
      </c>
      <c r="U45" s="190">
        <v>-12.2621</v>
      </c>
      <c r="V45" s="190">
        <v>-20.240539999999999</v>
      </c>
      <c r="W45" s="190">
        <v>-13.770149999999999</v>
      </c>
      <c r="X45" s="190">
        <v>-23.709220000000002</v>
      </c>
      <c r="Y45" s="190">
        <v>-9.7715200000000006</v>
      </c>
      <c r="Z45" s="190">
        <v>-22.627830000000003</v>
      </c>
      <c r="AA45" s="190">
        <v>-15.455982647396</v>
      </c>
      <c r="AB45" s="190">
        <v>-5.8749314387434293</v>
      </c>
      <c r="AC45" s="190">
        <v>-8.4656240510355207</v>
      </c>
      <c r="AD45" s="190">
        <v>-4.6766209284448594</v>
      </c>
      <c r="AE45" s="190">
        <v>-22.525036091181075</v>
      </c>
      <c r="AF45" s="190">
        <v>-5.7098542439644264</v>
      </c>
      <c r="AG45" s="190">
        <v>10.151250214067531</v>
      </c>
      <c r="AH45" s="190">
        <v>-8.3571780087885035</v>
      </c>
      <c r="AI45" s="203"/>
      <c r="AJ45" s="203"/>
      <c r="AK45" s="203"/>
      <c r="AL45" s="203"/>
      <c r="AM45" s="203"/>
      <c r="AN45" s="167"/>
      <c r="AO45" s="167"/>
      <c r="AP45" s="167"/>
      <c r="AQ45" s="167"/>
      <c r="AR45" s="167"/>
      <c r="AS45" s="167"/>
      <c r="AT45" s="167"/>
      <c r="AU45" s="167"/>
      <c r="AV45" s="167"/>
      <c r="AW45" s="167"/>
      <c r="AX45" s="167"/>
      <c r="AY45" s="167"/>
    </row>
    <row r="46" spans="1:51" ht="14.5" x14ac:dyDescent="0.35">
      <c r="A46" s="304">
        <f>YampaRiverInflow.TotalOutflow!A46</f>
        <v>46447</v>
      </c>
      <c r="B46" s="280"/>
      <c r="C46" s="270">
        <v>-10.426</v>
      </c>
      <c r="D46" s="285">
        <v>-10.426</v>
      </c>
      <c r="E46" s="190">
        <v>-24.585830000000001</v>
      </c>
      <c r="F46" s="190">
        <v>-10.1469</v>
      </c>
      <c r="G46" s="190">
        <v>-24.405729999999998</v>
      </c>
      <c r="H46" s="190">
        <v>-41.61844</v>
      </c>
      <c r="I46" s="190">
        <v>-20.912990000000001</v>
      </c>
      <c r="J46" s="190">
        <v>-15.42376</v>
      </c>
      <c r="K46" s="190">
        <v>-46.979050000000001</v>
      </c>
      <c r="L46" s="190">
        <v>-13.50891</v>
      </c>
      <c r="M46" s="190">
        <v>-9.4484200000000005</v>
      </c>
      <c r="N46" s="190">
        <v>-15.45289</v>
      </c>
      <c r="O46" s="190">
        <v>-14.12349</v>
      </c>
      <c r="P46" s="190">
        <v>-17.224810000000002</v>
      </c>
      <c r="Q46" s="190">
        <v>-18.18402</v>
      </c>
      <c r="R46" s="190">
        <v>-16.42624</v>
      </c>
      <c r="S46" s="190">
        <v>-16.519099999999998</v>
      </c>
      <c r="T46" s="190">
        <v>-21.362770000000001</v>
      </c>
      <c r="U46" s="190">
        <v>-13.940290000000001</v>
      </c>
      <c r="V46" s="190">
        <v>-25.785889999999998</v>
      </c>
      <c r="W46" s="190">
        <v>-13.57385</v>
      </c>
      <c r="X46" s="190">
        <v>-14.951780000000001</v>
      </c>
      <c r="Y46" s="190">
        <v>-24.381869999999999</v>
      </c>
      <c r="Z46" s="190">
        <v>-18.517049999999998</v>
      </c>
      <c r="AA46" s="190">
        <v>-29.967980399044698</v>
      </c>
      <c r="AB46" s="190">
        <v>-3.9186748927238999</v>
      </c>
      <c r="AC46" s="190">
        <v>3.78158654325282</v>
      </c>
      <c r="AD46" s="190">
        <v>-0.165478108417315</v>
      </c>
      <c r="AE46" s="190">
        <v>-33.272751616104074</v>
      </c>
      <c r="AF46" s="190">
        <v>-3.3822040949199934</v>
      </c>
      <c r="AG46" s="190">
        <v>-5.8828062150550702</v>
      </c>
      <c r="AH46" s="190">
        <v>-27.335487086718771</v>
      </c>
      <c r="AI46" s="203"/>
      <c r="AJ46" s="203"/>
      <c r="AK46" s="203"/>
      <c r="AL46" s="203"/>
      <c r="AM46" s="203"/>
      <c r="AN46" s="167"/>
      <c r="AO46" s="167"/>
      <c r="AP46" s="167"/>
      <c r="AQ46" s="167"/>
      <c r="AR46" s="167"/>
      <c r="AS46" s="167"/>
      <c r="AT46" s="167"/>
      <c r="AU46" s="167"/>
      <c r="AV46" s="167"/>
      <c r="AW46" s="167"/>
      <c r="AX46" s="167"/>
      <c r="AY46" s="167"/>
    </row>
    <row r="47" spans="1:51" ht="14.5" x14ac:dyDescent="0.35">
      <c r="A47" s="304">
        <f>YampaRiverInflow.TotalOutflow!A47</f>
        <v>46478</v>
      </c>
      <c r="B47" s="280"/>
      <c r="C47" s="270">
        <v>-13.513999999999999</v>
      </c>
      <c r="D47" s="285">
        <v>-13.513999999999999</v>
      </c>
      <c r="E47" s="190">
        <v>-19.677019999999999</v>
      </c>
      <c r="F47" s="190">
        <v>-31.681180000000001</v>
      </c>
      <c r="G47" s="190">
        <v>-14.10609</v>
      </c>
      <c r="H47" s="190">
        <v>-11.98128</v>
      </c>
      <c r="I47" s="190">
        <v>-22.55518</v>
      </c>
      <c r="J47" s="190">
        <v>58.147940000000006</v>
      </c>
      <c r="K47" s="190">
        <v>-64.754249999999999</v>
      </c>
      <c r="L47" s="190">
        <v>-13.812430000000001</v>
      </c>
      <c r="M47" s="190">
        <v>-19.395679999999999</v>
      </c>
      <c r="N47" s="190">
        <v>-0.58677000000000001</v>
      </c>
      <c r="O47" s="190">
        <v>-20.977029999999999</v>
      </c>
      <c r="P47" s="190">
        <v>-23.67004</v>
      </c>
      <c r="Q47" s="190">
        <v>-22.150279999999999</v>
      </c>
      <c r="R47" s="190">
        <v>-10.326360000000001</v>
      </c>
      <c r="S47" s="190">
        <v>-17.860139999999998</v>
      </c>
      <c r="T47" s="190">
        <v>-21.034770000000002</v>
      </c>
      <c r="U47" s="190">
        <v>-16.89048</v>
      </c>
      <c r="V47" s="190">
        <v>-27.78388</v>
      </c>
      <c r="W47" s="190">
        <v>-24.14518</v>
      </c>
      <c r="X47" s="190">
        <v>-25.381180000000001</v>
      </c>
      <c r="Y47" s="190">
        <v>-22.591699999999999</v>
      </c>
      <c r="Z47" s="190">
        <v>-21.645820000000001</v>
      </c>
      <c r="AA47" s="190">
        <v>-27.296583863680898</v>
      </c>
      <c r="AB47" s="190">
        <v>-6.8666990838692197</v>
      </c>
      <c r="AC47" s="190">
        <v>-4.4101040311918496</v>
      </c>
      <c r="AD47" s="190">
        <v>0.32782876848779102</v>
      </c>
      <c r="AE47" s="190">
        <v>-38.38269309226537</v>
      </c>
      <c r="AF47" s="190">
        <v>-19.157315839774473</v>
      </c>
      <c r="AG47" s="190">
        <v>-15.825731008529852</v>
      </c>
      <c r="AH47" s="190">
        <v>-28.334892742945986</v>
      </c>
      <c r="AI47" s="203"/>
      <c r="AJ47" s="203"/>
      <c r="AK47" s="203"/>
      <c r="AL47" s="203"/>
      <c r="AM47" s="203"/>
      <c r="AN47" s="167"/>
      <c r="AO47" s="167"/>
      <c r="AP47" s="167"/>
      <c r="AQ47" s="167"/>
      <c r="AR47" s="167"/>
      <c r="AS47" s="167"/>
      <c r="AT47" s="167"/>
      <c r="AU47" s="167"/>
      <c r="AV47" s="167"/>
      <c r="AW47" s="167"/>
      <c r="AX47" s="167"/>
      <c r="AY47" s="167"/>
    </row>
    <row r="48" spans="1:51" ht="14.5" x14ac:dyDescent="0.35">
      <c r="A48" s="304">
        <f>YampaRiverInflow.TotalOutflow!A48</f>
        <v>46508</v>
      </c>
      <c r="B48" s="280"/>
      <c r="C48" s="270">
        <v>-13.119</v>
      </c>
      <c r="D48" s="285">
        <v>-13.119</v>
      </c>
      <c r="E48" s="190">
        <v>-23.549289999999999</v>
      </c>
      <c r="F48" s="190">
        <v>-4.1466599999999998</v>
      </c>
      <c r="G48" s="190">
        <v>-16.730790000000002</v>
      </c>
      <c r="H48" s="190">
        <v>-20.673770000000001</v>
      </c>
      <c r="I48" s="190">
        <v>-17.359860000000001</v>
      </c>
      <c r="J48" s="190">
        <v>34.052529999999997</v>
      </c>
      <c r="K48" s="190">
        <v>-1.7655699999999999</v>
      </c>
      <c r="L48" s="190">
        <v>-18.956109999999999</v>
      </c>
      <c r="M48" s="190">
        <v>-19.014720000000001</v>
      </c>
      <c r="N48" s="190">
        <v>-30.134370000000001</v>
      </c>
      <c r="O48" s="190">
        <v>-22.792720000000003</v>
      </c>
      <c r="P48" s="190">
        <v>2.1723600000000003</v>
      </c>
      <c r="Q48" s="190">
        <v>-23.229320000000001</v>
      </c>
      <c r="R48" s="190">
        <v>-30.356549999999999</v>
      </c>
      <c r="S48" s="190">
        <v>-13.17548</v>
      </c>
      <c r="T48" s="190">
        <v>-26.73291</v>
      </c>
      <c r="U48" s="190">
        <v>-17.628589999999999</v>
      </c>
      <c r="V48" s="190">
        <v>-22.069290000000002</v>
      </c>
      <c r="W48" s="190">
        <v>-23.365380000000002</v>
      </c>
      <c r="X48" s="190">
        <v>-25.14387</v>
      </c>
      <c r="Y48" s="190">
        <v>-18.31448</v>
      </c>
      <c r="Z48" s="190">
        <v>-13.93942</v>
      </c>
      <c r="AA48" s="190">
        <v>-20.988264455397299</v>
      </c>
      <c r="AB48" s="190">
        <v>-18.6031865575818</v>
      </c>
      <c r="AC48" s="190">
        <v>-16.873532198681101</v>
      </c>
      <c r="AD48" s="190">
        <v>-10.3614585683532</v>
      </c>
      <c r="AE48" s="190">
        <v>-50.887631320712337</v>
      </c>
      <c r="AF48" s="190">
        <v>-30.38728965732949</v>
      </c>
      <c r="AG48" s="190">
        <v>-18.69847368234792</v>
      </c>
      <c r="AH48" s="190">
        <v>-31.340791793071929</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304">
        <f>YampaRiverInflow.TotalOutflow!A49</f>
        <v>46539</v>
      </c>
      <c r="B49" s="280"/>
      <c r="C49" s="270">
        <v>-20.766999999999999</v>
      </c>
      <c r="D49" s="285">
        <v>-20.766999999999999</v>
      </c>
      <c r="E49" s="190">
        <v>-28.16948</v>
      </c>
      <c r="F49" s="190">
        <v>-21.732470000000003</v>
      </c>
      <c r="G49" s="190">
        <v>-7.58514</v>
      </c>
      <c r="H49" s="190">
        <v>-14.68486</v>
      </c>
      <c r="I49" s="190">
        <v>-12.904590000000001</v>
      </c>
      <c r="J49" s="190">
        <v>-17.66553</v>
      </c>
      <c r="K49" s="190">
        <v>-18.500439999999998</v>
      </c>
      <c r="L49" s="190">
        <v>-9.6846800000000002</v>
      </c>
      <c r="M49" s="190">
        <v>-3.0129200000000003</v>
      </c>
      <c r="N49" s="190">
        <v>-10.71584</v>
      </c>
      <c r="O49" s="190">
        <v>-17.712730000000001</v>
      </c>
      <c r="P49" s="190">
        <v>2.1411799999999999</v>
      </c>
      <c r="Q49" s="190">
        <v>-20.19791</v>
      </c>
      <c r="R49" s="190">
        <v>-19.463480000000001</v>
      </c>
      <c r="S49" s="190">
        <v>-14.17783</v>
      </c>
      <c r="T49" s="190">
        <v>-34.892609999999998</v>
      </c>
      <c r="U49" s="190">
        <v>-20.2377</v>
      </c>
      <c r="V49" s="190">
        <v>-30.45213</v>
      </c>
      <c r="W49" s="190">
        <v>-27.64986</v>
      </c>
      <c r="X49" s="190">
        <v>-30.77158</v>
      </c>
      <c r="Y49" s="190">
        <v>-30.150569999999998</v>
      </c>
      <c r="Z49" s="190">
        <v>-27.212169999999997</v>
      </c>
      <c r="AA49" s="190">
        <v>-17.7194681870902</v>
      </c>
      <c r="AB49" s="190">
        <v>-32.379981516299999</v>
      </c>
      <c r="AC49" s="190">
        <v>-23.798866425075097</v>
      </c>
      <c r="AD49" s="190">
        <v>-21.9297904675709</v>
      </c>
      <c r="AE49" s="190">
        <v>-57.58882165966952</v>
      </c>
      <c r="AF49" s="190">
        <v>-30.45201460504726</v>
      </c>
      <c r="AG49" s="190">
        <v>-3.2644045979033853</v>
      </c>
      <c r="AH49" s="190">
        <v>-21.25587500818672</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304">
        <f>YampaRiverInflow.TotalOutflow!A50</f>
        <v>46569</v>
      </c>
      <c r="B50" s="280"/>
      <c r="C50" s="270">
        <v>-21.096</v>
      </c>
      <c r="D50" s="285">
        <v>-21.096</v>
      </c>
      <c r="E50" s="190">
        <v>-18.928519999999999</v>
      </c>
      <c r="F50" s="190">
        <v>-9.5471299999999992</v>
      </c>
      <c r="G50" s="190">
        <v>-10.268600000000001</v>
      </c>
      <c r="H50" s="190">
        <v>-18.314310000000003</v>
      </c>
      <c r="I50" s="190">
        <v>-15.866149999999999</v>
      </c>
      <c r="J50" s="190">
        <v>-24.552409999999998</v>
      </c>
      <c r="K50" s="190">
        <v>-25.378720000000001</v>
      </c>
      <c r="L50" s="190">
        <v>-17.78331</v>
      </c>
      <c r="M50" s="190">
        <v>-18.8934</v>
      </c>
      <c r="N50" s="190">
        <v>-12.013909999999999</v>
      </c>
      <c r="O50" s="190">
        <v>-14.996409999999999</v>
      </c>
      <c r="P50" s="190">
        <v>2.3123400000000003</v>
      </c>
      <c r="Q50" s="190">
        <v>-19.286709999999999</v>
      </c>
      <c r="R50" s="190">
        <v>-10.45975</v>
      </c>
      <c r="S50" s="190">
        <v>-7.6106699999999998</v>
      </c>
      <c r="T50" s="190">
        <v>-27.08278</v>
      </c>
      <c r="U50" s="190">
        <v>-23.468240000000002</v>
      </c>
      <c r="V50" s="190">
        <v>-21.989319999999999</v>
      </c>
      <c r="W50" s="190">
        <v>-37.216929999999998</v>
      </c>
      <c r="X50" s="190">
        <v>-22.890240000000002</v>
      </c>
      <c r="Y50" s="190">
        <v>-26.678540000000002</v>
      </c>
      <c r="Z50" s="190">
        <v>-37.337760000000003</v>
      </c>
      <c r="AA50" s="190">
        <v>-18.2346613577282</v>
      </c>
      <c r="AB50" s="190">
        <v>-18.848620976413699</v>
      </c>
      <c r="AC50" s="190">
        <v>-23.752590631551499</v>
      </c>
      <c r="AD50" s="190">
        <v>-17.2882505662513</v>
      </c>
      <c r="AE50" s="190">
        <v>-44.694644503792432</v>
      </c>
      <c r="AF50" s="190">
        <v>-40.747534366473715</v>
      </c>
      <c r="AG50" s="190">
        <v>-26.484467621707839</v>
      </c>
      <c r="AH50" s="190">
        <v>-20.874592654772332</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304">
        <f>YampaRiverInflow.TotalOutflow!A51</f>
        <v>46600</v>
      </c>
      <c r="B51" s="280"/>
      <c r="C51" s="270">
        <v>-16.552</v>
      </c>
      <c r="D51" s="285">
        <v>-16.552</v>
      </c>
      <c r="E51" s="190">
        <v>-40.249079999999999</v>
      </c>
      <c r="F51" s="190">
        <v>-10.618690000000001</v>
      </c>
      <c r="G51" s="190">
        <v>-1.97844</v>
      </c>
      <c r="H51" s="190">
        <v>-19.845770000000002</v>
      </c>
      <c r="I51" s="190">
        <v>-18.154619999999998</v>
      </c>
      <c r="J51" s="190">
        <v>-19.77272</v>
      </c>
      <c r="K51" s="190">
        <v>-13.17257</v>
      </c>
      <c r="L51" s="190">
        <v>-14.711229999999999</v>
      </c>
      <c r="M51" s="190">
        <v>-8.0491299999999999</v>
      </c>
      <c r="N51" s="190">
        <v>-10.36894</v>
      </c>
      <c r="O51" s="190">
        <v>-12.309370000000001</v>
      </c>
      <c r="P51" s="190">
        <v>3.9439999999999996E-2</v>
      </c>
      <c r="Q51" s="190">
        <v>-13.62011</v>
      </c>
      <c r="R51" s="190">
        <v>-10.787000000000001</v>
      </c>
      <c r="S51" s="190">
        <v>-15.400589999999999</v>
      </c>
      <c r="T51" s="190">
        <v>-19.57723</v>
      </c>
      <c r="U51" s="190">
        <v>-13.29472</v>
      </c>
      <c r="V51" s="190">
        <v>-18.03979</v>
      </c>
      <c r="W51" s="190">
        <v>-23.891169999999999</v>
      </c>
      <c r="X51" s="190">
        <v>-13.515309999999999</v>
      </c>
      <c r="Y51" s="190">
        <v>-23.837299999999999</v>
      </c>
      <c r="Z51" s="190">
        <v>-19.137979999999999</v>
      </c>
      <c r="AA51" s="190">
        <v>-15.5850350841859</v>
      </c>
      <c r="AB51" s="190">
        <v>-20.413870945690398</v>
      </c>
      <c r="AC51" s="190">
        <v>-17.994277469173699</v>
      </c>
      <c r="AD51" s="190">
        <v>-17.687800046524</v>
      </c>
      <c r="AE51" s="190">
        <v>-37.223178765369134</v>
      </c>
      <c r="AF51" s="190">
        <v>-44.692820137564823</v>
      </c>
      <c r="AG51" s="190">
        <v>-6.5048538154775057</v>
      </c>
      <c r="AH51" s="190">
        <v>-28.605911066676502</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304">
        <f>YampaRiverInflow.TotalOutflow!A52</f>
        <v>46631</v>
      </c>
      <c r="B52" s="280"/>
      <c r="C52" s="270">
        <v>-6.1840000000000002</v>
      </c>
      <c r="D52" s="285">
        <v>-6.1840000000000002</v>
      </c>
      <c r="E52" s="190">
        <v>1.5638399999999999</v>
      </c>
      <c r="F52" s="190">
        <v>-5.3830900000000002</v>
      </c>
      <c r="G52" s="190">
        <v>0.50452999999999992</v>
      </c>
      <c r="H52" s="190">
        <v>-16.785490000000003</v>
      </c>
      <c r="I52" s="190">
        <v>8.7774400000000004</v>
      </c>
      <c r="J52" s="190">
        <v>-0.65700999999999998</v>
      </c>
      <c r="K52" s="190">
        <v>-5.1176300000000001</v>
      </c>
      <c r="L52" s="190">
        <v>1.31694</v>
      </c>
      <c r="M52" s="190">
        <v>-3.9454199999999999</v>
      </c>
      <c r="N52" s="190">
        <v>2.79942</v>
      </c>
      <c r="O52" s="190">
        <v>-4.3560499999999998</v>
      </c>
      <c r="P52" s="190">
        <v>0.24765999999999999</v>
      </c>
      <c r="Q52" s="190">
        <v>-1.9077999999999999</v>
      </c>
      <c r="R52" s="190">
        <v>1.6536999999999999</v>
      </c>
      <c r="S52" s="190">
        <v>0.45062999999999998</v>
      </c>
      <c r="T52" s="190">
        <v>-4.00359</v>
      </c>
      <c r="U52" s="190">
        <v>-7.8580299999999994</v>
      </c>
      <c r="V52" s="190">
        <v>-6.6565699999999994</v>
      </c>
      <c r="W52" s="190">
        <v>-13.139520000000001</v>
      </c>
      <c r="X52" s="190">
        <v>-7.8235400000000004</v>
      </c>
      <c r="Y52" s="190">
        <v>-17.94941</v>
      </c>
      <c r="Z52" s="190">
        <v>-20.019500000000001</v>
      </c>
      <c r="AA52" s="190">
        <v>-12.5769963398445</v>
      </c>
      <c r="AB52" s="190">
        <v>-12.664930500352801</v>
      </c>
      <c r="AC52" s="190">
        <v>-18.758475648761799</v>
      </c>
      <c r="AD52" s="190">
        <v>-1.27110780709264</v>
      </c>
      <c r="AE52" s="190">
        <v>-33.675139492561513</v>
      </c>
      <c r="AF52" s="190">
        <v>-15.970136704665375</v>
      </c>
      <c r="AG52" s="190">
        <v>4.5429256994443854</v>
      </c>
      <c r="AH52" s="190">
        <v>0.56206851045020045</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304">
        <f>YampaRiverInflow.TotalOutflow!A53</f>
        <v>46661</v>
      </c>
      <c r="B53" s="280"/>
      <c r="C53" s="270">
        <v>-10.753</v>
      </c>
      <c r="D53" s="285">
        <v>-10.753</v>
      </c>
      <c r="E53" s="190">
        <v>-9.5990099999999998</v>
      </c>
      <c r="F53" s="190">
        <v>8.4510100000000001</v>
      </c>
      <c r="G53" s="190">
        <v>5.7720799999999999</v>
      </c>
      <c r="H53" s="190">
        <v>-14.64955</v>
      </c>
      <c r="I53" s="190">
        <v>11.184040000000001</v>
      </c>
      <c r="J53" s="190">
        <v>-2.5218699999999998</v>
      </c>
      <c r="K53" s="190">
        <v>12.298719999999999</v>
      </c>
      <c r="L53" s="190">
        <v>9.1142000000000003</v>
      </c>
      <c r="M53" s="190">
        <v>6.9690500000000002</v>
      </c>
      <c r="N53" s="190">
        <v>17.399669999999997</v>
      </c>
      <c r="O53" s="190">
        <v>17.673249999999999</v>
      </c>
      <c r="P53" s="190">
        <v>19.239099999999997</v>
      </c>
      <c r="Q53" s="190">
        <v>0.14559</v>
      </c>
      <c r="R53" s="190">
        <v>-3.8384399999999999</v>
      </c>
      <c r="S53" s="190">
        <v>-8.0890900000000006</v>
      </c>
      <c r="T53" s="190">
        <v>5.3184499999999995</v>
      </c>
      <c r="U53" s="190">
        <v>6.8723199999999993</v>
      </c>
      <c r="V53" s="190">
        <v>-3.3345599999999997</v>
      </c>
      <c r="W53" s="190">
        <v>-12.937790000000001</v>
      </c>
      <c r="X53" s="190">
        <v>9.3299699999999994</v>
      </c>
      <c r="Y53" s="190">
        <v>-7.6352000000000002</v>
      </c>
      <c r="Z53" s="190">
        <v>-6.9373300000000002</v>
      </c>
      <c r="AA53" s="190">
        <v>-2.2106542585727502</v>
      </c>
      <c r="AB53" s="190">
        <v>-11.5548092057765</v>
      </c>
      <c r="AC53" s="190">
        <v>-24.732557731564899</v>
      </c>
      <c r="AD53" s="190">
        <v>-12.168433580297501</v>
      </c>
      <c r="AE53" s="190">
        <v>-31.92853069592417</v>
      </c>
      <c r="AF53" s="190">
        <v>-8.5193758119119227</v>
      </c>
      <c r="AG53" s="190">
        <v>-12.106017656854398</v>
      </c>
      <c r="AH53" s="190">
        <v>-6.4365668373689244</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304">
        <f>YampaRiverInflow.TotalOutflow!A54</f>
        <v>46692</v>
      </c>
      <c r="B54" s="280"/>
      <c r="C54" s="270">
        <v>-16.073</v>
      </c>
      <c r="D54" s="285">
        <v>-16.073</v>
      </c>
      <c r="E54" s="190">
        <v>11.18458</v>
      </c>
      <c r="F54" s="190">
        <v>10.958489999999999</v>
      </c>
      <c r="G54" s="190">
        <v>-3.7692800000000002</v>
      </c>
      <c r="H54" s="190">
        <v>-15.648209999999999</v>
      </c>
      <c r="I54" s="190">
        <v>-0.50287000000000004</v>
      </c>
      <c r="J54" s="190">
        <v>16.895820000000001</v>
      </c>
      <c r="K54" s="190">
        <v>3.5182899999999999</v>
      </c>
      <c r="L54" s="190">
        <v>1.0546900000000001</v>
      </c>
      <c r="M54" s="190">
        <v>1.48285</v>
      </c>
      <c r="N54" s="190">
        <v>-5.3529099999999996</v>
      </c>
      <c r="O54" s="190">
        <v>-22.937849999999997</v>
      </c>
      <c r="P54" s="190">
        <v>17.25741</v>
      </c>
      <c r="Q54" s="190">
        <v>-4.2314999999999996</v>
      </c>
      <c r="R54" s="190">
        <v>-10.30818</v>
      </c>
      <c r="S54" s="190">
        <v>-12.985040000000001</v>
      </c>
      <c r="T54" s="190">
        <v>-26.999580000000002</v>
      </c>
      <c r="U54" s="190">
        <v>-8.9412700000000012</v>
      </c>
      <c r="V54" s="190">
        <v>-9.1097400000000004</v>
      </c>
      <c r="W54" s="190">
        <v>6.4318400000000002</v>
      </c>
      <c r="X54" s="190">
        <v>-3.3335500000000002</v>
      </c>
      <c r="Y54" s="190">
        <v>-11.237219999999999</v>
      </c>
      <c r="Z54" s="190">
        <v>-26.772839999999999</v>
      </c>
      <c r="AA54" s="190">
        <v>-15.73670513499</v>
      </c>
      <c r="AB54" s="190">
        <v>-25.995712616168699</v>
      </c>
      <c r="AC54" s="190">
        <v>-1.0377086195756302</v>
      </c>
      <c r="AD54" s="190">
        <v>-31.726571329096</v>
      </c>
      <c r="AE54" s="190">
        <v>-20.625441646014423</v>
      </c>
      <c r="AF54" s="190">
        <v>-14.505944464038231</v>
      </c>
      <c r="AG54" s="190">
        <v>-9.119622605088356</v>
      </c>
      <c r="AH54" s="190">
        <v>-38.350909631919613</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304">
        <f>YampaRiverInflow.TotalOutflow!A55</f>
        <v>46722</v>
      </c>
      <c r="B55" s="280"/>
      <c r="C55" s="270">
        <v>-1.6040000000000001</v>
      </c>
      <c r="D55" s="285">
        <v>-1.6040000000000001</v>
      </c>
      <c r="E55" s="190">
        <v>-4.7581699999999998</v>
      </c>
      <c r="F55" s="190">
        <v>-4.2268999999999997</v>
      </c>
      <c r="G55" s="190">
        <v>-38.098730000000003</v>
      </c>
      <c r="H55" s="190">
        <v>-16.883659999999999</v>
      </c>
      <c r="I55" s="190">
        <v>-19.378550000000001</v>
      </c>
      <c r="J55" s="190">
        <v>-16.600650000000002</v>
      </c>
      <c r="K55" s="190">
        <v>-12.671760000000001</v>
      </c>
      <c r="L55" s="190">
        <v>-11.092700000000001</v>
      </c>
      <c r="M55" s="190">
        <v>-5.9065600000000007</v>
      </c>
      <c r="N55" s="190">
        <v>-11.998950000000001</v>
      </c>
      <c r="O55" s="190">
        <v>-6.2203800000000005</v>
      </c>
      <c r="P55" s="190">
        <v>5.5469099999999996</v>
      </c>
      <c r="Q55" s="190">
        <v>-11.664959999999999</v>
      </c>
      <c r="R55" s="190">
        <v>-10.748290000000001</v>
      </c>
      <c r="S55" s="190">
        <v>-20.60698</v>
      </c>
      <c r="T55" s="190">
        <v>-11.0654</v>
      </c>
      <c r="U55" s="190">
        <v>-24.62893</v>
      </c>
      <c r="V55" s="190">
        <v>-2.98122</v>
      </c>
      <c r="W55" s="190">
        <v>-6.6501599999999996</v>
      </c>
      <c r="X55" s="190">
        <v>1.63134</v>
      </c>
      <c r="Y55" s="190">
        <v>-9.3967500000000008</v>
      </c>
      <c r="Z55" s="190">
        <v>-13.98915</v>
      </c>
      <c r="AA55" s="190">
        <v>-12.4542512261587</v>
      </c>
      <c r="AB55" s="190">
        <v>-10.8324401513397</v>
      </c>
      <c r="AC55" s="190">
        <v>3.9299975641787799</v>
      </c>
      <c r="AD55" s="190">
        <v>-2.4028572739817102</v>
      </c>
      <c r="AE55" s="190">
        <v>-11.953157158801488</v>
      </c>
      <c r="AF55" s="190">
        <v>-20.113240887616342</v>
      </c>
      <c r="AG55" s="190">
        <v>-17.916438668824515</v>
      </c>
      <c r="AH55" s="190">
        <v>-22.497844559537995</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304">
        <f>YampaRiverInflow.TotalOutflow!A56</f>
        <v>46753</v>
      </c>
      <c r="B56" s="280"/>
      <c r="C56" s="270">
        <v>-10.813000000000001</v>
      </c>
      <c r="D56" s="285">
        <v>-10.813000000000001</v>
      </c>
      <c r="E56" s="190">
        <v>-3.0365300000000004</v>
      </c>
      <c r="F56" s="190">
        <v>-13.873520000000001</v>
      </c>
      <c r="G56" s="190">
        <v>-24.659839999999999</v>
      </c>
      <c r="H56" s="190">
        <v>-23.680730000000001</v>
      </c>
      <c r="I56" s="190">
        <v>-10.09286</v>
      </c>
      <c r="J56" s="190">
        <v>1.2478399999999998</v>
      </c>
      <c r="K56" s="190">
        <v>-9.182129999999999</v>
      </c>
      <c r="L56" s="190">
        <v>-8.1827199999999998</v>
      </c>
      <c r="M56" s="190">
        <v>-11.68539</v>
      </c>
      <c r="N56" s="190">
        <v>-0.62502000000000002</v>
      </c>
      <c r="O56" s="190">
        <v>-24.903770000000002</v>
      </c>
      <c r="P56" s="190">
        <v>-11.795629999999999</v>
      </c>
      <c r="Q56" s="190">
        <v>-18.15316</v>
      </c>
      <c r="R56" s="190">
        <v>-15.922499999999999</v>
      </c>
      <c r="S56" s="190">
        <v>-16.109290000000001</v>
      </c>
      <c r="T56" s="190">
        <v>-8.2410300000000003</v>
      </c>
      <c r="U56" s="190">
        <v>-24.003340000000001</v>
      </c>
      <c r="V56" s="190">
        <v>-12.045209999999999</v>
      </c>
      <c r="W56" s="190">
        <v>-7.8899799999999995</v>
      </c>
      <c r="X56" s="190">
        <v>-22.646060000000002</v>
      </c>
      <c r="Y56" s="190">
        <v>-32.673250000000003</v>
      </c>
      <c r="Z56" s="190">
        <v>-24.1571297449231</v>
      </c>
      <c r="AA56" s="190">
        <v>0.98637802205530201</v>
      </c>
      <c r="AB56" s="190">
        <v>-30.2013865144412</v>
      </c>
      <c r="AC56" s="190">
        <v>-0.95083847050134207</v>
      </c>
      <c r="AD56" s="190">
        <v>-12.716791635963881</v>
      </c>
      <c r="AE56" s="190">
        <v>-5.7794314590614571</v>
      </c>
      <c r="AF56" s="190">
        <v>-12.36787787501088</v>
      </c>
      <c r="AG56" s="190">
        <v>-0.88780962845580191</v>
      </c>
      <c r="AH56" s="190">
        <v>-9.9408927597566183</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304">
        <f>YampaRiverInflow.TotalOutflow!A57</f>
        <v>46784</v>
      </c>
      <c r="B57" s="280"/>
      <c r="C57" s="270">
        <v>-12.694000000000001</v>
      </c>
      <c r="D57" s="285">
        <v>-12.694000000000001</v>
      </c>
      <c r="E57" s="190">
        <v>-20.94144</v>
      </c>
      <c r="F57" s="190">
        <v>-17.372900000000001</v>
      </c>
      <c r="G57" s="190">
        <v>14.6288</v>
      </c>
      <c r="H57" s="190">
        <v>-16.739249999999998</v>
      </c>
      <c r="I57" s="190">
        <v>-12.46504</v>
      </c>
      <c r="J57" s="190">
        <v>-9.1210300000000011</v>
      </c>
      <c r="K57" s="190">
        <v>-7.8426999999999998</v>
      </c>
      <c r="L57" s="190">
        <v>-5.5530600000000003</v>
      </c>
      <c r="M57" s="190">
        <v>-10.331049999999999</v>
      </c>
      <c r="N57" s="190">
        <v>-2.1568899999999998</v>
      </c>
      <c r="O57" s="190">
        <v>-9.2535300000000014</v>
      </c>
      <c r="P57" s="190">
        <v>-8.9076200000000014</v>
      </c>
      <c r="Q57" s="190">
        <v>-4.1460799999999995</v>
      </c>
      <c r="R57" s="190">
        <v>-10.053940000000001</v>
      </c>
      <c r="S57" s="190">
        <v>-6.1692600000000004</v>
      </c>
      <c r="T57" s="190">
        <v>-12.2621</v>
      </c>
      <c r="U57" s="190">
        <v>-20.240539999999999</v>
      </c>
      <c r="V57" s="190">
        <v>-13.770149999999999</v>
      </c>
      <c r="W57" s="190">
        <v>-23.709220000000002</v>
      </c>
      <c r="X57" s="190">
        <v>-9.7715200000000006</v>
      </c>
      <c r="Y57" s="190">
        <v>-22.627830000000003</v>
      </c>
      <c r="Z57" s="190">
        <v>-15.455982647396</v>
      </c>
      <c r="AA57" s="190">
        <v>-5.8749314387434293</v>
      </c>
      <c r="AB57" s="190">
        <v>-8.4656240510355207</v>
      </c>
      <c r="AC57" s="190">
        <v>-4.6766209284448594</v>
      </c>
      <c r="AD57" s="190">
        <v>-22.525036091181075</v>
      </c>
      <c r="AE57" s="190">
        <v>-5.7098542439644264</v>
      </c>
      <c r="AF57" s="190">
        <v>10.151250214067531</v>
      </c>
      <c r="AG57" s="190">
        <v>-8.3571780087885035</v>
      </c>
      <c r="AH57" s="190">
        <v>-5.0554656898924968</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304">
        <f>YampaRiverInflow.TotalOutflow!A58</f>
        <v>46813</v>
      </c>
      <c r="B58" s="280"/>
      <c r="C58" s="270">
        <v>-10.426</v>
      </c>
      <c r="D58" s="285">
        <v>-10.426</v>
      </c>
      <c r="E58" s="190">
        <v>-10.1469</v>
      </c>
      <c r="F58" s="190">
        <v>-24.405729999999998</v>
      </c>
      <c r="G58" s="190">
        <v>-41.61844</v>
      </c>
      <c r="H58" s="190">
        <v>-20.912990000000001</v>
      </c>
      <c r="I58" s="190">
        <v>-15.42376</v>
      </c>
      <c r="J58" s="190">
        <v>-46.979050000000001</v>
      </c>
      <c r="K58" s="190">
        <v>-13.50891</v>
      </c>
      <c r="L58" s="190">
        <v>-9.4484200000000005</v>
      </c>
      <c r="M58" s="190">
        <v>-15.45289</v>
      </c>
      <c r="N58" s="190">
        <v>-14.12349</v>
      </c>
      <c r="O58" s="190">
        <v>-17.224810000000002</v>
      </c>
      <c r="P58" s="190">
        <v>-18.18402</v>
      </c>
      <c r="Q58" s="190">
        <v>-16.42624</v>
      </c>
      <c r="R58" s="190">
        <v>-16.519099999999998</v>
      </c>
      <c r="S58" s="190">
        <v>-21.362770000000001</v>
      </c>
      <c r="T58" s="190">
        <v>-13.940290000000001</v>
      </c>
      <c r="U58" s="190">
        <v>-25.785889999999998</v>
      </c>
      <c r="V58" s="190">
        <v>-13.57385</v>
      </c>
      <c r="W58" s="190">
        <v>-14.951780000000001</v>
      </c>
      <c r="X58" s="190">
        <v>-24.381869999999999</v>
      </c>
      <c r="Y58" s="190">
        <v>-18.517049999999998</v>
      </c>
      <c r="Z58" s="190">
        <v>-29.967980399044698</v>
      </c>
      <c r="AA58" s="190">
        <v>-3.9186748927238999</v>
      </c>
      <c r="AB58" s="190">
        <v>3.78158654325282</v>
      </c>
      <c r="AC58" s="190">
        <v>-0.165478108417315</v>
      </c>
      <c r="AD58" s="190">
        <v>-33.272751616104074</v>
      </c>
      <c r="AE58" s="190">
        <v>-3.3822040949199934</v>
      </c>
      <c r="AF58" s="190">
        <v>-5.8828062150550702</v>
      </c>
      <c r="AG58" s="190">
        <v>-27.335487086718771</v>
      </c>
      <c r="AH58" s="190">
        <v>-24.585838939667973</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304">
        <f>YampaRiverInflow.TotalOutflow!A59</f>
        <v>46844</v>
      </c>
      <c r="B59" s="280"/>
      <c r="C59" s="270">
        <v>-13.513999999999999</v>
      </c>
      <c r="D59" s="285">
        <v>-13.513999999999999</v>
      </c>
      <c r="E59" s="190">
        <v>-31.681180000000001</v>
      </c>
      <c r="F59" s="190">
        <v>-14.10609</v>
      </c>
      <c r="G59" s="190">
        <v>-11.98128</v>
      </c>
      <c r="H59" s="190">
        <v>-22.55518</v>
      </c>
      <c r="I59" s="190">
        <v>58.147940000000006</v>
      </c>
      <c r="J59" s="190">
        <v>-64.754249999999999</v>
      </c>
      <c r="K59" s="190">
        <v>-13.812430000000001</v>
      </c>
      <c r="L59" s="190">
        <v>-19.395679999999999</v>
      </c>
      <c r="M59" s="190">
        <v>-0.58677000000000001</v>
      </c>
      <c r="N59" s="190">
        <v>-20.977029999999999</v>
      </c>
      <c r="O59" s="190">
        <v>-23.67004</v>
      </c>
      <c r="P59" s="190">
        <v>-22.150279999999999</v>
      </c>
      <c r="Q59" s="190">
        <v>-10.326360000000001</v>
      </c>
      <c r="R59" s="190">
        <v>-17.860139999999998</v>
      </c>
      <c r="S59" s="190">
        <v>-21.034770000000002</v>
      </c>
      <c r="T59" s="190">
        <v>-16.89048</v>
      </c>
      <c r="U59" s="190">
        <v>-27.78388</v>
      </c>
      <c r="V59" s="190">
        <v>-24.14518</v>
      </c>
      <c r="W59" s="190">
        <v>-25.381180000000001</v>
      </c>
      <c r="X59" s="190">
        <v>-22.591699999999999</v>
      </c>
      <c r="Y59" s="190">
        <v>-21.645820000000001</v>
      </c>
      <c r="Z59" s="190">
        <v>-27.296583863680898</v>
      </c>
      <c r="AA59" s="190">
        <v>-6.8666990838692197</v>
      </c>
      <c r="AB59" s="190">
        <v>-4.4101040311918496</v>
      </c>
      <c r="AC59" s="190">
        <v>0.32782876848779102</v>
      </c>
      <c r="AD59" s="190">
        <v>-38.38269309226537</v>
      </c>
      <c r="AE59" s="190">
        <v>-19.157315839774473</v>
      </c>
      <c r="AF59" s="190">
        <v>-15.825731008529852</v>
      </c>
      <c r="AG59" s="190">
        <v>-28.334892742945986</v>
      </c>
      <c r="AH59" s="190">
        <v>-19.127163128404739</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304">
        <f>YampaRiverInflow.TotalOutflow!A60</f>
        <v>46874</v>
      </c>
      <c r="B60" s="280"/>
      <c r="C60" s="270">
        <v>-13.119</v>
      </c>
      <c r="D60" s="285">
        <v>-13.119</v>
      </c>
      <c r="E60" s="190">
        <v>-4.1466599999999998</v>
      </c>
      <c r="F60" s="190">
        <v>-16.730790000000002</v>
      </c>
      <c r="G60" s="190">
        <v>-20.673770000000001</v>
      </c>
      <c r="H60" s="190">
        <v>-17.359860000000001</v>
      </c>
      <c r="I60" s="190">
        <v>34.052529999999997</v>
      </c>
      <c r="J60" s="190">
        <v>-1.7655699999999999</v>
      </c>
      <c r="K60" s="190">
        <v>-18.956109999999999</v>
      </c>
      <c r="L60" s="190">
        <v>-19.014720000000001</v>
      </c>
      <c r="M60" s="190">
        <v>-30.134370000000001</v>
      </c>
      <c r="N60" s="190">
        <v>-22.792720000000003</v>
      </c>
      <c r="O60" s="190">
        <v>2.1723600000000003</v>
      </c>
      <c r="P60" s="190">
        <v>-23.229320000000001</v>
      </c>
      <c r="Q60" s="190">
        <v>-30.356549999999999</v>
      </c>
      <c r="R60" s="190">
        <v>-13.17548</v>
      </c>
      <c r="S60" s="190">
        <v>-26.73291</v>
      </c>
      <c r="T60" s="190">
        <v>-17.628589999999999</v>
      </c>
      <c r="U60" s="190">
        <v>-22.069290000000002</v>
      </c>
      <c r="V60" s="190">
        <v>-23.365380000000002</v>
      </c>
      <c r="W60" s="190">
        <v>-25.14387</v>
      </c>
      <c r="X60" s="190">
        <v>-18.31448</v>
      </c>
      <c r="Y60" s="190">
        <v>-13.93942</v>
      </c>
      <c r="Z60" s="190">
        <v>-20.988264455397299</v>
      </c>
      <c r="AA60" s="190">
        <v>-18.6031865575818</v>
      </c>
      <c r="AB60" s="190">
        <v>-16.873532198681101</v>
      </c>
      <c r="AC60" s="190">
        <v>-10.3614585683532</v>
      </c>
      <c r="AD60" s="190">
        <v>-50.887631320712337</v>
      </c>
      <c r="AE60" s="190">
        <v>-30.38728965732949</v>
      </c>
      <c r="AF60" s="190">
        <v>-18.69847368234792</v>
      </c>
      <c r="AG60" s="190">
        <v>-31.340791793071929</v>
      </c>
      <c r="AH60" s="190">
        <v>-23.149384029334119</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304">
        <f>YampaRiverInflow.TotalOutflow!A61</f>
        <v>46905</v>
      </c>
      <c r="B61" s="280"/>
      <c r="C61" s="270">
        <v>-20.766999999999999</v>
      </c>
      <c r="D61" s="285">
        <v>-20.766999999999999</v>
      </c>
      <c r="E61" s="190">
        <v>-21.732470000000003</v>
      </c>
      <c r="F61" s="190">
        <v>-7.58514</v>
      </c>
      <c r="G61" s="190">
        <v>-14.68486</v>
      </c>
      <c r="H61" s="190">
        <v>-12.904590000000001</v>
      </c>
      <c r="I61" s="190">
        <v>-17.66553</v>
      </c>
      <c r="J61" s="190">
        <v>-18.500439999999998</v>
      </c>
      <c r="K61" s="190">
        <v>-9.6846800000000002</v>
      </c>
      <c r="L61" s="190">
        <v>-3.0129200000000003</v>
      </c>
      <c r="M61" s="190">
        <v>-10.71584</v>
      </c>
      <c r="N61" s="190">
        <v>-17.712730000000001</v>
      </c>
      <c r="O61" s="190">
        <v>2.1411799999999999</v>
      </c>
      <c r="P61" s="190">
        <v>-20.19791</v>
      </c>
      <c r="Q61" s="190">
        <v>-19.463480000000001</v>
      </c>
      <c r="R61" s="190">
        <v>-14.17783</v>
      </c>
      <c r="S61" s="190">
        <v>-34.892609999999998</v>
      </c>
      <c r="T61" s="190">
        <v>-20.2377</v>
      </c>
      <c r="U61" s="190">
        <v>-30.45213</v>
      </c>
      <c r="V61" s="190">
        <v>-27.64986</v>
      </c>
      <c r="W61" s="190">
        <v>-30.77158</v>
      </c>
      <c r="X61" s="190">
        <v>-30.150569999999998</v>
      </c>
      <c r="Y61" s="190">
        <v>-27.212169999999997</v>
      </c>
      <c r="Z61" s="190">
        <v>-17.7194681870902</v>
      </c>
      <c r="AA61" s="190">
        <v>-32.379981516299999</v>
      </c>
      <c r="AB61" s="190">
        <v>-23.798866425075097</v>
      </c>
      <c r="AC61" s="190">
        <v>-21.9297904675709</v>
      </c>
      <c r="AD61" s="190">
        <v>-57.58882165966952</v>
      </c>
      <c r="AE61" s="190">
        <v>-30.45201460504726</v>
      </c>
      <c r="AF61" s="190">
        <v>-3.2644045979033853</v>
      </c>
      <c r="AG61" s="190">
        <v>-21.25587500818672</v>
      </c>
      <c r="AH61" s="190">
        <v>-27.847996348566436</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304">
        <f>YampaRiverInflow.TotalOutflow!A62</f>
        <v>46935</v>
      </c>
      <c r="B62" s="280"/>
      <c r="C62" s="270">
        <v>-21.096</v>
      </c>
      <c r="D62" s="285">
        <v>-21.096</v>
      </c>
      <c r="E62" s="190">
        <v>-9.5471299999999992</v>
      </c>
      <c r="F62" s="190">
        <v>-10.268600000000001</v>
      </c>
      <c r="G62" s="190">
        <v>-18.314310000000003</v>
      </c>
      <c r="H62" s="190">
        <v>-15.866149999999999</v>
      </c>
      <c r="I62" s="190">
        <v>-24.552409999999998</v>
      </c>
      <c r="J62" s="190">
        <v>-25.378720000000001</v>
      </c>
      <c r="K62" s="190">
        <v>-17.78331</v>
      </c>
      <c r="L62" s="190">
        <v>-18.8934</v>
      </c>
      <c r="M62" s="190">
        <v>-12.013909999999999</v>
      </c>
      <c r="N62" s="190">
        <v>-14.996409999999999</v>
      </c>
      <c r="O62" s="190">
        <v>2.3123400000000003</v>
      </c>
      <c r="P62" s="190">
        <v>-19.286709999999999</v>
      </c>
      <c r="Q62" s="190">
        <v>-10.45975</v>
      </c>
      <c r="R62" s="190">
        <v>-7.6106699999999998</v>
      </c>
      <c r="S62" s="190">
        <v>-27.08278</v>
      </c>
      <c r="T62" s="190">
        <v>-23.468240000000002</v>
      </c>
      <c r="U62" s="190">
        <v>-21.989319999999999</v>
      </c>
      <c r="V62" s="190">
        <v>-37.216929999999998</v>
      </c>
      <c r="W62" s="190">
        <v>-22.890240000000002</v>
      </c>
      <c r="X62" s="190">
        <v>-26.678540000000002</v>
      </c>
      <c r="Y62" s="190">
        <v>-37.337760000000003</v>
      </c>
      <c r="Z62" s="190">
        <v>-18.2346613577282</v>
      </c>
      <c r="AA62" s="190">
        <v>-18.848620976413699</v>
      </c>
      <c r="AB62" s="190">
        <v>-23.752590631551499</v>
      </c>
      <c r="AC62" s="190">
        <v>-17.2882505662513</v>
      </c>
      <c r="AD62" s="190">
        <v>-44.694644503792432</v>
      </c>
      <c r="AE62" s="190">
        <v>-40.747534366473715</v>
      </c>
      <c r="AF62" s="190">
        <v>-26.484467621707839</v>
      </c>
      <c r="AG62" s="190">
        <v>-20.874592654772332</v>
      </c>
      <c r="AH62" s="190">
        <v>-18.911758054829843</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304">
        <f>YampaRiverInflow.TotalOutflow!A63</f>
        <v>46966</v>
      </c>
      <c r="B63" s="280"/>
      <c r="C63" s="270">
        <v>-16.552</v>
      </c>
      <c r="D63" s="285">
        <v>-16.552</v>
      </c>
      <c r="E63" s="190">
        <v>-10.618690000000001</v>
      </c>
      <c r="F63" s="190">
        <v>-1.97844</v>
      </c>
      <c r="G63" s="190">
        <v>-19.845770000000002</v>
      </c>
      <c r="H63" s="190">
        <v>-18.154619999999998</v>
      </c>
      <c r="I63" s="190">
        <v>-19.77272</v>
      </c>
      <c r="J63" s="190">
        <v>-13.17257</v>
      </c>
      <c r="K63" s="190">
        <v>-14.711229999999999</v>
      </c>
      <c r="L63" s="190">
        <v>-8.0491299999999999</v>
      </c>
      <c r="M63" s="190">
        <v>-10.36894</v>
      </c>
      <c r="N63" s="190">
        <v>-12.309370000000001</v>
      </c>
      <c r="O63" s="190">
        <v>3.9439999999999996E-2</v>
      </c>
      <c r="P63" s="190">
        <v>-13.62011</v>
      </c>
      <c r="Q63" s="190">
        <v>-10.787000000000001</v>
      </c>
      <c r="R63" s="190">
        <v>-15.400589999999999</v>
      </c>
      <c r="S63" s="190">
        <v>-19.57723</v>
      </c>
      <c r="T63" s="190">
        <v>-13.29472</v>
      </c>
      <c r="U63" s="190">
        <v>-18.03979</v>
      </c>
      <c r="V63" s="190">
        <v>-23.891169999999999</v>
      </c>
      <c r="W63" s="190">
        <v>-13.515309999999999</v>
      </c>
      <c r="X63" s="190">
        <v>-23.837299999999999</v>
      </c>
      <c r="Y63" s="190">
        <v>-19.137979999999999</v>
      </c>
      <c r="Z63" s="190">
        <v>-15.5850350841859</v>
      </c>
      <c r="AA63" s="190">
        <v>-20.413870945690398</v>
      </c>
      <c r="AB63" s="190">
        <v>-17.994277469173699</v>
      </c>
      <c r="AC63" s="190">
        <v>-17.687800046524</v>
      </c>
      <c r="AD63" s="190">
        <v>-37.223178765369134</v>
      </c>
      <c r="AE63" s="190">
        <v>-44.692820137564823</v>
      </c>
      <c r="AF63" s="190">
        <v>-6.5048538154775057</v>
      </c>
      <c r="AG63" s="190">
        <v>-28.605911066676502</v>
      </c>
      <c r="AH63" s="190">
        <v>-39.778208828448705</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304">
        <f>YampaRiverInflow.TotalOutflow!A64</f>
        <v>46997</v>
      </c>
      <c r="B64" s="280"/>
      <c r="C64" s="270">
        <v>-6.1840000000000002</v>
      </c>
      <c r="D64" s="285">
        <v>-6.1840000000000002</v>
      </c>
      <c r="E64" s="190">
        <v>-5.3830900000000002</v>
      </c>
      <c r="F64" s="190">
        <v>0.50452999999999992</v>
      </c>
      <c r="G64" s="190">
        <v>-16.785490000000003</v>
      </c>
      <c r="H64" s="190">
        <v>8.7774400000000004</v>
      </c>
      <c r="I64" s="190">
        <v>-0.65700999999999998</v>
      </c>
      <c r="J64" s="190">
        <v>-5.1176300000000001</v>
      </c>
      <c r="K64" s="190">
        <v>1.31694</v>
      </c>
      <c r="L64" s="190">
        <v>-3.9454199999999999</v>
      </c>
      <c r="M64" s="190">
        <v>2.79942</v>
      </c>
      <c r="N64" s="190">
        <v>-4.3560499999999998</v>
      </c>
      <c r="O64" s="190">
        <v>0.24765999999999999</v>
      </c>
      <c r="P64" s="190">
        <v>-1.9077999999999999</v>
      </c>
      <c r="Q64" s="190">
        <v>1.6536999999999999</v>
      </c>
      <c r="R64" s="190">
        <v>0.45062999999999998</v>
      </c>
      <c r="S64" s="190">
        <v>-4.00359</v>
      </c>
      <c r="T64" s="190">
        <v>-7.8580299999999994</v>
      </c>
      <c r="U64" s="190">
        <v>-6.6565699999999994</v>
      </c>
      <c r="V64" s="190">
        <v>-13.139520000000001</v>
      </c>
      <c r="W64" s="190">
        <v>-7.8235400000000004</v>
      </c>
      <c r="X64" s="190">
        <v>-17.94941</v>
      </c>
      <c r="Y64" s="190">
        <v>-20.019500000000001</v>
      </c>
      <c r="Z64" s="190">
        <v>-12.5769963398445</v>
      </c>
      <c r="AA64" s="190">
        <v>-12.664930500352801</v>
      </c>
      <c r="AB64" s="190">
        <v>-18.758475648761799</v>
      </c>
      <c r="AC64" s="190">
        <v>-1.27110780709264</v>
      </c>
      <c r="AD64" s="190">
        <v>-33.675139492561513</v>
      </c>
      <c r="AE64" s="190">
        <v>-15.970136704665375</v>
      </c>
      <c r="AF64" s="190">
        <v>4.5429256994443854</v>
      </c>
      <c r="AG64" s="190">
        <v>0.56206851045020045</v>
      </c>
      <c r="AH64" s="190">
        <v>1.8332277344634889</v>
      </c>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304"/>
      <c r="B72" s="279"/>
      <c r="C72" s="269"/>
      <c r="D72" s="296"/>
      <c r="AI72" s="190"/>
      <c r="AJ72" s="190"/>
      <c r="AK72" s="190"/>
      <c r="AL72" s="190"/>
      <c r="AM72" s="190"/>
      <c r="ALQ72" s="172" t="e">
        <v>#N/A</v>
      </c>
    </row>
    <row r="73" spans="1:1005" ht="12.75" customHeight="1" x14ac:dyDescent="0.35">
      <c r="A73" s="304"/>
      <c r="B73" s="279"/>
      <c r="C73" s="269"/>
      <c r="D73" s="296"/>
      <c r="E73" s="190"/>
      <c r="AI73" s="190"/>
      <c r="AJ73" s="190"/>
      <c r="AK73" s="190"/>
      <c r="AL73" s="190"/>
      <c r="AM73" s="190"/>
    </row>
    <row r="74" spans="1:1005" ht="12.75" customHeight="1" x14ac:dyDescent="0.35">
      <c r="A74" s="304"/>
      <c r="B74" s="279"/>
      <c r="C74" s="269"/>
      <c r="D74" s="296"/>
      <c r="AI74" s="190"/>
      <c r="AJ74" s="190"/>
      <c r="AK74" s="190"/>
      <c r="AL74" s="190"/>
      <c r="AM74" s="190"/>
    </row>
    <row r="75" spans="1:1005" ht="12.75" customHeight="1" x14ac:dyDescent="0.35">
      <c r="A75" s="304"/>
      <c r="B75" s="279"/>
      <c r="C75" s="269"/>
      <c r="D75" s="296"/>
      <c r="AI75" s="190"/>
      <c r="AJ75" s="190"/>
      <c r="AK75" s="190"/>
      <c r="AL75" s="190"/>
      <c r="AM75" s="190"/>
    </row>
    <row r="76" spans="1:1005" ht="12.75" customHeight="1" x14ac:dyDescent="0.35">
      <c r="A76" s="304"/>
      <c r="B76" s="279"/>
      <c r="C76" s="269"/>
      <c r="D76" s="296"/>
      <c r="AI76" s="190"/>
      <c r="AJ76" s="190"/>
      <c r="AK76" s="190"/>
      <c r="AL76" s="190"/>
      <c r="AM76" s="190"/>
    </row>
    <row r="77" spans="1:1005" ht="12.75" customHeight="1" x14ac:dyDescent="0.35">
      <c r="A77" s="304"/>
      <c r="B77" s="279"/>
      <c r="C77" s="269"/>
      <c r="D77" s="296"/>
      <c r="AI77" s="190"/>
      <c r="AJ77" s="190"/>
      <c r="AK77" s="190"/>
      <c r="AL77" s="190"/>
      <c r="AM77" s="190"/>
    </row>
    <row r="78" spans="1:1005" ht="12.75" customHeight="1" x14ac:dyDescent="0.35">
      <c r="A78" s="304"/>
      <c r="B78" s="279"/>
      <c r="C78" s="269"/>
      <c r="D78" s="296"/>
      <c r="AI78" s="190"/>
      <c r="AJ78" s="190"/>
      <c r="AK78" s="190"/>
      <c r="AL78" s="190"/>
      <c r="AM78" s="190"/>
    </row>
    <row r="79" spans="1:1005" ht="12.75" customHeight="1" x14ac:dyDescent="0.35">
      <c r="A79" s="304"/>
      <c r="B79" s="279"/>
      <c r="C79" s="269"/>
      <c r="D79" s="296"/>
    </row>
    <row r="80" spans="1:1005" ht="12.75" customHeight="1" x14ac:dyDescent="0.35">
      <c r="A80" s="304"/>
      <c r="B80" s="279"/>
      <c r="C80" s="269"/>
      <c r="D80" s="296"/>
    </row>
    <row r="81" spans="1:4" ht="12.75" customHeight="1" x14ac:dyDescent="0.35">
      <c r="A81" s="304"/>
      <c r="B81" s="279"/>
      <c r="C81" s="269"/>
      <c r="D81" s="296"/>
    </row>
    <row r="82" spans="1:4" ht="12.75" customHeight="1" x14ac:dyDescent="0.35">
      <c r="A82" s="304"/>
      <c r="B82" s="279"/>
      <c r="C82" s="269"/>
      <c r="D82" s="296"/>
    </row>
    <row r="83" spans="1:4" ht="12.75" customHeight="1" x14ac:dyDescent="0.35">
      <c r="A83" s="304"/>
      <c r="B83" s="279"/>
      <c r="C83" s="269"/>
      <c r="D83" s="296"/>
    </row>
    <row r="84" spans="1:4" ht="12.75" customHeight="1" x14ac:dyDescent="0.3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265625" defaultRowHeight="12.75" customHeight="1" x14ac:dyDescent="0.35"/>
  <cols>
    <col min="1" max="2" width="9.1796875" style="172" customWidth="1"/>
    <col min="3" max="3" width="9.7265625" style="172" bestFit="1" customWidth="1"/>
    <col min="4" max="54" width="9.1796875" style="172" customWidth="1"/>
    <col min="55" max="16384" width="18.7265625" style="172"/>
  </cols>
  <sheetData>
    <row r="1" spans="1:51" ht="14.5" x14ac:dyDescent="0.3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51" ht="14.5" x14ac:dyDescent="0.3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4.5" x14ac:dyDescent="0.3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4.5" x14ac:dyDescent="0.35">
      <c r="A4" s="149">
        <f>YampaRiverInflow.TotalOutflow!A4</f>
        <v>45170</v>
      </c>
      <c r="B4" s="292"/>
      <c r="C4" s="293">
        <v>-8.8230000000000004</v>
      </c>
      <c r="D4" s="303">
        <v>-8.8230000000000004</v>
      </c>
      <c r="E4" s="190">
        <f ca="1">INDEX(INDIRECT("PkrToImp_"&amp;E$2+YEAR($A4)-YEAR($A$4)),MONTH($A4))/1000</f>
        <v>-15.521000000000001</v>
      </c>
      <c r="F4" s="190">
        <f t="shared" ref="F4:AH12" ca="1" si="0">INDEX(INDIRECT("PkrToImp_"&amp;F$2+YEAR($A4)-YEAR($A$4)),MONTH($A4))/1000</f>
        <v>-12.745700000000001</v>
      </c>
      <c r="G4" s="190">
        <f t="shared" ca="1" si="0"/>
        <v>-31.333599999999997</v>
      </c>
      <c r="H4" s="190">
        <f t="shared" ca="1" si="0"/>
        <v>-19.856300000000001</v>
      </c>
      <c r="I4" s="190">
        <f t="shared" ca="1" si="0"/>
        <v>-41.415900000000001</v>
      </c>
      <c r="J4" s="190">
        <f t="shared" ca="1" si="0"/>
        <v>-22.555199999999999</v>
      </c>
      <c r="K4" s="190">
        <f t="shared" ca="1" si="0"/>
        <v>0.85353000000000001</v>
      </c>
      <c r="L4" s="190">
        <f t="shared" ca="1" si="0"/>
        <v>-61.966300000000004</v>
      </c>
      <c r="M4" s="190">
        <f t="shared" ca="1" si="0"/>
        <v>-54.048999999999999</v>
      </c>
      <c r="N4" s="190">
        <f t="shared" ca="1" si="0"/>
        <v>-27.7121</v>
      </c>
      <c r="O4" s="190">
        <f t="shared" ca="1" si="0"/>
        <v>-18.022099999999998</v>
      </c>
      <c r="P4" s="190">
        <f t="shared" ca="1" si="0"/>
        <v>-8.8447199999999988</v>
      </c>
      <c r="Q4" s="190">
        <f t="shared" ca="1" si="0"/>
        <v>-17.9664</v>
      </c>
      <c r="R4" s="190">
        <f t="shared" ca="1" si="0"/>
        <v>-5.1358199999999998</v>
      </c>
      <c r="S4" s="190">
        <f t="shared" ca="1" si="0"/>
        <v>-10.9739</v>
      </c>
      <c r="T4" s="190">
        <f t="shared" ca="1" si="0"/>
        <v>-32.469799999999999</v>
      </c>
      <c r="U4" s="190">
        <f t="shared" ca="1" si="0"/>
        <v>-35.090000000000003</v>
      </c>
      <c r="V4" s="190">
        <f t="shared" ca="1" si="0"/>
        <v>-20.7882</v>
      </c>
      <c r="W4" s="190">
        <f t="shared" ca="1" si="0"/>
        <v>-50.804099999999998</v>
      </c>
      <c r="X4" s="190">
        <f t="shared" ca="1" si="0"/>
        <v>-26.487200000000001</v>
      </c>
      <c r="Y4" s="190">
        <f t="shared" ca="1" si="0"/>
        <v>-30.253900000000002</v>
      </c>
      <c r="Z4" s="190">
        <f t="shared" ca="1" si="0"/>
        <v>-43.0578</v>
      </c>
      <c r="AA4" s="190">
        <f t="shared" ca="1" si="0"/>
        <v>-36.350099999999998</v>
      </c>
      <c r="AB4" s="190">
        <f t="shared" ca="1" si="0"/>
        <v>-18.872799999999998</v>
      </c>
      <c r="AC4" s="190">
        <f t="shared" ca="1" si="0"/>
        <v>-16.6816</v>
      </c>
      <c r="AD4" s="190">
        <f t="shared" ca="1" si="0"/>
        <v>-22.602599999999999</v>
      </c>
      <c r="AE4" s="190">
        <f t="shared" ca="1" si="0"/>
        <v>-13.866299999999999</v>
      </c>
      <c r="AF4" s="190">
        <f t="shared" ca="1" si="0"/>
        <v>-20.75</v>
      </c>
      <c r="AG4" s="190">
        <f t="shared" ca="1" si="0"/>
        <v>-8.9183799999999991</v>
      </c>
      <c r="AH4" s="190">
        <f t="shared" ca="1" si="0"/>
        <v>-33.353900000000003</v>
      </c>
      <c r="AI4" s="190"/>
      <c r="AJ4" s="190"/>
      <c r="AK4" s="190"/>
      <c r="AL4" s="190"/>
      <c r="AM4" s="190"/>
      <c r="AN4" s="167"/>
      <c r="AO4" s="167"/>
      <c r="AP4" s="167"/>
      <c r="AQ4" s="167"/>
      <c r="AR4" s="167"/>
      <c r="AS4" s="167"/>
      <c r="AT4" s="167"/>
      <c r="AU4" s="167"/>
      <c r="AV4" s="167"/>
      <c r="AW4" s="167"/>
      <c r="AX4" s="167"/>
      <c r="AY4" s="167"/>
    </row>
    <row r="5" spans="1:51" ht="14.5" x14ac:dyDescent="0.35">
      <c r="A5" s="149">
        <f>YampaRiverInflow.TotalOutflow!A5</f>
        <v>45200</v>
      </c>
      <c r="B5" s="280"/>
      <c r="C5" s="270">
        <v>-2.6379999999999999</v>
      </c>
      <c r="D5" s="285">
        <v>-2.6379999999999999</v>
      </c>
      <c r="E5" s="190">
        <v>3.17</v>
      </c>
      <c r="F5" s="190">
        <v>-15.058</v>
      </c>
      <c r="G5" s="190">
        <v>-8.1872799999999994</v>
      </c>
      <c r="H5" s="190">
        <v>-13.261700000000001</v>
      </c>
      <c r="I5" s="190">
        <v>8.3438300000000005</v>
      </c>
      <c r="J5" s="190">
        <v>1.6283399999999999</v>
      </c>
      <c r="K5" s="190">
        <v>-1.5256099999999999</v>
      </c>
      <c r="L5" s="190">
        <v>0.55819000000000007</v>
      </c>
      <c r="M5" s="190">
        <v>-0.40666000000000002</v>
      </c>
      <c r="N5" s="190">
        <v>-3.3743600000000002</v>
      </c>
      <c r="O5" s="190">
        <v>10.40099</v>
      </c>
      <c r="P5" s="190">
        <v>3.1250999999999998</v>
      </c>
      <c r="Q5" s="190">
        <v>0.16553999999999999</v>
      </c>
      <c r="R5" s="190">
        <v>26.085080000000001</v>
      </c>
      <c r="S5" s="190">
        <v>-4.4398100000000005</v>
      </c>
      <c r="T5" s="190">
        <v>7.4000500000000002</v>
      </c>
      <c r="U5" s="190">
        <v>-11.6661</v>
      </c>
      <c r="V5" s="190">
        <v>-2.7408399999999999</v>
      </c>
      <c r="W5" s="190">
        <v>-4.4333</v>
      </c>
      <c r="X5" s="190">
        <v>-10.0848</v>
      </c>
      <c r="Y5" s="190">
        <v>-27.032599999999999</v>
      </c>
      <c r="Z5" s="190">
        <v>-5.7554099999999995</v>
      </c>
      <c r="AA5" s="190">
        <v>-10.2515</v>
      </c>
      <c r="AB5" s="190">
        <v>-12.6999</v>
      </c>
      <c r="AC5" s="190">
        <v>-3.16777</v>
      </c>
      <c r="AD5" s="190">
        <v>-24.611999999999998</v>
      </c>
      <c r="AE5" s="190">
        <v>-28.077099999999998</v>
      </c>
      <c r="AF5" s="190">
        <v>-12.1576</v>
      </c>
      <c r="AG5" s="190">
        <v>1.7223250000000001</v>
      </c>
      <c r="AH5" s="190">
        <v>-9.7818899999999989</v>
      </c>
      <c r="AI5" s="203"/>
      <c r="AJ5" s="203"/>
      <c r="AK5" s="203"/>
      <c r="AL5" s="203"/>
      <c r="AM5" s="203"/>
      <c r="AN5" s="167"/>
      <c r="AO5" s="167"/>
      <c r="AP5" s="167"/>
      <c r="AQ5" s="167"/>
      <c r="AR5" s="167"/>
      <c r="AS5" s="167"/>
      <c r="AT5" s="167"/>
      <c r="AU5" s="167"/>
      <c r="AV5" s="167"/>
      <c r="AW5" s="167"/>
      <c r="AX5" s="167"/>
      <c r="AY5" s="167"/>
    </row>
    <row r="6" spans="1:51" ht="14.5" x14ac:dyDescent="0.35">
      <c r="A6" s="149">
        <f>YampaRiverInflow.TotalOutflow!A6</f>
        <v>45231</v>
      </c>
      <c r="B6" s="280"/>
      <c r="C6" s="270">
        <v>8.0289999999999999</v>
      </c>
      <c r="D6" s="285">
        <v>8.0289999999999999</v>
      </c>
      <c r="E6" s="190">
        <v>8.6760000000000002</v>
      </c>
      <c r="F6" s="190">
        <v>-7.5486000000000004</v>
      </c>
      <c r="G6" s="190">
        <v>1.3323900000000002</v>
      </c>
      <c r="H6" s="190">
        <v>8.9617099999999983</v>
      </c>
      <c r="I6" s="190">
        <v>4.5023100000000005</v>
      </c>
      <c r="J6" s="190">
        <v>13.97513</v>
      </c>
      <c r="K6" s="190">
        <v>6.8756899999999996</v>
      </c>
      <c r="L6" s="190">
        <v>-37.753900000000002</v>
      </c>
      <c r="M6" s="190">
        <v>12.579600000000001</v>
      </c>
      <c r="N6" s="190">
        <v>4.9528100000000004</v>
      </c>
      <c r="O6" s="190">
        <v>14.292</v>
      </c>
      <c r="P6" s="190">
        <v>10.398250000000001</v>
      </c>
      <c r="Q6" s="190">
        <v>14.77266</v>
      </c>
      <c r="R6" s="190">
        <v>2.89751</v>
      </c>
      <c r="S6" s="190">
        <v>-5.1595500000000003</v>
      </c>
      <c r="T6" s="190">
        <v>8.3595300000000012</v>
      </c>
      <c r="U6" s="190">
        <v>0.24359</v>
      </c>
      <c r="V6" s="190">
        <v>-2.1938</v>
      </c>
      <c r="W6" s="190">
        <v>-8.1242999999999999</v>
      </c>
      <c r="X6" s="190">
        <v>-20.0396</v>
      </c>
      <c r="Y6" s="190">
        <v>-7.1350500000000006</v>
      </c>
      <c r="Z6" s="190">
        <v>-4.9749300000000005</v>
      </c>
      <c r="AA6" s="190">
        <v>-2.7747700000000002</v>
      </c>
      <c r="AB6" s="190">
        <v>-5.4642499999999998</v>
      </c>
      <c r="AC6" s="190">
        <v>12.753399999999999</v>
      </c>
      <c r="AD6" s="190">
        <v>1.235026</v>
      </c>
      <c r="AE6" s="190">
        <v>6.9389319999999994</v>
      </c>
      <c r="AF6" s="190">
        <v>-9.7391900000000007</v>
      </c>
      <c r="AG6" s="190">
        <v>26.70477</v>
      </c>
      <c r="AH6" s="190">
        <v>4.1004740000000002</v>
      </c>
      <c r="AI6" s="203"/>
      <c r="AJ6" s="203"/>
      <c r="AK6" s="203"/>
      <c r="AL6" s="203"/>
      <c r="AM6" s="203"/>
      <c r="AN6" s="167"/>
      <c r="AO6" s="167"/>
      <c r="AP6" s="167"/>
      <c r="AQ6" s="167"/>
      <c r="AR6" s="167"/>
      <c r="AS6" s="167"/>
      <c r="AT6" s="167"/>
      <c r="AU6" s="167"/>
      <c r="AV6" s="167"/>
      <c r="AW6" s="167"/>
      <c r="AX6" s="167"/>
      <c r="AY6" s="167"/>
    </row>
    <row r="7" spans="1:51" ht="14.5" x14ac:dyDescent="0.35">
      <c r="A7" s="149">
        <f>YampaRiverInflow.TotalOutflow!A7</f>
        <v>45261</v>
      </c>
      <c r="B7" s="280"/>
      <c r="C7" s="270">
        <v>18.611999999999998</v>
      </c>
      <c r="D7" s="285">
        <v>18.611999999999998</v>
      </c>
      <c r="E7" s="190">
        <v>18.335000000000001</v>
      </c>
      <c r="F7" s="190">
        <v>4.6582799999999995</v>
      </c>
      <c r="G7" s="190">
        <v>11.40897</v>
      </c>
      <c r="H7" s="190">
        <v>18.883740000000003</v>
      </c>
      <c r="I7" s="190">
        <v>6.48062</v>
      </c>
      <c r="J7" s="190">
        <v>-1.6886700000000001</v>
      </c>
      <c r="K7" s="190">
        <v>-26.622299999999999</v>
      </c>
      <c r="L7" s="190">
        <v>-69.312100000000001</v>
      </c>
      <c r="M7" s="190">
        <v>30.47054</v>
      </c>
      <c r="N7" s="190">
        <v>12.73404</v>
      </c>
      <c r="O7" s="190">
        <v>16.88007</v>
      </c>
      <c r="P7" s="190">
        <v>5.8597900000000003</v>
      </c>
      <c r="Q7" s="190">
        <v>7.4444699999999999</v>
      </c>
      <c r="R7" s="190">
        <v>33.224269999999997</v>
      </c>
      <c r="S7" s="190">
        <v>12.479979999999999</v>
      </c>
      <c r="T7" s="190">
        <v>17.551400000000001</v>
      </c>
      <c r="U7" s="190">
        <v>6.2706099999999996</v>
      </c>
      <c r="V7" s="190">
        <v>38.814579999999999</v>
      </c>
      <c r="W7" s="190">
        <v>9.5693099999999998</v>
      </c>
      <c r="X7" s="190">
        <v>34.180550000000004</v>
      </c>
      <c r="Y7" s="190">
        <v>4.3811200000000001</v>
      </c>
      <c r="Z7" s="190">
        <v>12.84577</v>
      </c>
      <c r="AA7" s="190">
        <v>-9.6169899999999995</v>
      </c>
      <c r="AB7" s="190">
        <v>8.3672789999999999</v>
      </c>
      <c r="AC7" s="190">
        <v>21.699849999999998</v>
      </c>
      <c r="AD7" s="190">
        <v>30.923099999999998</v>
      </c>
      <c r="AE7" s="190">
        <v>2.6434799999999998</v>
      </c>
      <c r="AF7" s="190">
        <v>7.848967</v>
      </c>
      <c r="AG7" s="190">
        <v>2.9376329999999999</v>
      </c>
      <c r="AH7" s="190">
        <v>20.856740000000002</v>
      </c>
      <c r="AI7" s="203"/>
      <c r="AJ7" s="203"/>
      <c r="AK7" s="203"/>
      <c r="AL7" s="203"/>
      <c r="AM7" s="203"/>
      <c r="AN7" s="167"/>
      <c r="AO7" s="167"/>
      <c r="AP7" s="167"/>
      <c r="AQ7" s="167"/>
      <c r="AR7" s="167"/>
      <c r="AS7" s="167"/>
      <c r="AT7" s="167"/>
      <c r="AU7" s="167"/>
      <c r="AV7" s="167"/>
      <c r="AW7" s="167"/>
      <c r="AX7" s="167"/>
      <c r="AY7" s="167"/>
    </row>
    <row r="8" spans="1:51" ht="14.5" x14ac:dyDescent="0.35">
      <c r="A8" s="149">
        <f>YampaRiverInflow.TotalOutflow!A8</f>
        <v>45292</v>
      </c>
      <c r="B8" s="280"/>
      <c r="C8" s="270">
        <v>-13.928000000000001</v>
      </c>
      <c r="D8" s="285">
        <v>-13.928000000000001</v>
      </c>
      <c r="E8" s="190">
        <v>-16.688599999999997</v>
      </c>
      <c r="F8" s="190">
        <v>33.015449999999994</v>
      </c>
      <c r="G8" s="190">
        <v>-30.712700000000002</v>
      </c>
      <c r="H8" s="190">
        <v>-2.2970100000000002</v>
      </c>
      <c r="I8" s="190">
        <v>-5.6275300000000001</v>
      </c>
      <c r="J8" s="190">
        <v>-64.680900000000008</v>
      </c>
      <c r="K8" s="190">
        <v>-113.199</v>
      </c>
      <c r="L8" s="190">
        <v>36.242400000000004</v>
      </c>
      <c r="M8" s="190">
        <v>-10.6774</v>
      </c>
      <c r="N8" s="190">
        <v>8.1581399999999995</v>
      </c>
      <c r="O8" s="190">
        <v>1.3930199999999999</v>
      </c>
      <c r="P8" s="190">
        <v>10.17</v>
      </c>
      <c r="Q8" s="190">
        <v>3.6542600000000003</v>
      </c>
      <c r="R8" s="190">
        <v>8.1713000000000005</v>
      </c>
      <c r="S8" s="190">
        <v>-29.2118</v>
      </c>
      <c r="T8" s="190">
        <v>-12.4862</v>
      </c>
      <c r="U8" s="190">
        <v>-4.2013100000000003</v>
      </c>
      <c r="V8" s="190">
        <v>-21.987200000000001</v>
      </c>
      <c r="W8" s="190">
        <v>21.381310000000003</v>
      </c>
      <c r="X8" s="190">
        <v>-39.100499999999997</v>
      </c>
      <c r="Y8" s="190">
        <v>-31.088799999999999</v>
      </c>
      <c r="Z8" s="190">
        <v>7.3067399999999996</v>
      </c>
      <c r="AA8" s="190">
        <v>-13.319000000000001</v>
      </c>
      <c r="AB8" s="190">
        <v>-6.39839</v>
      </c>
      <c r="AC8" s="190">
        <v>-23.134</v>
      </c>
      <c r="AD8" s="190">
        <v>-29.637900000000002</v>
      </c>
      <c r="AE8" s="190">
        <v>-24.356300000000001</v>
      </c>
      <c r="AF8" s="190">
        <v>-6.12601</v>
      </c>
      <c r="AG8" s="190">
        <v>-35.9651</v>
      </c>
      <c r="AH8" s="190">
        <v>-1.4319999999999999</v>
      </c>
      <c r="AI8" s="203"/>
      <c r="AJ8" s="203"/>
      <c r="AK8" s="203"/>
      <c r="AL8" s="203"/>
      <c r="AM8" s="203"/>
      <c r="AN8" s="167"/>
      <c r="AO8" s="167"/>
      <c r="AP8" s="167"/>
      <c r="AQ8" s="167"/>
      <c r="AR8" s="167"/>
      <c r="AS8" s="167"/>
      <c r="AT8" s="167"/>
      <c r="AU8" s="167"/>
      <c r="AV8" s="167"/>
      <c r="AW8" s="167"/>
      <c r="AX8" s="167"/>
      <c r="AY8" s="167"/>
    </row>
    <row r="9" spans="1:51" ht="14.5" x14ac:dyDescent="0.35">
      <c r="A9" s="149">
        <f>YampaRiverInflow.TotalOutflow!A9</f>
        <v>45323</v>
      </c>
      <c r="B9" s="280"/>
      <c r="C9" s="270">
        <v>-32.661000000000001</v>
      </c>
      <c r="D9" s="285">
        <v>-32.661000000000001</v>
      </c>
      <c r="E9" s="190">
        <v>-22.5732</v>
      </c>
      <c r="F9" s="190">
        <v>-17.1022</v>
      </c>
      <c r="G9" s="190">
        <v>-38.901800000000001</v>
      </c>
      <c r="H9" s="190">
        <v>-63.575199999999995</v>
      </c>
      <c r="I9" s="190">
        <v>-26.556999999999999</v>
      </c>
      <c r="J9" s="190">
        <v>-43.0946</v>
      </c>
      <c r="K9" s="190">
        <v>-46.804400000000001</v>
      </c>
      <c r="L9" s="190">
        <v>-20.875299999999999</v>
      </c>
      <c r="M9" s="190">
        <v>-24.3658</v>
      </c>
      <c r="N9" s="190">
        <v>1.18557</v>
      </c>
      <c r="O9" s="190">
        <v>-25.8432</v>
      </c>
      <c r="P9" s="190">
        <v>-4.4762599999999999</v>
      </c>
      <c r="Q9" s="190">
        <v>-2.36822</v>
      </c>
      <c r="R9" s="190">
        <v>5.9079799999999993</v>
      </c>
      <c r="S9" s="190">
        <v>-17.978400000000001</v>
      </c>
      <c r="T9" s="190">
        <v>-35.601699999999994</v>
      </c>
      <c r="U9" s="190">
        <v>-45.1038</v>
      </c>
      <c r="V9" s="190">
        <v>-5.1178299999999997</v>
      </c>
      <c r="W9" s="190">
        <v>-37.283000000000001</v>
      </c>
      <c r="X9" s="190">
        <v>-15.6464</v>
      </c>
      <c r="Y9" s="190">
        <v>-40.071800000000003</v>
      </c>
      <c r="Z9" s="190">
        <v>-32.633000000000003</v>
      </c>
      <c r="AA9" s="190">
        <v>-26.703299999999999</v>
      </c>
      <c r="AB9" s="190">
        <v>-28.727499999999999</v>
      </c>
      <c r="AC9" s="190">
        <v>-41.463300000000004</v>
      </c>
      <c r="AD9" s="190">
        <v>-12.364799999999999</v>
      </c>
      <c r="AE9" s="190">
        <v>-17.944700000000001</v>
      </c>
      <c r="AF9" s="190">
        <v>-30.381799999999998</v>
      </c>
      <c r="AG9" s="190">
        <v>-39.880099999999999</v>
      </c>
      <c r="AH9" s="190">
        <v>-13.894</v>
      </c>
      <c r="AI9" s="203"/>
      <c r="AJ9" s="203"/>
      <c r="AK9" s="203"/>
      <c r="AL9" s="203"/>
      <c r="AM9" s="203"/>
      <c r="AN9" s="167"/>
      <c r="AO9" s="167"/>
      <c r="AP9" s="167"/>
      <c r="AQ9" s="167"/>
      <c r="AR9" s="167"/>
      <c r="AS9" s="167"/>
      <c r="AT9" s="167"/>
      <c r="AU9" s="167"/>
      <c r="AV9" s="167"/>
      <c r="AW9" s="167"/>
      <c r="AX9" s="167"/>
      <c r="AY9" s="167"/>
    </row>
    <row r="10" spans="1:51" ht="14.5" x14ac:dyDescent="0.35">
      <c r="A10" s="149">
        <f>YampaRiverInflow.TotalOutflow!A10</f>
        <v>45352</v>
      </c>
      <c r="B10" s="280"/>
      <c r="C10" s="270">
        <v>-45.593000000000004</v>
      </c>
      <c r="D10" s="285">
        <v>-45.593000000000004</v>
      </c>
      <c r="E10" s="190">
        <v>-9.4451399999999985</v>
      </c>
      <c r="F10" s="190">
        <v>-51.122900000000001</v>
      </c>
      <c r="G10" s="190">
        <v>-40.1935</v>
      </c>
      <c r="H10" s="190">
        <v>-34.902000000000001</v>
      </c>
      <c r="I10" s="190">
        <v>-96.0959</v>
      </c>
      <c r="J10" s="190">
        <v>-38.881300000000003</v>
      </c>
      <c r="K10" s="190">
        <v>-9.1832499999999992</v>
      </c>
      <c r="L10" s="190">
        <v>-13.1533</v>
      </c>
      <c r="M10" s="190">
        <v>-27.913900000000002</v>
      </c>
      <c r="N10" s="190">
        <v>-37.945300000000003</v>
      </c>
      <c r="O10" s="190">
        <v>-37.232500000000002</v>
      </c>
      <c r="P10" s="190">
        <v>-84.1511</v>
      </c>
      <c r="Q10" s="190">
        <v>-52.822800000000001</v>
      </c>
      <c r="R10" s="190">
        <v>-62.375399999999999</v>
      </c>
      <c r="S10" s="190">
        <v>-22.7028</v>
      </c>
      <c r="T10" s="190">
        <v>-24.410799999999998</v>
      </c>
      <c r="U10" s="190">
        <v>-35.779199999999996</v>
      </c>
      <c r="V10" s="190">
        <v>-52.189599999999999</v>
      </c>
      <c r="W10" s="190">
        <v>-44.594099999999997</v>
      </c>
      <c r="X10" s="190">
        <v>-46.276900000000005</v>
      </c>
      <c r="Y10" s="190">
        <v>-41.1785</v>
      </c>
      <c r="Z10" s="190">
        <v>-54.098800000000004</v>
      </c>
      <c r="AA10" s="190">
        <v>-94.38669999999999</v>
      </c>
      <c r="AB10" s="190">
        <v>-68.116</v>
      </c>
      <c r="AC10" s="190">
        <v>-21.329699999999999</v>
      </c>
      <c r="AD10" s="190">
        <v>-45.133600000000001</v>
      </c>
      <c r="AE10" s="190">
        <v>-41.103999999999999</v>
      </c>
      <c r="AF10" s="190">
        <v>-52.287500000000001</v>
      </c>
      <c r="AG10" s="190">
        <v>-39.996499999999997</v>
      </c>
      <c r="AH10" s="190">
        <v>-34.947000000000003</v>
      </c>
      <c r="AI10" s="203"/>
      <c r="AJ10" s="203"/>
      <c r="AK10" s="203"/>
      <c r="AL10" s="203"/>
      <c r="AM10" s="203"/>
      <c r="AN10" s="167"/>
      <c r="AO10" s="167"/>
      <c r="AP10" s="167"/>
      <c r="AQ10" s="167"/>
      <c r="AR10" s="167"/>
      <c r="AS10" s="167"/>
      <c r="AT10" s="167"/>
      <c r="AU10" s="167"/>
      <c r="AV10" s="167"/>
      <c r="AW10" s="167"/>
      <c r="AX10" s="167"/>
      <c r="AY10" s="167"/>
    </row>
    <row r="11" spans="1:51" ht="14.5" x14ac:dyDescent="0.35">
      <c r="A11" s="149">
        <f>YampaRiverInflow.TotalOutflow!A11</f>
        <v>45383</v>
      </c>
      <c r="B11" s="280"/>
      <c r="C11" s="270">
        <v>-45.991</v>
      </c>
      <c r="D11" s="285">
        <v>-45.991</v>
      </c>
      <c r="E11" s="190">
        <v>-58.070099999999996</v>
      </c>
      <c r="F11" s="190">
        <v>-46.224299999999999</v>
      </c>
      <c r="G11" s="190">
        <v>-45.231099999999998</v>
      </c>
      <c r="H11" s="190">
        <v>-21.337199999999999</v>
      </c>
      <c r="I11" s="190">
        <v>-46.392000000000003</v>
      </c>
      <c r="J11" s="190">
        <v>-46.931699999999999</v>
      </c>
      <c r="K11" s="190">
        <v>-10.3939</v>
      </c>
      <c r="L11" s="190">
        <v>-22.183299999999999</v>
      </c>
      <c r="M11" s="190">
        <v>-50.360900000000001</v>
      </c>
      <c r="N11" s="190">
        <v>-34.244300000000003</v>
      </c>
      <c r="O11" s="190">
        <v>-28.298599999999997</v>
      </c>
      <c r="P11" s="190">
        <v>-23.056999999999999</v>
      </c>
      <c r="Q11" s="190">
        <v>-23.6526</v>
      </c>
      <c r="R11" s="190">
        <v>-18.731300000000001</v>
      </c>
      <c r="S11" s="190">
        <v>-34.493000000000002</v>
      </c>
      <c r="T11" s="190">
        <v>-34.719099999999997</v>
      </c>
      <c r="U11" s="190">
        <v>-39.354300000000002</v>
      </c>
      <c r="V11" s="190">
        <v>-36.816499999999998</v>
      </c>
      <c r="W11" s="190">
        <v>-31.096499999999999</v>
      </c>
      <c r="X11" s="190">
        <v>-26.820700000000002</v>
      </c>
      <c r="Y11" s="190">
        <v>-39.596599999999995</v>
      </c>
      <c r="Z11" s="190">
        <v>-38.490600000000001</v>
      </c>
      <c r="AA11" s="190">
        <v>-7.4329700000000001</v>
      </c>
      <c r="AB11" s="190">
        <v>-6.8644499999999997</v>
      </c>
      <c r="AC11" s="190">
        <v>-16.915599999999998</v>
      </c>
      <c r="AD11" s="190">
        <v>-37.536199999999994</v>
      </c>
      <c r="AE11" s="190">
        <v>-51.6753</v>
      </c>
      <c r="AF11" s="190">
        <v>-49.0565</v>
      </c>
      <c r="AG11" s="190">
        <v>3.8323470000000004</v>
      </c>
      <c r="AH11" s="190">
        <v>-59.116</v>
      </c>
      <c r="AI11" s="203"/>
      <c r="AJ11" s="203"/>
      <c r="AK11" s="203"/>
      <c r="AL11" s="203"/>
      <c r="AM11" s="203"/>
      <c r="AN11" s="167"/>
      <c r="AO11" s="167"/>
      <c r="AP11" s="167"/>
      <c r="AQ11" s="167"/>
      <c r="AR11" s="167"/>
      <c r="AS11" s="167"/>
      <c r="AT11" s="167"/>
      <c r="AU11" s="167"/>
      <c r="AV11" s="167"/>
      <c r="AW11" s="167"/>
      <c r="AX11" s="167"/>
      <c r="AY11" s="167"/>
    </row>
    <row r="12" spans="1:51" ht="14.5" x14ac:dyDescent="0.35">
      <c r="A12" s="149">
        <f>YampaRiverInflow.TotalOutflow!A12</f>
        <v>45413</v>
      </c>
      <c r="B12" s="280"/>
      <c r="C12" s="270">
        <v>-42.726999999999997</v>
      </c>
      <c r="D12" s="285">
        <v>-42.726999999999997</v>
      </c>
      <c r="E12" s="190">
        <v>-19.098700000000001</v>
      </c>
      <c r="F12" s="190">
        <v>-31.252700000000001</v>
      </c>
      <c r="G12" s="190">
        <v>-147.96199999999999</v>
      </c>
      <c r="H12" s="190">
        <v>-29.909500000000001</v>
      </c>
      <c r="I12" s="190">
        <v>-28.129300000000001</v>
      </c>
      <c r="J12" s="190">
        <v>-49.9146</v>
      </c>
      <c r="K12" s="190">
        <v>-34.603400000000001</v>
      </c>
      <c r="L12" s="190">
        <v>-27.749099999999999</v>
      </c>
      <c r="M12" s="190">
        <v>-15.6434</v>
      </c>
      <c r="N12" s="190">
        <v>-26.480900000000002</v>
      </c>
      <c r="O12" s="190">
        <v>-13.461499999999999</v>
      </c>
      <c r="P12" s="190">
        <v>-3.12216</v>
      </c>
      <c r="Q12" s="190">
        <v>-37.49</v>
      </c>
      <c r="R12" s="190">
        <v>-28.581900000000001</v>
      </c>
      <c r="S12" s="190">
        <v>-34.988099999999996</v>
      </c>
      <c r="T12" s="190">
        <v>-27.610599999999998</v>
      </c>
      <c r="U12" s="190">
        <v>-13.771700000000001</v>
      </c>
      <c r="V12" s="190">
        <v>-19.453499999999998</v>
      </c>
      <c r="W12" s="190">
        <v>-43.834099999999999</v>
      </c>
      <c r="X12" s="190">
        <v>-36.948999999999998</v>
      </c>
      <c r="Y12" s="190">
        <v>-18.708599999999997</v>
      </c>
      <c r="Z12" s="190">
        <v>-25.398700000000002</v>
      </c>
      <c r="AA12" s="190">
        <v>-18.684200000000001</v>
      </c>
      <c r="AB12" s="190">
        <v>-10.974200000000002</v>
      </c>
      <c r="AC12" s="190">
        <v>-34.367400000000004</v>
      </c>
      <c r="AD12" s="190">
        <v>-27.658300000000001</v>
      </c>
      <c r="AE12" s="190">
        <v>-22.264099999999999</v>
      </c>
      <c r="AF12" s="190">
        <v>-16.6996</v>
      </c>
      <c r="AG12" s="190">
        <v>-67.282200000000003</v>
      </c>
      <c r="AH12" s="190">
        <v>-19.012</v>
      </c>
      <c r="AI12" s="203"/>
      <c r="AJ12" s="203"/>
      <c r="AK12" s="203"/>
      <c r="AL12" s="203"/>
      <c r="AM12" s="203"/>
      <c r="AN12" s="167"/>
      <c r="AO12" s="167"/>
      <c r="AP12" s="167"/>
      <c r="AQ12" s="167"/>
      <c r="AR12" s="167"/>
      <c r="AS12" s="167"/>
      <c r="AT12" s="167"/>
      <c r="AU12" s="167"/>
      <c r="AV12" s="167"/>
      <c r="AW12" s="167"/>
      <c r="AX12" s="167"/>
      <c r="AY12" s="167"/>
    </row>
    <row r="13" spans="1:51" ht="14.5" x14ac:dyDescent="0.35">
      <c r="A13" s="149">
        <f>YampaRiverInflow.TotalOutflow!A13</f>
        <v>45444</v>
      </c>
      <c r="B13" s="280"/>
      <c r="C13" s="270">
        <v>-44.098999999999997</v>
      </c>
      <c r="D13" s="285">
        <v>-44.098999999999997</v>
      </c>
      <c r="E13" s="190">
        <v>-49.321300000000001</v>
      </c>
      <c r="F13" s="190">
        <v>-51.9298</v>
      </c>
      <c r="G13" s="190">
        <v>-183.62299999999999</v>
      </c>
      <c r="H13" s="190">
        <v>-63.558300000000003</v>
      </c>
      <c r="I13" s="190">
        <v>-43.443300000000001</v>
      </c>
      <c r="J13" s="190">
        <v>-78.712100000000007</v>
      </c>
      <c r="K13" s="190">
        <v>-44.4283</v>
      </c>
      <c r="L13" s="190">
        <v>-46.623400000000004</v>
      </c>
      <c r="M13" s="190">
        <v>-26.48</v>
      </c>
      <c r="N13" s="190">
        <v>-49.249099999999999</v>
      </c>
      <c r="O13" s="190">
        <v>-37.820300000000003</v>
      </c>
      <c r="P13" s="190">
        <v>-37.123800000000003</v>
      </c>
      <c r="Q13" s="190">
        <v>-46.805699999999995</v>
      </c>
      <c r="R13" s="190">
        <v>-42.2714</v>
      </c>
      <c r="S13" s="190">
        <v>-36.915500000000002</v>
      </c>
      <c r="T13" s="190">
        <v>-53.137800000000006</v>
      </c>
      <c r="U13" s="190">
        <v>-64.9482</v>
      </c>
      <c r="V13" s="190">
        <v>-25.7806</v>
      </c>
      <c r="W13" s="190">
        <v>-34.943199999999997</v>
      </c>
      <c r="X13" s="190">
        <v>-51.296099999999996</v>
      </c>
      <c r="Y13" s="190">
        <v>-57.331800000000001</v>
      </c>
      <c r="Z13" s="190">
        <v>-54.558199999999999</v>
      </c>
      <c r="AA13" s="190">
        <v>-68.587000000000003</v>
      </c>
      <c r="AB13" s="190">
        <v>-37.685099999999998</v>
      </c>
      <c r="AC13" s="190">
        <v>-32.256500000000003</v>
      </c>
      <c r="AD13" s="190">
        <v>-52.228699999999996</v>
      </c>
      <c r="AE13" s="190">
        <v>-55.433399999999999</v>
      </c>
      <c r="AF13" s="190">
        <v>-50.623800000000003</v>
      </c>
      <c r="AG13" s="190">
        <v>-49.755000000000003</v>
      </c>
      <c r="AH13" s="190">
        <v>-57.844000000000001</v>
      </c>
      <c r="AI13" s="203"/>
      <c r="AJ13" s="203"/>
      <c r="AK13" s="203"/>
      <c r="AL13" s="203"/>
      <c r="AM13" s="203"/>
      <c r="AN13" s="167"/>
      <c r="AO13" s="167"/>
      <c r="AP13" s="167"/>
      <c r="AQ13" s="167"/>
      <c r="AR13" s="167"/>
      <c r="AS13" s="167"/>
      <c r="AT13" s="167"/>
      <c r="AU13" s="167"/>
      <c r="AV13" s="167"/>
      <c r="AW13" s="167"/>
      <c r="AX13" s="167"/>
      <c r="AY13" s="167"/>
    </row>
    <row r="14" spans="1:51" ht="14.5" x14ac:dyDescent="0.35">
      <c r="A14" s="149">
        <f>YampaRiverInflow.TotalOutflow!A14</f>
        <v>45474</v>
      </c>
      <c r="B14" s="280"/>
      <c r="C14" s="270">
        <v>-26.710999999999999</v>
      </c>
      <c r="D14" s="285">
        <v>-26.710999999999999</v>
      </c>
      <c r="E14" s="190">
        <v>-25.503700000000002</v>
      </c>
      <c r="F14" s="190">
        <v>-48.567099999999996</v>
      </c>
      <c r="G14" s="190">
        <v>-182.99199999999999</v>
      </c>
      <c r="H14" s="190">
        <v>-65.305999999999997</v>
      </c>
      <c r="I14" s="190">
        <v>-37.942</v>
      </c>
      <c r="J14" s="190">
        <v>-73.786799999999999</v>
      </c>
      <c r="K14" s="190">
        <v>-40.766500000000001</v>
      </c>
      <c r="L14" s="190">
        <v>-6.4570799999999995</v>
      </c>
      <c r="M14" s="190">
        <v>-40.478199999999994</v>
      </c>
      <c r="N14" s="190">
        <v>-35.347099999999998</v>
      </c>
      <c r="O14" s="190">
        <v>-30.984200000000001</v>
      </c>
      <c r="P14" s="190">
        <v>-12.644399999999999</v>
      </c>
      <c r="Q14" s="190">
        <v>-15.251700000000001</v>
      </c>
      <c r="R14" s="190">
        <v>-52.766100000000002</v>
      </c>
      <c r="S14" s="190">
        <v>-45.935900000000004</v>
      </c>
      <c r="T14" s="190">
        <v>-47.300400000000003</v>
      </c>
      <c r="U14" s="190">
        <v>-39.221400000000003</v>
      </c>
      <c r="V14" s="190">
        <v>-35.222799999999999</v>
      </c>
      <c r="W14" s="190">
        <v>-42.721499999999999</v>
      </c>
      <c r="X14" s="190">
        <v>-48.900100000000002</v>
      </c>
      <c r="Y14" s="190">
        <v>-17.8947</v>
      </c>
      <c r="Z14" s="190">
        <v>-23.696200000000001</v>
      </c>
      <c r="AA14" s="190">
        <v>-7.1829000000000001</v>
      </c>
      <c r="AB14" s="190">
        <v>-15.904399999999999</v>
      </c>
      <c r="AC14" s="190">
        <v>-28.589599999999997</v>
      </c>
      <c r="AD14" s="190">
        <v>-43.727499999999999</v>
      </c>
      <c r="AE14" s="190">
        <v>-35.582300000000004</v>
      </c>
      <c r="AF14" s="190">
        <v>-30.575500000000002</v>
      </c>
      <c r="AG14" s="190">
        <v>-37.180800000000005</v>
      </c>
      <c r="AH14" s="190">
        <v>-48.3</v>
      </c>
      <c r="AI14" s="203"/>
      <c r="AJ14" s="203"/>
      <c r="AK14" s="203"/>
      <c r="AL14" s="203"/>
      <c r="AM14" s="203"/>
      <c r="AN14" s="167"/>
      <c r="AO14" s="167"/>
      <c r="AP14" s="167"/>
      <c r="AQ14" s="167"/>
      <c r="AR14" s="167"/>
      <c r="AS14" s="167"/>
      <c r="AT14" s="167"/>
      <c r="AU14" s="167"/>
      <c r="AV14" s="167"/>
      <c r="AW14" s="167"/>
      <c r="AX14" s="167"/>
      <c r="AY14" s="167"/>
    </row>
    <row r="15" spans="1:51" ht="14.5" x14ac:dyDescent="0.35">
      <c r="A15" s="149">
        <f>YampaRiverInflow.TotalOutflow!A15</f>
        <v>45505</v>
      </c>
      <c r="B15" s="280"/>
      <c r="C15" s="270">
        <v>-21.927</v>
      </c>
      <c r="D15" s="285">
        <v>-21.927</v>
      </c>
      <c r="E15" s="190">
        <v>5.8436199999999996</v>
      </c>
      <c r="F15" s="190">
        <v>-37.121300000000005</v>
      </c>
      <c r="G15" s="190">
        <v>-39.379899999999999</v>
      </c>
      <c r="H15" s="190">
        <v>-27.815000000000001</v>
      </c>
      <c r="I15" s="190">
        <v>-14.0517</v>
      </c>
      <c r="J15" s="190">
        <v>-65.381299999999996</v>
      </c>
      <c r="K15" s="190">
        <v>-36.5657</v>
      </c>
      <c r="L15" s="190">
        <v>-19.854400000000002</v>
      </c>
      <c r="M15" s="190">
        <v>-3.75305</v>
      </c>
      <c r="N15" s="190">
        <v>-2.8775900000000001</v>
      </c>
      <c r="O15" s="190">
        <v>-12.666399999999999</v>
      </c>
      <c r="P15" s="190">
        <v>-13.9602</v>
      </c>
      <c r="Q15" s="190">
        <v>-39.998400000000004</v>
      </c>
      <c r="R15" s="190">
        <v>7.2850600000000005</v>
      </c>
      <c r="S15" s="190">
        <v>-24.3444</v>
      </c>
      <c r="T15" s="190">
        <v>-33.449400000000004</v>
      </c>
      <c r="U15" s="190">
        <v>-19.831900000000001</v>
      </c>
      <c r="V15" s="190">
        <v>-46.257599999999996</v>
      </c>
      <c r="W15" s="190">
        <v>-32.945300000000003</v>
      </c>
      <c r="X15" s="190">
        <v>-39.458300000000001</v>
      </c>
      <c r="Y15" s="190">
        <v>-23.445799999999998</v>
      </c>
      <c r="Z15" s="190">
        <v>-14.442500000000001</v>
      </c>
      <c r="AA15" s="190">
        <v>-5.3147600000000006</v>
      </c>
      <c r="AB15" s="190">
        <v>-20.151</v>
      </c>
      <c r="AC15" s="190">
        <v>-29.148299999999999</v>
      </c>
      <c r="AD15" s="190">
        <v>-33.437899999999999</v>
      </c>
      <c r="AE15" s="190">
        <v>-29.450599999999998</v>
      </c>
      <c r="AF15" s="190">
        <v>-25.803599999999999</v>
      </c>
      <c r="AG15" s="190">
        <v>-58.466900000000003</v>
      </c>
      <c r="AH15" s="190">
        <v>-23.998000000000001</v>
      </c>
      <c r="AI15" s="203"/>
      <c r="AJ15" s="203"/>
      <c r="AK15" s="203"/>
      <c r="AL15" s="203"/>
      <c r="AM15" s="203"/>
      <c r="AN15" s="167"/>
      <c r="AO15" s="167"/>
      <c r="AP15" s="167"/>
      <c r="AQ15" s="167"/>
      <c r="AR15" s="167"/>
      <c r="AS15" s="167"/>
      <c r="AT15" s="167"/>
      <c r="AU15" s="167"/>
      <c r="AV15" s="167"/>
      <c r="AW15" s="167"/>
      <c r="AX15" s="167"/>
      <c r="AY15" s="167"/>
    </row>
    <row r="16" spans="1:51" ht="14.5" x14ac:dyDescent="0.35">
      <c r="A16" s="149">
        <f>YampaRiverInflow.TotalOutflow!A16</f>
        <v>45536</v>
      </c>
      <c r="B16" s="280"/>
      <c r="C16" s="270">
        <v>-8.8230000000000004</v>
      </c>
      <c r="D16" s="285">
        <v>-8.8230000000000004</v>
      </c>
      <c r="E16" s="190">
        <v>-12.745700000000001</v>
      </c>
      <c r="F16" s="190">
        <v>-31.333599999999997</v>
      </c>
      <c r="G16" s="190">
        <v>-19.856300000000001</v>
      </c>
      <c r="H16" s="190">
        <v>-41.415900000000001</v>
      </c>
      <c r="I16" s="190">
        <v>-22.555199999999999</v>
      </c>
      <c r="J16" s="190">
        <v>0.85353000000000001</v>
      </c>
      <c r="K16" s="190">
        <v>-61.966300000000004</v>
      </c>
      <c r="L16" s="190">
        <v>-54.048999999999999</v>
      </c>
      <c r="M16" s="190">
        <v>-27.7121</v>
      </c>
      <c r="N16" s="190">
        <v>-18.022099999999998</v>
      </c>
      <c r="O16" s="190">
        <v>-8.8447199999999988</v>
      </c>
      <c r="P16" s="190">
        <v>-17.9664</v>
      </c>
      <c r="Q16" s="190">
        <v>-5.1358199999999998</v>
      </c>
      <c r="R16" s="190">
        <v>-10.9739</v>
      </c>
      <c r="S16" s="190">
        <v>-32.469799999999999</v>
      </c>
      <c r="T16" s="190">
        <v>-35.090000000000003</v>
      </c>
      <c r="U16" s="190">
        <v>-20.7882</v>
      </c>
      <c r="V16" s="190">
        <v>-50.804099999999998</v>
      </c>
      <c r="W16" s="190">
        <v>-26.487200000000001</v>
      </c>
      <c r="X16" s="190">
        <v>-30.253900000000002</v>
      </c>
      <c r="Y16" s="190">
        <v>-43.0578</v>
      </c>
      <c r="Z16" s="190">
        <v>-36.350099999999998</v>
      </c>
      <c r="AA16" s="190">
        <v>-18.872799999999998</v>
      </c>
      <c r="AB16" s="190">
        <v>-16.6816</v>
      </c>
      <c r="AC16" s="190">
        <v>-22.602599999999999</v>
      </c>
      <c r="AD16" s="190">
        <v>-13.866299999999999</v>
      </c>
      <c r="AE16" s="190">
        <v>-20.75</v>
      </c>
      <c r="AF16" s="190">
        <v>-8.9183799999999991</v>
      </c>
      <c r="AG16" s="190">
        <v>-33.353900000000003</v>
      </c>
      <c r="AH16" s="190">
        <v>-15.521000000000001</v>
      </c>
      <c r="AI16" s="203"/>
      <c r="AJ16" s="203"/>
      <c r="AK16" s="203"/>
      <c r="AL16" s="203"/>
      <c r="AM16" s="203"/>
      <c r="AN16" s="167"/>
      <c r="AO16" s="167"/>
      <c r="AP16" s="167"/>
      <c r="AQ16" s="167"/>
      <c r="AR16" s="167"/>
      <c r="AS16" s="167"/>
      <c r="AT16" s="167"/>
      <c r="AU16" s="167"/>
      <c r="AV16" s="167"/>
      <c r="AW16" s="167"/>
      <c r="AX16" s="167"/>
      <c r="AY16" s="167"/>
    </row>
    <row r="17" spans="1:51" ht="14.5" x14ac:dyDescent="0.35">
      <c r="A17" s="149">
        <f>YampaRiverInflow.TotalOutflow!A17</f>
        <v>45566</v>
      </c>
      <c r="B17" s="280"/>
      <c r="C17" s="270">
        <v>-2.6379999999999999</v>
      </c>
      <c r="D17" s="285">
        <v>-2.6379999999999999</v>
      </c>
      <c r="E17" s="190">
        <v>-15.058</v>
      </c>
      <c r="F17" s="190">
        <v>-8.1872799999999994</v>
      </c>
      <c r="G17" s="190">
        <v>-13.261700000000001</v>
      </c>
      <c r="H17" s="190">
        <v>8.3438300000000005</v>
      </c>
      <c r="I17" s="190">
        <v>1.6283399999999999</v>
      </c>
      <c r="J17" s="190">
        <v>-1.5256099999999999</v>
      </c>
      <c r="K17" s="190">
        <v>0.55819000000000007</v>
      </c>
      <c r="L17" s="190">
        <v>-0.40666000000000002</v>
      </c>
      <c r="M17" s="190">
        <v>-3.3743600000000002</v>
      </c>
      <c r="N17" s="190">
        <v>10.40099</v>
      </c>
      <c r="O17" s="190">
        <v>3.1250999999999998</v>
      </c>
      <c r="P17" s="190">
        <v>0.16553999999999999</v>
      </c>
      <c r="Q17" s="190">
        <v>26.085080000000001</v>
      </c>
      <c r="R17" s="190">
        <v>-4.4398100000000005</v>
      </c>
      <c r="S17" s="190">
        <v>7.4000500000000002</v>
      </c>
      <c r="T17" s="190">
        <v>-11.6661</v>
      </c>
      <c r="U17" s="190">
        <v>-2.7408399999999999</v>
      </c>
      <c r="V17" s="190">
        <v>-4.4333</v>
      </c>
      <c r="W17" s="190">
        <v>-10.0848</v>
      </c>
      <c r="X17" s="190">
        <v>-27.032599999999999</v>
      </c>
      <c r="Y17" s="190">
        <v>-5.7554099999999995</v>
      </c>
      <c r="Z17" s="190">
        <v>-10.2515</v>
      </c>
      <c r="AA17" s="190">
        <v>-12.6999</v>
      </c>
      <c r="AB17" s="190">
        <v>-3.16777</v>
      </c>
      <c r="AC17" s="190">
        <v>-24.611999999999998</v>
      </c>
      <c r="AD17" s="190">
        <v>-28.077099999999998</v>
      </c>
      <c r="AE17" s="190">
        <v>-12.1576</v>
      </c>
      <c r="AF17" s="190">
        <v>1.7223250000000001</v>
      </c>
      <c r="AG17" s="190">
        <v>-9.7818899999999989</v>
      </c>
      <c r="AH17" s="190">
        <v>3.17</v>
      </c>
      <c r="AI17" s="203"/>
      <c r="AJ17" s="203"/>
      <c r="AK17" s="203"/>
      <c r="AL17" s="203"/>
      <c r="AM17" s="203"/>
      <c r="AN17" s="167"/>
      <c r="AO17" s="167"/>
      <c r="AP17" s="167"/>
      <c r="AQ17" s="167"/>
      <c r="AR17" s="167"/>
      <c r="AS17" s="167"/>
      <c r="AT17" s="167"/>
      <c r="AU17" s="167"/>
      <c r="AV17" s="167"/>
      <c r="AW17" s="167"/>
      <c r="AX17" s="167"/>
      <c r="AY17" s="167"/>
    </row>
    <row r="18" spans="1:51" ht="14.5" x14ac:dyDescent="0.35">
      <c r="A18" s="149">
        <f>YampaRiverInflow.TotalOutflow!A18</f>
        <v>45597</v>
      </c>
      <c r="B18" s="280"/>
      <c r="C18" s="270">
        <v>8.0289999999999999</v>
      </c>
      <c r="D18" s="285">
        <v>8.0289999999999999</v>
      </c>
      <c r="E18" s="190">
        <v>-7.5486000000000004</v>
      </c>
      <c r="F18" s="190">
        <v>1.3323900000000002</v>
      </c>
      <c r="G18" s="190">
        <v>8.9617099999999983</v>
      </c>
      <c r="H18" s="190">
        <v>4.5023100000000005</v>
      </c>
      <c r="I18" s="190">
        <v>13.97513</v>
      </c>
      <c r="J18" s="190">
        <v>6.8756899999999996</v>
      </c>
      <c r="K18" s="190">
        <v>-37.753900000000002</v>
      </c>
      <c r="L18" s="190">
        <v>12.579600000000001</v>
      </c>
      <c r="M18" s="190">
        <v>4.9528100000000004</v>
      </c>
      <c r="N18" s="190">
        <v>14.292</v>
      </c>
      <c r="O18" s="190">
        <v>10.398250000000001</v>
      </c>
      <c r="P18" s="190">
        <v>14.77266</v>
      </c>
      <c r="Q18" s="190">
        <v>2.89751</v>
      </c>
      <c r="R18" s="190">
        <v>-5.1595500000000003</v>
      </c>
      <c r="S18" s="190">
        <v>8.3595300000000012</v>
      </c>
      <c r="T18" s="190">
        <v>0.24359</v>
      </c>
      <c r="U18" s="190">
        <v>-2.1938</v>
      </c>
      <c r="V18" s="190">
        <v>-8.1242999999999999</v>
      </c>
      <c r="W18" s="190">
        <v>-20.0396</v>
      </c>
      <c r="X18" s="190">
        <v>-7.1350500000000006</v>
      </c>
      <c r="Y18" s="190">
        <v>-4.9749300000000005</v>
      </c>
      <c r="Z18" s="190">
        <v>-2.7747700000000002</v>
      </c>
      <c r="AA18" s="190">
        <v>-5.4642499999999998</v>
      </c>
      <c r="AB18" s="190">
        <v>12.753399999999999</v>
      </c>
      <c r="AC18" s="190">
        <v>1.235026</v>
      </c>
      <c r="AD18" s="190">
        <v>6.9389319999999994</v>
      </c>
      <c r="AE18" s="190">
        <v>-9.7391900000000007</v>
      </c>
      <c r="AF18" s="190">
        <v>26.70477</v>
      </c>
      <c r="AG18" s="190">
        <v>4.1004740000000002</v>
      </c>
      <c r="AH18" s="190">
        <v>8.6760000000000002</v>
      </c>
      <c r="AI18" s="203"/>
      <c r="AJ18" s="203"/>
      <c r="AK18" s="203"/>
      <c r="AL18" s="203"/>
      <c r="AM18" s="203"/>
      <c r="AN18" s="167"/>
      <c r="AO18" s="167"/>
      <c r="AP18" s="167"/>
      <c r="AQ18" s="167"/>
      <c r="AR18" s="167"/>
      <c r="AS18" s="167"/>
      <c r="AT18" s="167"/>
      <c r="AU18" s="167"/>
      <c r="AV18" s="167"/>
      <c r="AW18" s="167"/>
      <c r="AX18" s="167"/>
      <c r="AY18" s="167"/>
    </row>
    <row r="19" spans="1:51" ht="14.5" x14ac:dyDescent="0.35">
      <c r="A19" s="149">
        <f>YampaRiverInflow.TotalOutflow!A19</f>
        <v>45627</v>
      </c>
      <c r="B19" s="280"/>
      <c r="C19" s="270">
        <v>18.611999999999998</v>
      </c>
      <c r="D19" s="285">
        <v>18.611999999999998</v>
      </c>
      <c r="E19" s="190">
        <v>4.6582799999999995</v>
      </c>
      <c r="F19" s="190">
        <v>11.40897</v>
      </c>
      <c r="G19" s="190">
        <v>18.883740000000003</v>
      </c>
      <c r="H19" s="190">
        <v>6.48062</v>
      </c>
      <c r="I19" s="190">
        <v>-1.6886700000000001</v>
      </c>
      <c r="J19" s="190">
        <v>-26.622299999999999</v>
      </c>
      <c r="K19" s="190">
        <v>-69.312100000000001</v>
      </c>
      <c r="L19" s="190">
        <v>30.47054</v>
      </c>
      <c r="M19" s="190">
        <v>12.73404</v>
      </c>
      <c r="N19" s="190">
        <v>16.88007</v>
      </c>
      <c r="O19" s="190">
        <v>5.8597900000000003</v>
      </c>
      <c r="P19" s="190">
        <v>7.4444699999999999</v>
      </c>
      <c r="Q19" s="190">
        <v>33.224269999999997</v>
      </c>
      <c r="R19" s="190">
        <v>12.479979999999999</v>
      </c>
      <c r="S19" s="190">
        <v>17.551400000000001</v>
      </c>
      <c r="T19" s="190">
        <v>6.2706099999999996</v>
      </c>
      <c r="U19" s="190">
        <v>38.814579999999999</v>
      </c>
      <c r="V19" s="190">
        <v>9.5693099999999998</v>
      </c>
      <c r="W19" s="190">
        <v>34.180550000000004</v>
      </c>
      <c r="X19" s="190">
        <v>4.3811200000000001</v>
      </c>
      <c r="Y19" s="190">
        <v>12.84577</v>
      </c>
      <c r="Z19" s="190">
        <v>-9.6169899999999995</v>
      </c>
      <c r="AA19" s="190">
        <v>8.3672789999999999</v>
      </c>
      <c r="AB19" s="190">
        <v>21.699849999999998</v>
      </c>
      <c r="AC19" s="190">
        <v>30.923099999999998</v>
      </c>
      <c r="AD19" s="190">
        <v>2.6434799999999998</v>
      </c>
      <c r="AE19" s="190">
        <v>7.848967</v>
      </c>
      <c r="AF19" s="190">
        <v>2.9376329999999999</v>
      </c>
      <c r="AG19" s="190">
        <v>20.856740000000002</v>
      </c>
      <c r="AH19" s="190">
        <v>18.335000000000001</v>
      </c>
      <c r="AI19" s="203"/>
      <c r="AJ19" s="203"/>
      <c r="AK19" s="203"/>
      <c r="AL19" s="203"/>
      <c r="AM19" s="203"/>
      <c r="AN19" s="167"/>
      <c r="AO19" s="167"/>
      <c r="AP19" s="167"/>
      <c r="AQ19" s="167"/>
      <c r="AR19" s="167"/>
      <c r="AS19" s="167"/>
      <c r="AT19" s="167"/>
      <c r="AU19" s="167"/>
      <c r="AV19" s="167"/>
      <c r="AW19" s="167"/>
      <c r="AX19" s="167"/>
      <c r="AY19" s="167"/>
    </row>
    <row r="20" spans="1:51" ht="14.5" x14ac:dyDescent="0.35">
      <c r="A20" s="149">
        <f>YampaRiverInflow.TotalOutflow!A20</f>
        <v>45658</v>
      </c>
      <c r="B20" s="280"/>
      <c r="C20" s="270">
        <v>-13.928000000000001</v>
      </c>
      <c r="D20" s="285">
        <v>-13.928000000000001</v>
      </c>
      <c r="E20" s="190">
        <v>33.015449999999994</v>
      </c>
      <c r="F20" s="190">
        <v>-30.712700000000002</v>
      </c>
      <c r="G20" s="190">
        <v>-2.2970100000000002</v>
      </c>
      <c r="H20" s="190">
        <v>-5.6275300000000001</v>
      </c>
      <c r="I20" s="190">
        <v>-64.680900000000008</v>
      </c>
      <c r="J20" s="190">
        <v>-113.199</v>
      </c>
      <c r="K20" s="190">
        <v>36.242400000000004</v>
      </c>
      <c r="L20" s="190">
        <v>-10.6774</v>
      </c>
      <c r="M20" s="190">
        <v>8.1581399999999995</v>
      </c>
      <c r="N20" s="190">
        <v>1.3930199999999999</v>
      </c>
      <c r="O20" s="190">
        <v>10.17</v>
      </c>
      <c r="P20" s="190">
        <v>3.6542600000000003</v>
      </c>
      <c r="Q20" s="190">
        <v>8.1713000000000005</v>
      </c>
      <c r="R20" s="190">
        <v>-29.2118</v>
      </c>
      <c r="S20" s="190">
        <v>-12.4862</v>
      </c>
      <c r="T20" s="190">
        <v>-4.2013100000000003</v>
      </c>
      <c r="U20" s="190">
        <v>-21.987200000000001</v>
      </c>
      <c r="V20" s="190">
        <v>21.381310000000003</v>
      </c>
      <c r="W20" s="190">
        <v>-39.100499999999997</v>
      </c>
      <c r="X20" s="190">
        <v>-31.088799999999999</v>
      </c>
      <c r="Y20" s="190">
        <v>7.3067399999999996</v>
      </c>
      <c r="Z20" s="190">
        <v>-13.319000000000001</v>
      </c>
      <c r="AA20" s="190">
        <v>-6.39839</v>
      </c>
      <c r="AB20" s="190">
        <v>-23.134</v>
      </c>
      <c r="AC20" s="190">
        <v>-29.637900000000002</v>
      </c>
      <c r="AD20" s="190">
        <v>-24.356300000000001</v>
      </c>
      <c r="AE20" s="190">
        <v>-6.12601</v>
      </c>
      <c r="AF20" s="190">
        <v>-35.9651</v>
      </c>
      <c r="AG20" s="190">
        <v>-1.4319999999999999</v>
      </c>
      <c r="AH20" s="190">
        <v>-16.688599999999997</v>
      </c>
      <c r="AI20" s="203"/>
      <c r="AJ20" s="203"/>
      <c r="AK20" s="203"/>
      <c r="AL20" s="203"/>
      <c r="AM20" s="203"/>
      <c r="AN20" s="167"/>
      <c r="AO20" s="167"/>
      <c r="AP20" s="167"/>
      <c r="AQ20" s="167"/>
      <c r="AR20" s="167"/>
      <c r="AS20" s="167"/>
      <c r="AT20" s="167"/>
      <c r="AU20" s="167"/>
      <c r="AV20" s="167"/>
      <c r="AW20" s="167"/>
      <c r="AX20" s="167"/>
      <c r="AY20" s="167"/>
    </row>
    <row r="21" spans="1:51" ht="14.5" x14ac:dyDescent="0.35">
      <c r="A21" s="149">
        <f>YampaRiverInflow.TotalOutflow!A21</f>
        <v>45689</v>
      </c>
      <c r="B21" s="280"/>
      <c r="C21" s="270">
        <v>-32.661000000000001</v>
      </c>
      <c r="D21" s="285">
        <v>-32.661000000000001</v>
      </c>
      <c r="E21" s="190">
        <v>-17.1022</v>
      </c>
      <c r="F21" s="190">
        <v>-38.901800000000001</v>
      </c>
      <c r="G21" s="190">
        <v>-63.575199999999995</v>
      </c>
      <c r="H21" s="190">
        <v>-26.556999999999999</v>
      </c>
      <c r="I21" s="190">
        <v>-43.0946</v>
      </c>
      <c r="J21" s="190">
        <v>-46.804400000000001</v>
      </c>
      <c r="K21" s="190">
        <v>-20.875299999999999</v>
      </c>
      <c r="L21" s="190">
        <v>-24.3658</v>
      </c>
      <c r="M21" s="190">
        <v>1.18557</v>
      </c>
      <c r="N21" s="190">
        <v>-25.8432</v>
      </c>
      <c r="O21" s="190">
        <v>-4.4762599999999999</v>
      </c>
      <c r="P21" s="190">
        <v>-2.36822</v>
      </c>
      <c r="Q21" s="190">
        <v>5.9079799999999993</v>
      </c>
      <c r="R21" s="190">
        <v>-17.978400000000001</v>
      </c>
      <c r="S21" s="190">
        <v>-35.601699999999994</v>
      </c>
      <c r="T21" s="190">
        <v>-45.1038</v>
      </c>
      <c r="U21" s="190">
        <v>-5.1178299999999997</v>
      </c>
      <c r="V21" s="190">
        <v>-37.283000000000001</v>
      </c>
      <c r="W21" s="190">
        <v>-15.6464</v>
      </c>
      <c r="X21" s="190">
        <v>-40.071800000000003</v>
      </c>
      <c r="Y21" s="190">
        <v>-32.633000000000003</v>
      </c>
      <c r="Z21" s="190">
        <v>-26.703299999999999</v>
      </c>
      <c r="AA21" s="190">
        <v>-28.727499999999999</v>
      </c>
      <c r="AB21" s="190">
        <v>-41.463300000000004</v>
      </c>
      <c r="AC21" s="190">
        <v>-12.364799999999999</v>
      </c>
      <c r="AD21" s="190">
        <v>-17.944700000000001</v>
      </c>
      <c r="AE21" s="190">
        <v>-30.381799999999998</v>
      </c>
      <c r="AF21" s="190">
        <v>-39.880099999999999</v>
      </c>
      <c r="AG21" s="190">
        <v>-13.894</v>
      </c>
      <c r="AH21" s="190">
        <v>-22.5732</v>
      </c>
      <c r="AI21" s="203"/>
      <c r="AJ21" s="203"/>
      <c r="AK21" s="203"/>
      <c r="AL21" s="203"/>
      <c r="AM21" s="203"/>
      <c r="AN21" s="167"/>
      <c r="AO21" s="167"/>
      <c r="AP21" s="167"/>
      <c r="AQ21" s="167"/>
      <c r="AR21" s="167"/>
      <c r="AS21" s="167"/>
      <c r="AT21" s="167"/>
      <c r="AU21" s="167"/>
      <c r="AV21" s="167"/>
      <c r="AW21" s="167"/>
      <c r="AX21" s="167"/>
      <c r="AY21" s="167"/>
    </row>
    <row r="22" spans="1:51" ht="14.5" x14ac:dyDescent="0.35">
      <c r="A22" s="149">
        <f>YampaRiverInflow.TotalOutflow!A22</f>
        <v>45717</v>
      </c>
      <c r="B22" s="280"/>
      <c r="C22" s="270">
        <v>-45.593000000000004</v>
      </c>
      <c r="D22" s="285">
        <v>-45.593000000000004</v>
      </c>
      <c r="E22" s="190">
        <v>-51.122900000000001</v>
      </c>
      <c r="F22" s="190">
        <v>-40.1935</v>
      </c>
      <c r="G22" s="190">
        <v>-34.902000000000001</v>
      </c>
      <c r="H22" s="190">
        <v>-96.0959</v>
      </c>
      <c r="I22" s="190">
        <v>-38.881300000000003</v>
      </c>
      <c r="J22" s="190">
        <v>-9.1832499999999992</v>
      </c>
      <c r="K22" s="190">
        <v>-13.1533</v>
      </c>
      <c r="L22" s="190">
        <v>-27.913900000000002</v>
      </c>
      <c r="M22" s="190">
        <v>-37.945300000000003</v>
      </c>
      <c r="N22" s="190">
        <v>-37.232500000000002</v>
      </c>
      <c r="O22" s="190">
        <v>-84.1511</v>
      </c>
      <c r="P22" s="190">
        <v>-52.822800000000001</v>
      </c>
      <c r="Q22" s="190">
        <v>-62.375399999999999</v>
      </c>
      <c r="R22" s="190">
        <v>-22.7028</v>
      </c>
      <c r="S22" s="190">
        <v>-24.410799999999998</v>
      </c>
      <c r="T22" s="190">
        <v>-35.779199999999996</v>
      </c>
      <c r="U22" s="190">
        <v>-52.189599999999999</v>
      </c>
      <c r="V22" s="190">
        <v>-44.594099999999997</v>
      </c>
      <c r="W22" s="190">
        <v>-46.276900000000005</v>
      </c>
      <c r="X22" s="190">
        <v>-41.1785</v>
      </c>
      <c r="Y22" s="190">
        <v>-54.098800000000004</v>
      </c>
      <c r="Z22" s="190">
        <v>-94.38669999999999</v>
      </c>
      <c r="AA22" s="190">
        <v>-68.116</v>
      </c>
      <c r="AB22" s="190">
        <v>-21.329699999999999</v>
      </c>
      <c r="AC22" s="190">
        <v>-45.133600000000001</v>
      </c>
      <c r="AD22" s="190">
        <v>-41.103999999999999</v>
      </c>
      <c r="AE22" s="190">
        <v>-52.287500000000001</v>
      </c>
      <c r="AF22" s="190">
        <v>-39.996499999999997</v>
      </c>
      <c r="AG22" s="190">
        <v>-34.947000000000003</v>
      </c>
      <c r="AH22" s="190">
        <v>-9.4451399999999985</v>
      </c>
      <c r="AI22" s="203"/>
      <c r="AJ22" s="203"/>
      <c r="AK22" s="203"/>
      <c r="AL22" s="203"/>
      <c r="AM22" s="203"/>
      <c r="AN22" s="167"/>
      <c r="AO22" s="167"/>
      <c r="AP22" s="167"/>
      <c r="AQ22" s="167"/>
      <c r="AR22" s="167"/>
      <c r="AS22" s="167"/>
      <c r="AT22" s="167"/>
      <c r="AU22" s="167"/>
      <c r="AV22" s="167"/>
      <c r="AW22" s="167"/>
      <c r="AX22" s="167"/>
      <c r="AY22" s="167"/>
    </row>
    <row r="23" spans="1:51" ht="14.5" x14ac:dyDescent="0.35">
      <c r="A23" s="149">
        <f>YampaRiverInflow.TotalOutflow!A23</f>
        <v>45748</v>
      </c>
      <c r="B23" s="280"/>
      <c r="C23" s="270">
        <v>-45.991</v>
      </c>
      <c r="D23" s="285">
        <v>-45.991</v>
      </c>
      <c r="E23" s="190">
        <v>-46.224299999999999</v>
      </c>
      <c r="F23" s="190">
        <v>-45.231099999999998</v>
      </c>
      <c r="G23" s="190">
        <v>-21.337199999999999</v>
      </c>
      <c r="H23" s="190">
        <v>-46.392000000000003</v>
      </c>
      <c r="I23" s="190">
        <v>-46.931699999999999</v>
      </c>
      <c r="J23" s="190">
        <v>-10.3939</v>
      </c>
      <c r="K23" s="190">
        <v>-22.183299999999999</v>
      </c>
      <c r="L23" s="190">
        <v>-50.360900000000001</v>
      </c>
      <c r="M23" s="190">
        <v>-34.244300000000003</v>
      </c>
      <c r="N23" s="190">
        <v>-28.298599999999997</v>
      </c>
      <c r="O23" s="190">
        <v>-23.056999999999999</v>
      </c>
      <c r="P23" s="190">
        <v>-23.6526</v>
      </c>
      <c r="Q23" s="190">
        <v>-18.731300000000001</v>
      </c>
      <c r="R23" s="190">
        <v>-34.493000000000002</v>
      </c>
      <c r="S23" s="190">
        <v>-34.719099999999997</v>
      </c>
      <c r="T23" s="190">
        <v>-39.354300000000002</v>
      </c>
      <c r="U23" s="190">
        <v>-36.816499999999998</v>
      </c>
      <c r="V23" s="190">
        <v>-31.096499999999999</v>
      </c>
      <c r="W23" s="190">
        <v>-26.820700000000002</v>
      </c>
      <c r="X23" s="190">
        <v>-39.596599999999995</v>
      </c>
      <c r="Y23" s="190">
        <v>-38.490600000000001</v>
      </c>
      <c r="Z23" s="190">
        <v>-7.4329700000000001</v>
      </c>
      <c r="AA23" s="190">
        <v>-6.8644499999999997</v>
      </c>
      <c r="AB23" s="190">
        <v>-16.915599999999998</v>
      </c>
      <c r="AC23" s="190">
        <v>-37.536199999999994</v>
      </c>
      <c r="AD23" s="190">
        <v>-51.6753</v>
      </c>
      <c r="AE23" s="190">
        <v>-49.0565</v>
      </c>
      <c r="AF23" s="190">
        <v>3.8323470000000004</v>
      </c>
      <c r="AG23" s="190">
        <v>-59.116</v>
      </c>
      <c r="AH23" s="190">
        <v>-58.070099999999996</v>
      </c>
      <c r="AI23" s="203"/>
      <c r="AJ23" s="203"/>
      <c r="AK23" s="203"/>
      <c r="AL23" s="203"/>
      <c r="AM23" s="203"/>
      <c r="AN23" s="167"/>
      <c r="AO23" s="167"/>
      <c r="AP23" s="167"/>
      <c r="AQ23" s="167"/>
      <c r="AR23" s="167"/>
      <c r="AS23" s="167"/>
      <c r="AT23" s="167"/>
      <c r="AU23" s="167"/>
      <c r="AV23" s="167"/>
      <c r="AW23" s="167"/>
      <c r="AX23" s="167"/>
      <c r="AY23" s="167"/>
    </row>
    <row r="24" spans="1:51" ht="14.5" x14ac:dyDescent="0.35">
      <c r="A24" s="149">
        <f>YampaRiverInflow.TotalOutflow!A24</f>
        <v>45778</v>
      </c>
      <c r="B24" s="280"/>
      <c r="C24" s="270">
        <v>-42.726999999999997</v>
      </c>
      <c r="D24" s="285">
        <v>-42.726999999999997</v>
      </c>
      <c r="E24" s="190">
        <v>-31.252700000000001</v>
      </c>
      <c r="F24" s="190">
        <v>-147.96199999999999</v>
      </c>
      <c r="G24" s="190">
        <v>-29.909500000000001</v>
      </c>
      <c r="H24" s="190">
        <v>-28.129300000000001</v>
      </c>
      <c r="I24" s="190">
        <v>-49.9146</v>
      </c>
      <c r="J24" s="190">
        <v>-34.603400000000001</v>
      </c>
      <c r="K24" s="190">
        <v>-27.749099999999999</v>
      </c>
      <c r="L24" s="190">
        <v>-15.6434</v>
      </c>
      <c r="M24" s="190">
        <v>-26.480900000000002</v>
      </c>
      <c r="N24" s="190">
        <v>-13.461499999999999</v>
      </c>
      <c r="O24" s="190">
        <v>-3.12216</v>
      </c>
      <c r="P24" s="190">
        <v>-37.49</v>
      </c>
      <c r="Q24" s="190">
        <v>-28.581900000000001</v>
      </c>
      <c r="R24" s="190">
        <v>-34.988099999999996</v>
      </c>
      <c r="S24" s="190">
        <v>-27.610599999999998</v>
      </c>
      <c r="T24" s="190">
        <v>-13.771700000000001</v>
      </c>
      <c r="U24" s="190">
        <v>-19.453499999999998</v>
      </c>
      <c r="V24" s="190">
        <v>-43.834099999999999</v>
      </c>
      <c r="W24" s="190">
        <v>-36.948999999999998</v>
      </c>
      <c r="X24" s="190">
        <v>-18.708599999999997</v>
      </c>
      <c r="Y24" s="190">
        <v>-25.398700000000002</v>
      </c>
      <c r="Z24" s="190">
        <v>-18.684200000000001</v>
      </c>
      <c r="AA24" s="190">
        <v>-10.974200000000002</v>
      </c>
      <c r="AB24" s="190">
        <v>-34.367400000000004</v>
      </c>
      <c r="AC24" s="190">
        <v>-27.658300000000001</v>
      </c>
      <c r="AD24" s="190">
        <v>-22.264099999999999</v>
      </c>
      <c r="AE24" s="190">
        <v>-16.6996</v>
      </c>
      <c r="AF24" s="190">
        <v>-67.282200000000003</v>
      </c>
      <c r="AG24" s="190">
        <v>-19.012</v>
      </c>
      <c r="AH24" s="190">
        <v>-19.098700000000001</v>
      </c>
      <c r="AI24" s="203"/>
      <c r="AJ24" s="203"/>
      <c r="AK24" s="203"/>
      <c r="AL24" s="203"/>
      <c r="AM24" s="203"/>
      <c r="AN24" s="167"/>
      <c r="AO24" s="167"/>
      <c r="AP24" s="167"/>
      <c r="AQ24" s="167"/>
      <c r="AR24" s="167"/>
      <c r="AS24" s="167"/>
      <c r="AT24" s="167"/>
      <c r="AU24" s="167"/>
      <c r="AV24" s="167"/>
      <c r="AW24" s="167"/>
      <c r="AX24" s="167"/>
      <c r="AY24" s="167"/>
    </row>
    <row r="25" spans="1:51" ht="14.5" x14ac:dyDescent="0.35">
      <c r="A25" s="149">
        <f>YampaRiverInflow.TotalOutflow!A25</f>
        <v>45809</v>
      </c>
      <c r="B25" s="280"/>
      <c r="C25" s="270">
        <v>-44.098999999999997</v>
      </c>
      <c r="D25" s="285">
        <v>-44.098999999999997</v>
      </c>
      <c r="E25" s="190">
        <v>-51.9298</v>
      </c>
      <c r="F25" s="190">
        <v>-183.62299999999999</v>
      </c>
      <c r="G25" s="190">
        <v>-63.558300000000003</v>
      </c>
      <c r="H25" s="190">
        <v>-43.443300000000001</v>
      </c>
      <c r="I25" s="190">
        <v>-78.712100000000007</v>
      </c>
      <c r="J25" s="190">
        <v>-44.4283</v>
      </c>
      <c r="K25" s="190">
        <v>-46.623400000000004</v>
      </c>
      <c r="L25" s="190">
        <v>-26.48</v>
      </c>
      <c r="M25" s="190">
        <v>-49.249099999999999</v>
      </c>
      <c r="N25" s="190">
        <v>-37.820300000000003</v>
      </c>
      <c r="O25" s="190">
        <v>-37.123800000000003</v>
      </c>
      <c r="P25" s="190">
        <v>-46.805699999999995</v>
      </c>
      <c r="Q25" s="190">
        <v>-42.2714</v>
      </c>
      <c r="R25" s="190">
        <v>-36.915500000000002</v>
      </c>
      <c r="S25" s="190">
        <v>-53.137800000000006</v>
      </c>
      <c r="T25" s="190">
        <v>-64.9482</v>
      </c>
      <c r="U25" s="190">
        <v>-25.7806</v>
      </c>
      <c r="V25" s="190">
        <v>-34.943199999999997</v>
      </c>
      <c r="W25" s="190">
        <v>-51.296099999999996</v>
      </c>
      <c r="X25" s="190">
        <v>-57.331800000000001</v>
      </c>
      <c r="Y25" s="190">
        <v>-54.558199999999999</v>
      </c>
      <c r="Z25" s="190">
        <v>-68.587000000000003</v>
      </c>
      <c r="AA25" s="190">
        <v>-37.685099999999998</v>
      </c>
      <c r="AB25" s="190">
        <v>-32.256500000000003</v>
      </c>
      <c r="AC25" s="190">
        <v>-52.228699999999996</v>
      </c>
      <c r="AD25" s="190">
        <v>-55.433399999999999</v>
      </c>
      <c r="AE25" s="190">
        <v>-50.623800000000003</v>
      </c>
      <c r="AF25" s="190">
        <v>-49.755000000000003</v>
      </c>
      <c r="AG25" s="190">
        <v>-57.844000000000001</v>
      </c>
      <c r="AH25" s="190">
        <v>-49.321300000000001</v>
      </c>
      <c r="AI25" s="203"/>
      <c r="AJ25" s="203"/>
      <c r="AK25" s="203"/>
      <c r="AL25" s="203"/>
      <c r="AM25" s="203"/>
      <c r="AN25" s="167"/>
      <c r="AO25" s="167"/>
      <c r="AP25" s="167"/>
      <c r="AQ25" s="167"/>
      <c r="AR25" s="167"/>
      <c r="AS25" s="167"/>
      <c r="AT25" s="167"/>
      <c r="AU25" s="167"/>
      <c r="AV25" s="167"/>
      <c r="AW25" s="167"/>
      <c r="AX25" s="167"/>
      <c r="AY25" s="167"/>
    </row>
    <row r="26" spans="1:51" ht="14.5" x14ac:dyDescent="0.35">
      <c r="A26" s="149">
        <f>YampaRiverInflow.TotalOutflow!A26</f>
        <v>45839</v>
      </c>
      <c r="B26" s="280"/>
      <c r="C26" s="270">
        <v>-26.710999999999999</v>
      </c>
      <c r="D26" s="285">
        <v>-26.710999999999999</v>
      </c>
      <c r="E26" s="190">
        <v>-48.567099999999996</v>
      </c>
      <c r="F26" s="190">
        <v>-182.99199999999999</v>
      </c>
      <c r="G26" s="190">
        <v>-65.305999999999997</v>
      </c>
      <c r="H26" s="190">
        <v>-37.942</v>
      </c>
      <c r="I26" s="190">
        <v>-73.786799999999999</v>
      </c>
      <c r="J26" s="190">
        <v>-40.766500000000001</v>
      </c>
      <c r="K26" s="190">
        <v>-6.4570799999999995</v>
      </c>
      <c r="L26" s="190">
        <v>-40.478199999999994</v>
      </c>
      <c r="M26" s="190">
        <v>-35.347099999999998</v>
      </c>
      <c r="N26" s="190">
        <v>-30.984200000000001</v>
      </c>
      <c r="O26" s="190">
        <v>-12.644399999999999</v>
      </c>
      <c r="P26" s="190">
        <v>-15.251700000000001</v>
      </c>
      <c r="Q26" s="190">
        <v>-52.766100000000002</v>
      </c>
      <c r="R26" s="190">
        <v>-45.935900000000004</v>
      </c>
      <c r="S26" s="190">
        <v>-47.300400000000003</v>
      </c>
      <c r="T26" s="190">
        <v>-39.221400000000003</v>
      </c>
      <c r="U26" s="190">
        <v>-35.222799999999999</v>
      </c>
      <c r="V26" s="190">
        <v>-42.721499999999999</v>
      </c>
      <c r="W26" s="190">
        <v>-48.900100000000002</v>
      </c>
      <c r="X26" s="190">
        <v>-17.8947</v>
      </c>
      <c r="Y26" s="190">
        <v>-23.696200000000001</v>
      </c>
      <c r="Z26" s="190">
        <v>-7.1829000000000001</v>
      </c>
      <c r="AA26" s="190">
        <v>-15.904399999999999</v>
      </c>
      <c r="AB26" s="190">
        <v>-28.589599999999997</v>
      </c>
      <c r="AC26" s="190">
        <v>-43.727499999999999</v>
      </c>
      <c r="AD26" s="190">
        <v>-35.582300000000004</v>
      </c>
      <c r="AE26" s="190">
        <v>-30.575500000000002</v>
      </c>
      <c r="AF26" s="190">
        <v>-37.180800000000005</v>
      </c>
      <c r="AG26" s="190">
        <v>-48.3</v>
      </c>
      <c r="AH26" s="190">
        <v>-25.503700000000002</v>
      </c>
      <c r="AI26" s="203"/>
      <c r="AJ26" s="203"/>
      <c r="AK26" s="203"/>
      <c r="AL26" s="203"/>
      <c r="AM26" s="203"/>
      <c r="AN26" s="167"/>
      <c r="AO26" s="167"/>
      <c r="AP26" s="167"/>
      <c r="AQ26" s="167"/>
      <c r="AR26" s="167"/>
      <c r="AS26" s="167"/>
      <c r="AT26" s="167"/>
      <c r="AU26" s="167"/>
      <c r="AV26" s="167"/>
      <c r="AW26" s="167"/>
      <c r="AX26" s="167"/>
      <c r="AY26" s="167"/>
    </row>
    <row r="27" spans="1:51" ht="14.5" x14ac:dyDescent="0.35">
      <c r="A27" s="149">
        <f>YampaRiverInflow.TotalOutflow!A27</f>
        <v>45870</v>
      </c>
      <c r="B27" s="280"/>
      <c r="C27" s="270">
        <v>-21.927</v>
      </c>
      <c r="D27" s="285">
        <v>-21.927</v>
      </c>
      <c r="E27" s="190">
        <v>-37.121300000000005</v>
      </c>
      <c r="F27" s="190">
        <v>-39.379899999999999</v>
      </c>
      <c r="G27" s="190">
        <v>-27.815000000000001</v>
      </c>
      <c r="H27" s="190">
        <v>-14.0517</v>
      </c>
      <c r="I27" s="190">
        <v>-65.381299999999996</v>
      </c>
      <c r="J27" s="190">
        <v>-36.5657</v>
      </c>
      <c r="K27" s="190">
        <v>-19.854400000000002</v>
      </c>
      <c r="L27" s="190">
        <v>-3.75305</v>
      </c>
      <c r="M27" s="190">
        <v>-2.8775900000000001</v>
      </c>
      <c r="N27" s="190">
        <v>-12.666399999999999</v>
      </c>
      <c r="O27" s="190">
        <v>-13.9602</v>
      </c>
      <c r="P27" s="190">
        <v>-39.998400000000004</v>
      </c>
      <c r="Q27" s="190">
        <v>7.2850600000000005</v>
      </c>
      <c r="R27" s="190">
        <v>-24.3444</v>
      </c>
      <c r="S27" s="190">
        <v>-33.449400000000004</v>
      </c>
      <c r="T27" s="190">
        <v>-19.831900000000001</v>
      </c>
      <c r="U27" s="190">
        <v>-46.257599999999996</v>
      </c>
      <c r="V27" s="190">
        <v>-32.945300000000003</v>
      </c>
      <c r="W27" s="190">
        <v>-39.458300000000001</v>
      </c>
      <c r="X27" s="190">
        <v>-23.445799999999998</v>
      </c>
      <c r="Y27" s="190">
        <v>-14.442500000000001</v>
      </c>
      <c r="Z27" s="190">
        <v>-5.3147600000000006</v>
      </c>
      <c r="AA27" s="190">
        <v>-20.151</v>
      </c>
      <c r="AB27" s="190">
        <v>-29.148299999999999</v>
      </c>
      <c r="AC27" s="190">
        <v>-33.437899999999999</v>
      </c>
      <c r="AD27" s="190">
        <v>-29.450599999999998</v>
      </c>
      <c r="AE27" s="190">
        <v>-25.803599999999999</v>
      </c>
      <c r="AF27" s="190">
        <v>-58.466900000000003</v>
      </c>
      <c r="AG27" s="190">
        <v>-23.998000000000001</v>
      </c>
      <c r="AH27" s="190">
        <v>5.8436199999999996</v>
      </c>
      <c r="AI27" s="203"/>
      <c r="AJ27" s="203"/>
      <c r="AK27" s="203"/>
      <c r="AL27" s="203"/>
      <c r="AM27" s="203"/>
      <c r="AN27" s="167"/>
      <c r="AO27" s="167"/>
      <c r="AP27" s="167"/>
      <c r="AQ27" s="167"/>
      <c r="AR27" s="167"/>
      <c r="AS27" s="167"/>
      <c r="AT27" s="167"/>
      <c r="AU27" s="167"/>
      <c r="AV27" s="167"/>
      <c r="AW27" s="167"/>
      <c r="AX27" s="167"/>
      <c r="AY27" s="167"/>
    </row>
    <row r="28" spans="1:51" ht="14.5" x14ac:dyDescent="0.35">
      <c r="A28" s="149">
        <f>YampaRiverInflow.TotalOutflow!A28</f>
        <v>45901</v>
      </c>
      <c r="B28" s="280"/>
      <c r="C28" s="270">
        <v>-8.8230000000000004</v>
      </c>
      <c r="D28" s="285">
        <v>-8.8230000000000004</v>
      </c>
      <c r="E28" s="190">
        <v>-31.333599999999997</v>
      </c>
      <c r="F28" s="190">
        <v>-19.856300000000001</v>
      </c>
      <c r="G28" s="190">
        <v>-41.415900000000001</v>
      </c>
      <c r="H28" s="190">
        <v>-22.555199999999999</v>
      </c>
      <c r="I28" s="190">
        <v>0.85353000000000001</v>
      </c>
      <c r="J28" s="190">
        <v>-61.966300000000004</v>
      </c>
      <c r="K28" s="190">
        <v>-54.048999999999999</v>
      </c>
      <c r="L28" s="190">
        <v>-27.7121</v>
      </c>
      <c r="M28" s="190">
        <v>-18.022099999999998</v>
      </c>
      <c r="N28" s="190">
        <v>-8.8447199999999988</v>
      </c>
      <c r="O28" s="190">
        <v>-17.9664</v>
      </c>
      <c r="P28" s="190">
        <v>-5.1358199999999998</v>
      </c>
      <c r="Q28" s="190">
        <v>-10.9739</v>
      </c>
      <c r="R28" s="190">
        <v>-32.469799999999999</v>
      </c>
      <c r="S28" s="190">
        <v>-35.090000000000003</v>
      </c>
      <c r="T28" s="190">
        <v>-20.7882</v>
      </c>
      <c r="U28" s="190">
        <v>-50.804099999999998</v>
      </c>
      <c r="V28" s="190">
        <v>-26.487200000000001</v>
      </c>
      <c r="W28" s="190">
        <v>-30.253900000000002</v>
      </c>
      <c r="X28" s="190">
        <v>-43.0578</v>
      </c>
      <c r="Y28" s="190">
        <v>-36.350099999999998</v>
      </c>
      <c r="Z28" s="190">
        <v>-18.872799999999998</v>
      </c>
      <c r="AA28" s="190">
        <v>-16.6816</v>
      </c>
      <c r="AB28" s="190">
        <v>-22.602599999999999</v>
      </c>
      <c r="AC28" s="190">
        <v>-13.866299999999999</v>
      </c>
      <c r="AD28" s="190">
        <v>-20.75</v>
      </c>
      <c r="AE28" s="190">
        <v>-8.9183799999999991</v>
      </c>
      <c r="AF28" s="190">
        <v>-33.353900000000003</v>
      </c>
      <c r="AG28" s="190">
        <v>-15.521000000000001</v>
      </c>
      <c r="AH28" s="190">
        <v>-12.745700000000001</v>
      </c>
      <c r="AI28" s="203"/>
      <c r="AJ28" s="203"/>
      <c r="AK28" s="203"/>
      <c r="AL28" s="203"/>
      <c r="AM28" s="203"/>
      <c r="AN28" s="167"/>
      <c r="AO28" s="167"/>
      <c r="AP28" s="167"/>
      <c r="AQ28" s="167"/>
      <c r="AR28" s="167"/>
      <c r="AS28" s="167"/>
      <c r="AT28" s="167"/>
      <c r="AU28" s="167"/>
      <c r="AV28" s="167"/>
      <c r="AW28" s="167"/>
      <c r="AX28" s="167"/>
      <c r="AY28" s="167"/>
    </row>
    <row r="29" spans="1:51" ht="14.5" x14ac:dyDescent="0.35">
      <c r="A29" s="149">
        <f>YampaRiverInflow.TotalOutflow!A29</f>
        <v>45931</v>
      </c>
      <c r="B29" s="280"/>
      <c r="C29" s="270">
        <v>-2.6379999999999999</v>
      </c>
      <c r="D29" s="285">
        <v>-2.6379999999999999</v>
      </c>
      <c r="E29" s="190">
        <v>-8.1872799999999994</v>
      </c>
      <c r="F29" s="190">
        <v>-13.261700000000001</v>
      </c>
      <c r="G29" s="190">
        <v>8.3438300000000005</v>
      </c>
      <c r="H29" s="190">
        <v>1.6283399999999999</v>
      </c>
      <c r="I29" s="190">
        <v>-1.5256099999999999</v>
      </c>
      <c r="J29" s="190">
        <v>0.55819000000000007</v>
      </c>
      <c r="K29" s="190">
        <v>-0.40666000000000002</v>
      </c>
      <c r="L29" s="190">
        <v>-3.3743600000000002</v>
      </c>
      <c r="M29" s="190">
        <v>10.40099</v>
      </c>
      <c r="N29" s="190">
        <v>3.1250999999999998</v>
      </c>
      <c r="O29" s="190">
        <v>0.16553999999999999</v>
      </c>
      <c r="P29" s="190">
        <v>26.085080000000001</v>
      </c>
      <c r="Q29" s="190">
        <v>-4.4398100000000005</v>
      </c>
      <c r="R29" s="190">
        <v>7.4000500000000002</v>
      </c>
      <c r="S29" s="190">
        <v>-11.6661</v>
      </c>
      <c r="T29" s="190">
        <v>-2.7408399999999999</v>
      </c>
      <c r="U29" s="190">
        <v>-4.4333</v>
      </c>
      <c r="V29" s="190">
        <v>-10.0848</v>
      </c>
      <c r="W29" s="190">
        <v>-27.032599999999999</v>
      </c>
      <c r="X29" s="190">
        <v>-5.7554099999999995</v>
      </c>
      <c r="Y29" s="190">
        <v>-10.2515</v>
      </c>
      <c r="Z29" s="190">
        <v>-12.6999</v>
      </c>
      <c r="AA29" s="190">
        <v>-3.16777</v>
      </c>
      <c r="AB29" s="190">
        <v>-24.611999999999998</v>
      </c>
      <c r="AC29" s="190">
        <v>-28.077099999999998</v>
      </c>
      <c r="AD29" s="190">
        <v>-12.1576</v>
      </c>
      <c r="AE29" s="190">
        <v>1.7223250000000001</v>
      </c>
      <c r="AF29" s="190">
        <v>-9.7818899999999989</v>
      </c>
      <c r="AG29" s="190">
        <v>3.17</v>
      </c>
      <c r="AH29" s="190">
        <v>-15.058</v>
      </c>
      <c r="AI29" s="203"/>
      <c r="AJ29" s="203"/>
      <c r="AK29" s="203"/>
      <c r="AL29" s="203"/>
      <c r="AM29" s="203"/>
      <c r="AN29" s="167"/>
      <c r="AO29" s="167"/>
      <c r="AP29" s="167"/>
      <c r="AQ29" s="167"/>
      <c r="AR29" s="167"/>
      <c r="AS29" s="167"/>
      <c r="AT29" s="167"/>
      <c r="AU29" s="167"/>
      <c r="AV29" s="167"/>
      <c r="AW29" s="167"/>
      <c r="AX29" s="167"/>
      <c r="AY29" s="167"/>
    </row>
    <row r="30" spans="1:51" ht="14.5" x14ac:dyDescent="0.35">
      <c r="A30" s="149">
        <f>YampaRiverInflow.TotalOutflow!A30</f>
        <v>45962</v>
      </c>
      <c r="B30" s="280"/>
      <c r="C30" s="270">
        <v>8.0289999999999999</v>
      </c>
      <c r="D30" s="285">
        <v>8.0289999999999999</v>
      </c>
      <c r="E30" s="190">
        <v>1.3323900000000002</v>
      </c>
      <c r="F30" s="190">
        <v>8.9617099999999983</v>
      </c>
      <c r="G30" s="190">
        <v>4.5023100000000005</v>
      </c>
      <c r="H30" s="190">
        <v>13.97513</v>
      </c>
      <c r="I30" s="190">
        <v>6.8756899999999996</v>
      </c>
      <c r="J30" s="190">
        <v>-37.753900000000002</v>
      </c>
      <c r="K30" s="190">
        <v>12.579600000000001</v>
      </c>
      <c r="L30" s="190">
        <v>4.9528100000000004</v>
      </c>
      <c r="M30" s="190">
        <v>14.292</v>
      </c>
      <c r="N30" s="190">
        <v>10.398250000000001</v>
      </c>
      <c r="O30" s="190">
        <v>14.77266</v>
      </c>
      <c r="P30" s="190">
        <v>2.89751</v>
      </c>
      <c r="Q30" s="190">
        <v>-5.1595500000000003</v>
      </c>
      <c r="R30" s="190">
        <v>8.3595300000000012</v>
      </c>
      <c r="S30" s="190">
        <v>0.24359</v>
      </c>
      <c r="T30" s="190">
        <v>-2.1938</v>
      </c>
      <c r="U30" s="190">
        <v>-8.1242999999999999</v>
      </c>
      <c r="V30" s="190">
        <v>-20.0396</v>
      </c>
      <c r="W30" s="190">
        <v>-7.1350500000000006</v>
      </c>
      <c r="X30" s="190">
        <v>-4.9749300000000005</v>
      </c>
      <c r="Y30" s="190">
        <v>-2.7747700000000002</v>
      </c>
      <c r="Z30" s="190">
        <v>-5.4642499999999998</v>
      </c>
      <c r="AA30" s="190">
        <v>12.753399999999999</v>
      </c>
      <c r="AB30" s="190">
        <v>1.235026</v>
      </c>
      <c r="AC30" s="190">
        <v>6.9389319999999994</v>
      </c>
      <c r="AD30" s="190">
        <v>-9.7391900000000007</v>
      </c>
      <c r="AE30" s="190">
        <v>26.70477</v>
      </c>
      <c r="AF30" s="190">
        <v>4.1004740000000002</v>
      </c>
      <c r="AG30" s="190">
        <v>8.6760000000000002</v>
      </c>
      <c r="AH30" s="190">
        <v>-7.5486000000000004</v>
      </c>
      <c r="AI30" s="203"/>
      <c r="AJ30" s="203"/>
      <c r="AK30" s="203"/>
      <c r="AL30" s="203"/>
      <c r="AM30" s="203"/>
      <c r="AN30" s="167"/>
      <c r="AO30" s="167"/>
      <c r="AP30" s="167"/>
      <c r="AQ30" s="167"/>
      <c r="AR30" s="167"/>
      <c r="AS30" s="167"/>
      <c r="AT30" s="167"/>
      <c r="AU30" s="167"/>
      <c r="AV30" s="167"/>
      <c r="AW30" s="167"/>
      <c r="AX30" s="167"/>
      <c r="AY30" s="167"/>
    </row>
    <row r="31" spans="1:51" ht="14.5" x14ac:dyDescent="0.35">
      <c r="A31" s="149">
        <f>YampaRiverInflow.TotalOutflow!A31</f>
        <v>45992</v>
      </c>
      <c r="B31" s="280"/>
      <c r="C31" s="270">
        <v>18.611999999999998</v>
      </c>
      <c r="D31" s="285">
        <v>18.611999999999998</v>
      </c>
      <c r="E31" s="190">
        <v>11.40897</v>
      </c>
      <c r="F31" s="190">
        <v>18.883740000000003</v>
      </c>
      <c r="G31" s="190">
        <v>6.48062</v>
      </c>
      <c r="H31" s="190">
        <v>-1.6886700000000001</v>
      </c>
      <c r="I31" s="190">
        <v>-26.622299999999999</v>
      </c>
      <c r="J31" s="190">
        <v>-69.312100000000001</v>
      </c>
      <c r="K31" s="190">
        <v>30.47054</v>
      </c>
      <c r="L31" s="190">
        <v>12.73404</v>
      </c>
      <c r="M31" s="190">
        <v>16.88007</v>
      </c>
      <c r="N31" s="190">
        <v>5.8597900000000003</v>
      </c>
      <c r="O31" s="190">
        <v>7.4444699999999999</v>
      </c>
      <c r="P31" s="190">
        <v>33.224269999999997</v>
      </c>
      <c r="Q31" s="190">
        <v>12.479979999999999</v>
      </c>
      <c r="R31" s="190">
        <v>17.551400000000001</v>
      </c>
      <c r="S31" s="190">
        <v>6.2706099999999996</v>
      </c>
      <c r="T31" s="190">
        <v>38.814579999999999</v>
      </c>
      <c r="U31" s="190">
        <v>9.5693099999999998</v>
      </c>
      <c r="V31" s="190">
        <v>34.180550000000004</v>
      </c>
      <c r="W31" s="190">
        <v>4.3811200000000001</v>
      </c>
      <c r="X31" s="190">
        <v>12.84577</v>
      </c>
      <c r="Y31" s="190">
        <v>-9.6169899999999995</v>
      </c>
      <c r="Z31" s="190">
        <v>8.3672789999999999</v>
      </c>
      <c r="AA31" s="190">
        <v>21.699849999999998</v>
      </c>
      <c r="AB31" s="190">
        <v>30.923099999999998</v>
      </c>
      <c r="AC31" s="190">
        <v>2.6434799999999998</v>
      </c>
      <c r="AD31" s="190">
        <v>7.848967</v>
      </c>
      <c r="AE31" s="190">
        <v>2.9376329999999999</v>
      </c>
      <c r="AF31" s="190">
        <v>20.856740000000002</v>
      </c>
      <c r="AG31" s="190">
        <v>18.335000000000001</v>
      </c>
      <c r="AH31" s="190">
        <v>4.6582799999999995</v>
      </c>
      <c r="AI31" s="203"/>
      <c r="AJ31" s="203"/>
      <c r="AK31" s="203"/>
      <c r="AL31" s="203"/>
      <c r="AM31" s="203"/>
      <c r="AN31" s="167"/>
      <c r="AO31" s="167"/>
      <c r="AP31" s="167"/>
      <c r="AQ31" s="167"/>
      <c r="AR31" s="167"/>
      <c r="AS31" s="167"/>
      <c r="AT31" s="167"/>
      <c r="AU31" s="167"/>
      <c r="AV31" s="167"/>
      <c r="AW31" s="167"/>
      <c r="AX31" s="167"/>
      <c r="AY31" s="167"/>
    </row>
    <row r="32" spans="1:51" ht="14.5" x14ac:dyDescent="0.35">
      <c r="A32" s="149">
        <f>YampaRiverInflow.TotalOutflow!A32</f>
        <v>46023</v>
      </c>
      <c r="B32" s="280"/>
      <c r="C32" s="270">
        <v>-13.928000000000001</v>
      </c>
      <c r="D32" s="285">
        <v>-13.928000000000001</v>
      </c>
      <c r="E32" s="190">
        <v>-30.712700000000002</v>
      </c>
      <c r="F32" s="190">
        <v>-2.2970100000000002</v>
      </c>
      <c r="G32" s="190">
        <v>-5.6275300000000001</v>
      </c>
      <c r="H32" s="190">
        <v>-64.680900000000008</v>
      </c>
      <c r="I32" s="190">
        <v>-113.199</v>
      </c>
      <c r="J32" s="190">
        <v>36.242400000000004</v>
      </c>
      <c r="K32" s="190">
        <v>-10.6774</v>
      </c>
      <c r="L32" s="190">
        <v>8.1581399999999995</v>
      </c>
      <c r="M32" s="190">
        <v>1.3930199999999999</v>
      </c>
      <c r="N32" s="190">
        <v>10.17</v>
      </c>
      <c r="O32" s="190">
        <v>3.6542600000000003</v>
      </c>
      <c r="P32" s="190">
        <v>8.1713000000000005</v>
      </c>
      <c r="Q32" s="190">
        <v>-29.2118</v>
      </c>
      <c r="R32" s="190">
        <v>-12.4862</v>
      </c>
      <c r="S32" s="190">
        <v>-4.2013100000000003</v>
      </c>
      <c r="T32" s="190">
        <v>-21.987200000000001</v>
      </c>
      <c r="U32" s="190">
        <v>21.381310000000003</v>
      </c>
      <c r="V32" s="190">
        <v>-39.100499999999997</v>
      </c>
      <c r="W32" s="190">
        <v>-31.088799999999999</v>
      </c>
      <c r="X32" s="190">
        <v>7.3067399999999996</v>
      </c>
      <c r="Y32" s="190">
        <v>-13.319000000000001</v>
      </c>
      <c r="Z32" s="190">
        <v>-6.39839</v>
      </c>
      <c r="AA32" s="190">
        <v>-23.134</v>
      </c>
      <c r="AB32" s="190">
        <v>-29.637900000000002</v>
      </c>
      <c r="AC32" s="190">
        <v>-24.356300000000001</v>
      </c>
      <c r="AD32" s="190">
        <v>-6.12601</v>
      </c>
      <c r="AE32" s="190">
        <v>-35.9651</v>
      </c>
      <c r="AF32" s="190">
        <v>-1.4319999999999999</v>
      </c>
      <c r="AG32" s="190">
        <v>-16.688599999999997</v>
      </c>
      <c r="AH32" s="190">
        <v>33.015449999999994</v>
      </c>
      <c r="AI32" s="203"/>
      <c r="AJ32" s="203"/>
      <c r="AK32" s="203"/>
      <c r="AL32" s="203"/>
      <c r="AM32" s="203"/>
      <c r="AN32" s="167"/>
      <c r="AO32" s="167"/>
      <c r="AP32" s="167"/>
      <c r="AQ32" s="167"/>
      <c r="AR32" s="167"/>
      <c r="AS32" s="167"/>
      <c r="AT32" s="167"/>
      <c r="AU32" s="167"/>
      <c r="AV32" s="167"/>
      <c r="AW32" s="167"/>
      <c r="AX32" s="167"/>
      <c r="AY32" s="167"/>
    </row>
    <row r="33" spans="1:51" ht="14.5" x14ac:dyDescent="0.35">
      <c r="A33" s="149">
        <f>YampaRiverInflow.TotalOutflow!A33</f>
        <v>46054</v>
      </c>
      <c r="B33" s="280"/>
      <c r="C33" s="270">
        <v>-32.661000000000001</v>
      </c>
      <c r="D33" s="285">
        <v>-32.661000000000001</v>
      </c>
      <c r="E33" s="190">
        <v>-38.901800000000001</v>
      </c>
      <c r="F33" s="190">
        <v>-63.575199999999995</v>
      </c>
      <c r="G33" s="190">
        <v>-26.556999999999999</v>
      </c>
      <c r="H33" s="190">
        <v>-43.0946</v>
      </c>
      <c r="I33" s="190">
        <v>-46.804400000000001</v>
      </c>
      <c r="J33" s="190">
        <v>-20.875299999999999</v>
      </c>
      <c r="K33" s="190">
        <v>-24.3658</v>
      </c>
      <c r="L33" s="190">
        <v>1.18557</v>
      </c>
      <c r="M33" s="190">
        <v>-25.8432</v>
      </c>
      <c r="N33" s="190">
        <v>-4.4762599999999999</v>
      </c>
      <c r="O33" s="190">
        <v>-2.36822</v>
      </c>
      <c r="P33" s="190">
        <v>5.9079799999999993</v>
      </c>
      <c r="Q33" s="190">
        <v>-17.978400000000001</v>
      </c>
      <c r="R33" s="190">
        <v>-35.601699999999994</v>
      </c>
      <c r="S33" s="190">
        <v>-45.1038</v>
      </c>
      <c r="T33" s="190">
        <v>-5.1178299999999997</v>
      </c>
      <c r="U33" s="190">
        <v>-37.283000000000001</v>
      </c>
      <c r="V33" s="190">
        <v>-15.6464</v>
      </c>
      <c r="W33" s="190">
        <v>-40.071800000000003</v>
      </c>
      <c r="X33" s="190">
        <v>-32.633000000000003</v>
      </c>
      <c r="Y33" s="190">
        <v>-26.703299999999999</v>
      </c>
      <c r="Z33" s="190">
        <v>-28.727499999999999</v>
      </c>
      <c r="AA33" s="190">
        <v>-41.463300000000004</v>
      </c>
      <c r="AB33" s="190">
        <v>-12.364799999999999</v>
      </c>
      <c r="AC33" s="190">
        <v>-17.944700000000001</v>
      </c>
      <c r="AD33" s="190">
        <v>-30.381799999999998</v>
      </c>
      <c r="AE33" s="190">
        <v>-39.880099999999999</v>
      </c>
      <c r="AF33" s="190">
        <v>-13.894</v>
      </c>
      <c r="AG33" s="190">
        <v>-22.5732</v>
      </c>
      <c r="AH33" s="190">
        <v>-17.1022</v>
      </c>
      <c r="AI33" s="203"/>
      <c r="AJ33" s="203"/>
      <c r="AK33" s="203"/>
      <c r="AL33" s="203"/>
      <c r="AM33" s="203"/>
      <c r="AN33" s="167"/>
      <c r="AO33" s="167"/>
      <c r="AP33" s="167"/>
      <c r="AQ33" s="167"/>
      <c r="AR33" s="167"/>
      <c r="AS33" s="167"/>
      <c r="AT33" s="167"/>
      <c r="AU33" s="167"/>
      <c r="AV33" s="167"/>
      <c r="AW33" s="167"/>
      <c r="AX33" s="167"/>
      <c r="AY33" s="167"/>
    </row>
    <row r="34" spans="1:51" ht="14.5" x14ac:dyDescent="0.35">
      <c r="A34" s="149">
        <f>YampaRiverInflow.TotalOutflow!A34</f>
        <v>46082</v>
      </c>
      <c r="B34" s="280"/>
      <c r="C34" s="270">
        <v>-45.593000000000004</v>
      </c>
      <c r="D34" s="285">
        <v>-45.593000000000004</v>
      </c>
      <c r="E34" s="190">
        <v>-40.1935</v>
      </c>
      <c r="F34" s="190">
        <v>-34.902000000000001</v>
      </c>
      <c r="G34" s="190">
        <v>-96.0959</v>
      </c>
      <c r="H34" s="190">
        <v>-38.881300000000003</v>
      </c>
      <c r="I34" s="190">
        <v>-9.1832499999999992</v>
      </c>
      <c r="J34" s="190">
        <v>-13.1533</v>
      </c>
      <c r="K34" s="190">
        <v>-27.913900000000002</v>
      </c>
      <c r="L34" s="190">
        <v>-37.945300000000003</v>
      </c>
      <c r="M34" s="190">
        <v>-37.232500000000002</v>
      </c>
      <c r="N34" s="190">
        <v>-84.1511</v>
      </c>
      <c r="O34" s="190">
        <v>-52.822800000000001</v>
      </c>
      <c r="P34" s="190">
        <v>-62.375399999999999</v>
      </c>
      <c r="Q34" s="190">
        <v>-22.7028</v>
      </c>
      <c r="R34" s="190">
        <v>-24.410799999999998</v>
      </c>
      <c r="S34" s="190">
        <v>-35.779199999999996</v>
      </c>
      <c r="T34" s="190">
        <v>-52.189599999999999</v>
      </c>
      <c r="U34" s="190">
        <v>-44.594099999999997</v>
      </c>
      <c r="V34" s="190">
        <v>-46.276900000000005</v>
      </c>
      <c r="W34" s="190">
        <v>-41.1785</v>
      </c>
      <c r="X34" s="190">
        <v>-54.098800000000004</v>
      </c>
      <c r="Y34" s="190">
        <v>-94.38669999999999</v>
      </c>
      <c r="Z34" s="190">
        <v>-68.116</v>
      </c>
      <c r="AA34" s="190">
        <v>-21.329699999999999</v>
      </c>
      <c r="AB34" s="190">
        <v>-45.133600000000001</v>
      </c>
      <c r="AC34" s="190">
        <v>-41.103999999999999</v>
      </c>
      <c r="AD34" s="190">
        <v>-52.287500000000001</v>
      </c>
      <c r="AE34" s="190">
        <v>-39.996499999999997</v>
      </c>
      <c r="AF34" s="190">
        <v>-34.947000000000003</v>
      </c>
      <c r="AG34" s="190">
        <v>-9.4451399999999985</v>
      </c>
      <c r="AH34" s="190">
        <v>-51.122900000000001</v>
      </c>
      <c r="AI34" s="203"/>
      <c r="AJ34" s="203"/>
      <c r="AK34" s="203"/>
      <c r="AL34" s="203"/>
      <c r="AM34" s="203"/>
      <c r="AN34" s="167"/>
      <c r="AO34" s="167"/>
      <c r="AP34" s="167"/>
      <c r="AQ34" s="167"/>
      <c r="AR34" s="167"/>
      <c r="AS34" s="167"/>
      <c r="AT34" s="167"/>
      <c r="AU34" s="167"/>
      <c r="AV34" s="167"/>
      <c r="AW34" s="167"/>
      <c r="AX34" s="167"/>
      <c r="AY34" s="167"/>
    </row>
    <row r="35" spans="1:51" ht="14.5" x14ac:dyDescent="0.35">
      <c r="A35" s="149">
        <f>YampaRiverInflow.TotalOutflow!A35</f>
        <v>46113</v>
      </c>
      <c r="B35" s="280"/>
      <c r="C35" s="270">
        <v>-45.991</v>
      </c>
      <c r="D35" s="285">
        <v>-45.991</v>
      </c>
      <c r="E35" s="190">
        <v>-45.231099999999998</v>
      </c>
      <c r="F35" s="190">
        <v>-21.337199999999999</v>
      </c>
      <c r="G35" s="190">
        <v>-46.392000000000003</v>
      </c>
      <c r="H35" s="190">
        <v>-46.931699999999999</v>
      </c>
      <c r="I35" s="190">
        <v>-10.3939</v>
      </c>
      <c r="J35" s="190">
        <v>-22.183299999999999</v>
      </c>
      <c r="K35" s="190">
        <v>-50.360900000000001</v>
      </c>
      <c r="L35" s="190">
        <v>-34.244300000000003</v>
      </c>
      <c r="M35" s="190">
        <v>-28.298599999999997</v>
      </c>
      <c r="N35" s="190">
        <v>-23.056999999999999</v>
      </c>
      <c r="O35" s="190">
        <v>-23.6526</v>
      </c>
      <c r="P35" s="190">
        <v>-18.731300000000001</v>
      </c>
      <c r="Q35" s="190">
        <v>-34.493000000000002</v>
      </c>
      <c r="R35" s="190">
        <v>-34.719099999999997</v>
      </c>
      <c r="S35" s="190">
        <v>-39.354300000000002</v>
      </c>
      <c r="T35" s="190">
        <v>-36.816499999999998</v>
      </c>
      <c r="U35" s="190">
        <v>-31.096499999999999</v>
      </c>
      <c r="V35" s="190">
        <v>-26.820700000000002</v>
      </c>
      <c r="W35" s="190">
        <v>-39.596599999999995</v>
      </c>
      <c r="X35" s="190">
        <v>-38.490600000000001</v>
      </c>
      <c r="Y35" s="190">
        <v>-7.4329700000000001</v>
      </c>
      <c r="Z35" s="190">
        <v>-6.8644499999999997</v>
      </c>
      <c r="AA35" s="190">
        <v>-16.915599999999998</v>
      </c>
      <c r="AB35" s="190">
        <v>-37.536199999999994</v>
      </c>
      <c r="AC35" s="190">
        <v>-51.6753</v>
      </c>
      <c r="AD35" s="190">
        <v>-49.0565</v>
      </c>
      <c r="AE35" s="190">
        <v>3.8323470000000004</v>
      </c>
      <c r="AF35" s="190">
        <v>-59.116</v>
      </c>
      <c r="AG35" s="190">
        <v>-58.070099999999996</v>
      </c>
      <c r="AH35" s="190">
        <v>-46.224299999999999</v>
      </c>
      <c r="AI35" s="203"/>
      <c r="AJ35" s="203"/>
      <c r="AK35" s="203"/>
      <c r="AL35" s="203"/>
      <c r="AM35" s="203"/>
      <c r="AN35" s="167"/>
      <c r="AO35" s="167"/>
      <c r="AP35" s="167"/>
      <c r="AQ35" s="167"/>
      <c r="AR35" s="167"/>
      <c r="AS35" s="167"/>
      <c r="AT35" s="167"/>
      <c r="AU35" s="167"/>
      <c r="AV35" s="167"/>
      <c r="AW35" s="167"/>
      <c r="AX35" s="167"/>
      <c r="AY35" s="167"/>
    </row>
    <row r="36" spans="1:51" ht="14.5" x14ac:dyDescent="0.35">
      <c r="A36" s="149">
        <f>YampaRiverInflow.TotalOutflow!A36</f>
        <v>46143</v>
      </c>
      <c r="B36" s="280"/>
      <c r="C36" s="270">
        <v>-42.726999999999997</v>
      </c>
      <c r="D36" s="285">
        <v>-42.726999999999997</v>
      </c>
      <c r="E36" s="190">
        <v>-147.96199999999999</v>
      </c>
      <c r="F36" s="190">
        <v>-29.909500000000001</v>
      </c>
      <c r="G36" s="190">
        <v>-28.129300000000001</v>
      </c>
      <c r="H36" s="190">
        <v>-49.9146</v>
      </c>
      <c r="I36" s="190">
        <v>-34.603400000000001</v>
      </c>
      <c r="J36" s="190">
        <v>-27.749099999999999</v>
      </c>
      <c r="K36" s="190">
        <v>-15.6434</v>
      </c>
      <c r="L36" s="190">
        <v>-26.480900000000002</v>
      </c>
      <c r="M36" s="190">
        <v>-13.461499999999999</v>
      </c>
      <c r="N36" s="190">
        <v>-3.12216</v>
      </c>
      <c r="O36" s="190">
        <v>-37.49</v>
      </c>
      <c r="P36" s="190">
        <v>-28.581900000000001</v>
      </c>
      <c r="Q36" s="190">
        <v>-34.988099999999996</v>
      </c>
      <c r="R36" s="190">
        <v>-27.610599999999998</v>
      </c>
      <c r="S36" s="190">
        <v>-13.771700000000001</v>
      </c>
      <c r="T36" s="190">
        <v>-19.453499999999998</v>
      </c>
      <c r="U36" s="190">
        <v>-43.834099999999999</v>
      </c>
      <c r="V36" s="190">
        <v>-36.948999999999998</v>
      </c>
      <c r="W36" s="190">
        <v>-18.708599999999997</v>
      </c>
      <c r="X36" s="190">
        <v>-25.398700000000002</v>
      </c>
      <c r="Y36" s="190">
        <v>-18.684200000000001</v>
      </c>
      <c r="Z36" s="190">
        <v>-10.974200000000002</v>
      </c>
      <c r="AA36" s="190">
        <v>-34.367400000000004</v>
      </c>
      <c r="AB36" s="190">
        <v>-27.658300000000001</v>
      </c>
      <c r="AC36" s="190">
        <v>-22.264099999999999</v>
      </c>
      <c r="AD36" s="190">
        <v>-16.6996</v>
      </c>
      <c r="AE36" s="190">
        <v>-67.282200000000003</v>
      </c>
      <c r="AF36" s="190">
        <v>-19.012</v>
      </c>
      <c r="AG36" s="190">
        <v>-19.098700000000001</v>
      </c>
      <c r="AH36" s="190">
        <v>-31.252700000000001</v>
      </c>
      <c r="AI36" s="203"/>
      <c r="AJ36" s="203"/>
      <c r="AK36" s="203"/>
      <c r="AL36" s="203"/>
      <c r="AM36" s="203"/>
      <c r="AN36" s="167"/>
      <c r="AO36" s="167"/>
      <c r="AP36" s="167"/>
      <c r="AQ36" s="167"/>
      <c r="AR36" s="167"/>
      <c r="AS36" s="167"/>
      <c r="AT36" s="167"/>
      <c r="AU36" s="167"/>
      <c r="AV36" s="167"/>
      <c r="AW36" s="167"/>
      <c r="AX36" s="167"/>
      <c r="AY36" s="167"/>
    </row>
    <row r="37" spans="1:51" ht="14.5" x14ac:dyDescent="0.35">
      <c r="A37" s="149">
        <f>YampaRiverInflow.TotalOutflow!A37</f>
        <v>46174</v>
      </c>
      <c r="B37" s="280"/>
      <c r="C37" s="270">
        <v>-44.098999999999997</v>
      </c>
      <c r="D37" s="285">
        <v>-44.098999999999997</v>
      </c>
      <c r="E37" s="190">
        <v>-183.62299999999999</v>
      </c>
      <c r="F37" s="190">
        <v>-63.558300000000003</v>
      </c>
      <c r="G37" s="190">
        <v>-43.443300000000001</v>
      </c>
      <c r="H37" s="190">
        <v>-78.712100000000007</v>
      </c>
      <c r="I37" s="190">
        <v>-44.4283</v>
      </c>
      <c r="J37" s="190">
        <v>-46.623400000000004</v>
      </c>
      <c r="K37" s="190">
        <v>-26.48</v>
      </c>
      <c r="L37" s="190">
        <v>-49.249099999999999</v>
      </c>
      <c r="M37" s="190">
        <v>-37.820300000000003</v>
      </c>
      <c r="N37" s="190">
        <v>-37.123800000000003</v>
      </c>
      <c r="O37" s="190">
        <v>-46.805699999999995</v>
      </c>
      <c r="P37" s="190">
        <v>-42.2714</v>
      </c>
      <c r="Q37" s="190">
        <v>-36.915500000000002</v>
      </c>
      <c r="R37" s="190">
        <v>-53.137800000000006</v>
      </c>
      <c r="S37" s="190">
        <v>-64.9482</v>
      </c>
      <c r="T37" s="190">
        <v>-25.7806</v>
      </c>
      <c r="U37" s="190">
        <v>-34.943199999999997</v>
      </c>
      <c r="V37" s="190">
        <v>-51.296099999999996</v>
      </c>
      <c r="W37" s="190">
        <v>-57.331800000000001</v>
      </c>
      <c r="X37" s="190">
        <v>-54.558199999999999</v>
      </c>
      <c r="Y37" s="190">
        <v>-68.587000000000003</v>
      </c>
      <c r="Z37" s="190">
        <v>-37.685099999999998</v>
      </c>
      <c r="AA37" s="190">
        <v>-32.256500000000003</v>
      </c>
      <c r="AB37" s="190">
        <v>-52.228699999999996</v>
      </c>
      <c r="AC37" s="190">
        <v>-55.433399999999999</v>
      </c>
      <c r="AD37" s="190">
        <v>-50.623800000000003</v>
      </c>
      <c r="AE37" s="190">
        <v>-49.755000000000003</v>
      </c>
      <c r="AF37" s="190">
        <v>-57.844000000000001</v>
      </c>
      <c r="AG37" s="190">
        <v>-49.321300000000001</v>
      </c>
      <c r="AH37" s="190">
        <v>-51.9298</v>
      </c>
      <c r="AI37" s="203"/>
      <c r="AJ37" s="203"/>
      <c r="AK37" s="203"/>
      <c r="AL37" s="203"/>
      <c r="AM37" s="203"/>
      <c r="AN37" s="167"/>
      <c r="AO37" s="167"/>
      <c r="AP37" s="167"/>
      <c r="AQ37" s="167"/>
      <c r="AR37" s="167"/>
      <c r="AS37" s="167"/>
      <c r="AT37" s="167"/>
      <c r="AU37" s="167"/>
      <c r="AV37" s="167"/>
      <c r="AW37" s="167"/>
      <c r="AX37" s="167"/>
      <c r="AY37" s="167"/>
    </row>
    <row r="38" spans="1:51" ht="14.5" x14ac:dyDescent="0.35">
      <c r="A38" s="149">
        <f>YampaRiverInflow.TotalOutflow!A38</f>
        <v>46204</v>
      </c>
      <c r="B38" s="280"/>
      <c r="C38" s="270">
        <v>-26.710999999999999</v>
      </c>
      <c r="D38" s="285">
        <v>-26.710999999999999</v>
      </c>
      <c r="E38" s="190">
        <v>-182.99199999999999</v>
      </c>
      <c r="F38" s="190">
        <v>-65.305999999999997</v>
      </c>
      <c r="G38" s="190">
        <v>-37.942</v>
      </c>
      <c r="H38" s="190">
        <v>-73.786799999999999</v>
      </c>
      <c r="I38" s="190">
        <v>-40.766500000000001</v>
      </c>
      <c r="J38" s="190">
        <v>-6.4570799999999995</v>
      </c>
      <c r="K38" s="190">
        <v>-40.478199999999994</v>
      </c>
      <c r="L38" s="190">
        <v>-35.347099999999998</v>
      </c>
      <c r="M38" s="190">
        <v>-30.984200000000001</v>
      </c>
      <c r="N38" s="190">
        <v>-12.644399999999999</v>
      </c>
      <c r="O38" s="190">
        <v>-15.251700000000001</v>
      </c>
      <c r="P38" s="190">
        <v>-52.766100000000002</v>
      </c>
      <c r="Q38" s="190">
        <v>-45.935900000000004</v>
      </c>
      <c r="R38" s="190">
        <v>-47.300400000000003</v>
      </c>
      <c r="S38" s="190">
        <v>-39.221400000000003</v>
      </c>
      <c r="T38" s="190">
        <v>-35.222799999999999</v>
      </c>
      <c r="U38" s="190">
        <v>-42.721499999999999</v>
      </c>
      <c r="V38" s="190">
        <v>-48.900100000000002</v>
      </c>
      <c r="W38" s="190">
        <v>-17.8947</v>
      </c>
      <c r="X38" s="190">
        <v>-23.696200000000001</v>
      </c>
      <c r="Y38" s="190">
        <v>-7.1829000000000001</v>
      </c>
      <c r="Z38" s="190">
        <v>-15.904399999999999</v>
      </c>
      <c r="AA38" s="190">
        <v>-28.589599999999997</v>
      </c>
      <c r="AB38" s="190">
        <v>-43.727499999999999</v>
      </c>
      <c r="AC38" s="190">
        <v>-35.582300000000004</v>
      </c>
      <c r="AD38" s="190">
        <v>-30.575500000000002</v>
      </c>
      <c r="AE38" s="190">
        <v>-37.180800000000005</v>
      </c>
      <c r="AF38" s="190">
        <v>-48.3</v>
      </c>
      <c r="AG38" s="190">
        <v>-25.503700000000002</v>
      </c>
      <c r="AH38" s="190">
        <v>-48.567099999999996</v>
      </c>
      <c r="AI38" s="203"/>
      <c r="AJ38" s="203"/>
      <c r="AK38" s="203"/>
      <c r="AL38" s="203"/>
      <c r="AM38" s="203"/>
      <c r="AN38" s="167"/>
      <c r="AO38" s="167"/>
      <c r="AP38" s="167"/>
      <c r="AQ38" s="167"/>
      <c r="AR38" s="167"/>
      <c r="AS38" s="167"/>
      <c r="AT38" s="167"/>
      <c r="AU38" s="167"/>
      <c r="AV38" s="167"/>
      <c r="AW38" s="167"/>
      <c r="AX38" s="167"/>
      <c r="AY38" s="167"/>
    </row>
    <row r="39" spans="1:51" ht="14.5" x14ac:dyDescent="0.35">
      <c r="A39" s="149">
        <f>YampaRiverInflow.TotalOutflow!A39</f>
        <v>46235</v>
      </c>
      <c r="B39" s="280"/>
      <c r="C39" s="270">
        <v>-21.927</v>
      </c>
      <c r="D39" s="285">
        <v>-21.927</v>
      </c>
      <c r="E39" s="190">
        <v>-39.379899999999999</v>
      </c>
      <c r="F39" s="190">
        <v>-27.815000000000001</v>
      </c>
      <c r="G39" s="190">
        <v>-14.0517</v>
      </c>
      <c r="H39" s="190">
        <v>-65.381299999999996</v>
      </c>
      <c r="I39" s="190">
        <v>-36.5657</v>
      </c>
      <c r="J39" s="190">
        <v>-19.854400000000002</v>
      </c>
      <c r="K39" s="190">
        <v>-3.75305</v>
      </c>
      <c r="L39" s="190">
        <v>-2.8775900000000001</v>
      </c>
      <c r="M39" s="190">
        <v>-12.666399999999999</v>
      </c>
      <c r="N39" s="190">
        <v>-13.9602</v>
      </c>
      <c r="O39" s="190">
        <v>-39.998400000000004</v>
      </c>
      <c r="P39" s="190">
        <v>7.2850600000000005</v>
      </c>
      <c r="Q39" s="190">
        <v>-24.3444</v>
      </c>
      <c r="R39" s="190">
        <v>-33.449400000000004</v>
      </c>
      <c r="S39" s="190">
        <v>-19.831900000000001</v>
      </c>
      <c r="T39" s="190">
        <v>-46.257599999999996</v>
      </c>
      <c r="U39" s="190">
        <v>-32.945300000000003</v>
      </c>
      <c r="V39" s="190">
        <v>-39.458300000000001</v>
      </c>
      <c r="W39" s="190">
        <v>-23.445799999999998</v>
      </c>
      <c r="X39" s="190">
        <v>-14.442500000000001</v>
      </c>
      <c r="Y39" s="190">
        <v>-5.3147600000000006</v>
      </c>
      <c r="Z39" s="190">
        <v>-20.151</v>
      </c>
      <c r="AA39" s="190">
        <v>-29.148299999999999</v>
      </c>
      <c r="AB39" s="190">
        <v>-33.437899999999999</v>
      </c>
      <c r="AC39" s="190">
        <v>-29.450599999999998</v>
      </c>
      <c r="AD39" s="190">
        <v>-25.803599999999999</v>
      </c>
      <c r="AE39" s="190">
        <v>-58.466900000000003</v>
      </c>
      <c r="AF39" s="190">
        <v>-23.998000000000001</v>
      </c>
      <c r="AG39" s="190">
        <v>5.8436199999999996</v>
      </c>
      <c r="AH39" s="190">
        <v>-37.121300000000005</v>
      </c>
      <c r="AI39" s="203"/>
      <c r="AJ39" s="203"/>
      <c r="AK39" s="203"/>
      <c r="AL39" s="203"/>
      <c r="AM39" s="203"/>
      <c r="AN39" s="167"/>
      <c r="AO39" s="167"/>
      <c r="AP39" s="167"/>
      <c r="AQ39" s="167"/>
      <c r="AR39" s="167"/>
      <c r="AS39" s="167"/>
      <c r="AT39" s="167"/>
      <c r="AU39" s="167"/>
      <c r="AV39" s="167"/>
      <c r="AW39" s="167"/>
      <c r="AX39" s="167"/>
      <c r="AY39" s="167"/>
    </row>
    <row r="40" spans="1:51" ht="14.5" x14ac:dyDescent="0.35">
      <c r="A40" s="149">
        <f>YampaRiverInflow.TotalOutflow!A40</f>
        <v>46266</v>
      </c>
      <c r="B40" s="280"/>
      <c r="C40" s="270">
        <v>-8.8230000000000004</v>
      </c>
      <c r="D40" s="285">
        <v>-8.8230000000000004</v>
      </c>
      <c r="E40" s="190">
        <v>-19.856300000000001</v>
      </c>
      <c r="F40" s="190">
        <v>-41.415900000000001</v>
      </c>
      <c r="G40" s="190">
        <v>-22.555199999999999</v>
      </c>
      <c r="H40" s="190">
        <v>0.85353000000000001</v>
      </c>
      <c r="I40" s="190">
        <v>-61.966300000000004</v>
      </c>
      <c r="J40" s="190">
        <v>-54.048999999999999</v>
      </c>
      <c r="K40" s="190">
        <v>-27.7121</v>
      </c>
      <c r="L40" s="190">
        <v>-18.022099999999998</v>
      </c>
      <c r="M40" s="190">
        <v>-8.8447199999999988</v>
      </c>
      <c r="N40" s="190">
        <v>-17.9664</v>
      </c>
      <c r="O40" s="190">
        <v>-5.1358199999999998</v>
      </c>
      <c r="P40" s="190">
        <v>-10.9739</v>
      </c>
      <c r="Q40" s="190">
        <v>-32.469799999999999</v>
      </c>
      <c r="R40" s="190">
        <v>-35.090000000000003</v>
      </c>
      <c r="S40" s="190">
        <v>-20.7882</v>
      </c>
      <c r="T40" s="190">
        <v>-50.804099999999998</v>
      </c>
      <c r="U40" s="190">
        <v>-26.487200000000001</v>
      </c>
      <c r="V40" s="190">
        <v>-30.253900000000002</v>
      </c>
      <c r="W40" s="190">
        <v>-43.0578</v>
      </c>
      <c r="X40" s="190">
        <v>-36.350099999999998</v>
      </c>
      <c r="Y40" s="190">
        <v>-18.872799999999998</v>
      </c>
      <c r="Z40" s="190">
        <v>-16.6816</v>
      </c>
      <c r="AA40" s="190">
        <v>-22.602599999999999</v>
      </c>
      <c r="AB40" s="190">
        <v>-13.866299999999999</v>
      </c>
      <c r="AC40" s="190">
        <v>-20.75</v>
      </c>
      <c r="AD40" s="190">
        <v>-8.9183799999999991</v>
      </c>
      <c r="AE40" s="190">
        <v>-33.353900000000003</v>
      </c>
      <c r="AF40" s="190">
        <v>-15.521000000000001</v>
      </c>
      <c r="AG40" s="190">
        <v>-12.745700000000001</v>
      </c>
      <c r="AH40" s="190">
        <v>-31.333599999999997</v>
      </c>
      <c r="AI40" s="203"/>
      <c r="AJ40" s="203"/>
      <c r="AK40" s="203"/>
      <c r="AL40" s="203"/>
      <c r="AM40" s="203"/>
      <c r="AN40" s="167"/>
      <c r="AO40" s="167"/>
      <c r="AP40" s="167"/>
      <c r="AQ40" s="167"/>
      <c r="AR40" s="167"/>
      <c r="AS40" s="167"/>
      <c r="AT40" s="167"/>
      <c r="AU40" s="167"/>
      <c r="AV40" s="167"/>
      <c r="AW40" s="167"/>
      <c r="AX40" s="167"/>
      <c r="AY40" s="167"/>
    </row>
    <row r="41" spans="1:51" ht="14.5" x14ac:dyDescent="0.35">
      <c r="A41" s="149">
        <f>YampaRiverInflow.TotalOutflow!A41</f>
        <v>46296</v>
      </c>
      <c r="B41" s="280"/>
      <c r="C41" s="270">
        <v>-2.6379999999999999</v>
      </c>
      <c r="D41" s="285">
        <v>-2.6379999999999999</v>
      </c>
      <c r="E41" s="190">
        <v>-13.261700000000001</v>
      </c>
      <c r="F41" s="190">
        <v>8.3438300000000005</v>
      </c>
      <c r="G41" s="190">
        <v>1.6283399999999999</v>
      </c>
      <c r="H41" s="190">
        <v>-1.5256099999999999</v>
      </c>
      <c r="I41" s="190">
        <v>0.55819000000000007</v>
      </c>
      <c r="J41" s="190">
        <v>-0.40666000000000002</v>
      </c>
      <c r="K41" s="190">
        <v>-3.3743600000000002</v>
      </c>
      <c r="L41" s="190">
        <v>10.40099</v>
      </c>
      <c r="M41" s="190">
        <v>3.1250999999999998</v>
      </c>
      <c r="N41" s="190">
        <v>0.16553999999999999</v>
      </c>
      <c r="O41" s="190">
        <v>26.085080000000001</v>
      </c>
      <c r="P41" s="190">
        <v>-4.4398100000000005</v>
      </c>
      <c r="Q41" s="190">
        <v>7.4000500000000002</v>
      </c>
      <c r="R41" s="190">
        <v>-11.6661</v>
      </c>
      <c r="S41" s="190">
        <v>-2.7408399999999999</v>
      </c>
      <c r="T41" s="190">
        <v>-4.4333</v>
      </c>
      <c r="U41" s="190">
        <v>-10.0848</v>
      </c>
      <c r="V41" s="190">
        <v>-27.032599999999999</v>
      </c>
      <c r="W41" s="190">
        <v>-5.7554099999999995</v>
      </c>
      <c r="X41" s="190">
        <v>-10.2515</v>
      </c>
      <c r="Y41" s="190">
        <v>-12.6999</v>
      </c>
      <c r="Z41" s="190">
        <v>-3.16777</v>
      </c>
      <c r="AA41" s="190">
        <v>-24.611999999999998</v>
      </c>
      <c r="AB41" s="190">
        <v>-28.077099999999998</v>
      </c>
      <c r="AC41" s="190">
        <v>-12.1576</v>
      </c>
      <c r="AD41" s="190">
        <v>1.7223250000000001</v>
      </c>
      <c r="AE41" s="190">
        <v>-9.7818899999999989</v>
      </c>
      <c r="AF41" s="190">
        <v>3.17</v>
      </c>
      <c r="AG41" s="190">
        <v>-15.058</v>
      </c>
      <c r="AH41" s="190">
        <v>-8.1872799999999994</v>
      </c>
      <c r="AI41" s="203"/>
      <c r="AJ41" s="203"/>
      <c r="AK41" s="203"/>
      <c r="AL41" s="203"/>
      <c r="AM41" s="203"/>
      <c r="AN41" s="167"/>
      <c r="AO41" s="167"/>
      <c r="AP41" s="167"/>
      <c r="AQ41" s="167"/>
      <c r="AR41" s="167"/>
      <c r="AS41" s="167"/>
      <c r="AT41" s="167"/>
      <c r="AU41" s="167"/>
      <c r="AV41" s="167"/>
      <c r="AW41" s="167"/>
      <c r="AX41" s="167"/>
      <c r="AY41" s="167"/>
    </row>
    <row r="42" spans="1:51" ht="14.5" x14ac:dyDescent="0.35">
      <c r="A42" s="149">
        <f>YampaRiverInflow.TotalOutflow!A42</f>
        <v>46327</v>
      </c>
      <c r="B42" s="280"/>
      <c r="C42" s="270">
        <v>8.0289999999999999</v>
      </c>
      <c r="D42" s="285">
        <v>8.0289999999999999</v>
      </c>
      <c r="E42" s="190">
        <v>8.9617099999999983</v>
      </c>
      <c r="F42" s="190">
        <v>4.5023100000000005</v>
      </c>
      <c r="G42" s="190">
        <v>13.97513</v>
      </c>
      <c r="H42" s="190">
        <v>6.8756899999999996</v>
      </c>
      <c r="I42" s="190">
        <v>-37.753900000000002</v>
      </c>
      <c r="J42" s="190">
        <v>12.579600000000001</v>
      </c>
      <c r="K42" s="190">
        <v>4.9528100000000004</v>
      </c>
      <c r="L42" s="190">
        <v>14.292</v>
      </c>
      <c r="M42" s="190">
        <v>10.398250000000001</v>
      </c>
      <c r="N42" s="190">
        <v>14.77266</v>
      </c>
      <c r="O42" s="190">
        <v>2.89751</v>
      </c>
      <c r="P42" s="190">
        <v>-5.1595500000000003</v>
      </c>
      <c r="Q42" s="190">
        <v>8.3595300000000012</v>
      </c>
      <c r="R42" s="190">
        <v>0.24359</v>
      </c>
      <c r="S42" s="190">
        <v>-2.1938</v>
      </c>
      <c r="T42" s="190">
        <v>-8.1242999999999999</v>
      </c>
      <c r="U42" s="190">
        <v>-20.0396</v>
      </c>
      <c r="V42" s="190">
        <v>-7.1350500000000006</v>
      </c>
      <c r="W42" s="190">
        <v>-4.9749300000000005</v>
      </c>
      <c r="X42" s="190">
        <v>-2.7747700000000002</v>
      </c>
      <c r="Y42" s="190">
        <v>-5.4642499999999998</v>
      </c>
      <c r="Z42" s="190">
        <v>12.753399999999999</v>
      </c>
      <c r="AA42" s="190">
        <v>1.235026</v>
      </c>
      <c r="AB42" s="190">
        <v>6.9389319999999994</v>
      </c>
      <c r="AC42" s="190">
        <v>-9.7391900000000007</v>
      </c>
      <c r="AD42" s="190">
        <v>26.70477</v>
      </c>
      <c r="AE42" s="190">
        <v>4.1004740000000002</v>
      </c>
      <c r="AF42" s="190">
        <v>8.6760000000000002</v>
      </c>
      <c r="AG42" s="190">
        <v>-7.5486000000000004</v>
      </c>
      <c r="AH42" s="190">
        <v>1.3323900000000002</v>
      </c>
      <c r="AI42" s="203"/>
      <c r="AJ42" s="203"/>
      <c r="AK42" s="203"/>
      <c r="AL42" s="203"/>
      <c r="AM42" s="203"/>
      <c r="AN42" s="167"/>
      <c r="AO42" s="167"/>
      <c r="AP42" s="167"/>
      <c r="AQ42" s="167"/>
      <c r="AR42" s="167"/>
      <c r="AS42" s="167"/>
      <c r="AT42" s="167"/>
      <c r="AU42" s="167"/>
      <c r="AV42" s="167"/>
      <c r="AW42" s="167"/>
      <c r="AX42" s="167"/>
      <c r="AY42" s="167"/>
    </row>
    <row r="43" spans="1:51" ht="14.5" x14ac:dyDescent="0.35">
      <c r="A43" s="149">
        <f>YampaRiverInflow.TotalOutflow!A43</f>
        <v>46357</v>
      </c>
      <c r="B43" s="280"/>
      <c r="C43" s="270">
        <v>18.611999999999998</v>
      </c>
      <c r="D43" s="285">
        <v>18.611999999999998</v>
      </c>
      <c r="E43" s="190">
        <v>18.883740000000003</v>
      </c>
      <c r="F43" s="190">
        <v>6.48062</v>
      </c>
      <c r="G43" s="190">
        <v>-1.6886700000000001</v>
      </c>
      <c r="H43" s="190">
        <v>-26.622299999999999</v>
      </c>
      <c r="I43" s="190">
        <v>-69.312100000000001</v>
      </c>
      <c r="J43" s="190">
        <v>30.47054</v>
      </c>
      <c r="K43" s="190">
        <v>12.73404</v>
      </c>
      <c r="L43" s="190">
        <v>16.88007</v>
      </c>
      <c r="M43" s="190">
        <v>5.8597900000000003</v>
      </c>
      <c r="N43" s="190">
        <v>7.4444699999999999</v>
      </c>
      <c r="O43" s="190">
        <v>33.224269999999997</v>
      </c>
      <c r="P43" s="190">
        <v>12.479979999999999</v>
      </c>
      <c r="Q43" s="190">
        <v>17.551400000000001</v>
      </c>
      <c r="R43" s="190">
        <v>6.2706099999999996</v>
      </c>
      <c r="S43" s="190">
        <v>38.814579999999999</v>
      </c>
      <c r="T43" s="190">
        <v>9.5693099999999998</v>
      </c>
      <c r="U43" s="190">
        <v>34.180550000000004</v>
      </c>
      <c r="V43" s="190">
        <v>4.3811200000000001</v>
      </c>
      <c r="W43" s="190">
        <v>12.84577</v>
      </c>
      <c r="X43" s="190">
        <v>-9.6169899999999995</v>
      </c>
      <c r="Y43" s="190">
        <v>8.3672789999999999</v>
      </c>
      <c r="Z43" s="190">
        <v>21.699849999999998</v>
      </c>
      <c r="AA43" s="190">
        <v>30.923099999999998</v>
      </c>
      <c r="AB43" s="190">
        <v>2.6434799999999998</v>
      </c>
      <c r="AC43" s="190">
        <v>7.848967</v>
      </c>
      <c r="AD43" s="190">
        <v>2.9376329999999999</v>
      </c>
      <c r="AE43" s="190">
        <v>20.856740000000002</v>
      </c>
      <c r="AF43" s="190">
        <v>18.335000000000001</v>
      </c>
      <c r="AG43" s="190">
        <v>4.6582799999999995</v>
      </c>
      <c r="AH43" s="190">
        <v>11.40897</v>
      </c>
      <c r="AI43" s="203"/>
      <c r="AJ43" s="203"/>
      <c r="AK43" s="203"/>
      <c r="AL43" s="203"/>
      <c r="AM43" s="203"/>
      <c r="AN43" s="167"/>
      <c r="AO43" s="167"/>
      <c r="AP43" s="167"/>
      <c r="AQ43" s="167"/>
      <c r="AR43" s="167"/>
      <c r="AS43" s="167"/>
      <c r="AT43" s="167"/>
      <c r="AU43" s="167"/>
      <c r="AV43" s="167"/>
      <c r="AW43" s="167"/>
      <c r="AX43" s="167"/>
      <c r="AY43" s="167"/>
    </row>
    <row r="44" spans="1:51" ht="14.5" x14ac:dyDescent="0.35">
      <c r="A44" s="149">
        <f>YampaRiverInflow.TotalOutflow!A44</f>
        <v>46388</v>
      </c>
      <c r="B44" s="280"/>
      <c r="C44" s="270">
        <v>-13.928000000000001</v>
      </c>
      <c r="D44" s="285">
        <v>-13.928000000000001</v>
      </c>
      <c r="E44" s="190">
        <v>-2.2970100000000002</v>
      </c>
      <c r="F44" s="190">
        <v>-5.6275300000000001</v>
      </c>
      <c r="G44" s="190">
        <v>-64.680900000000008</v>
      </c>
      <c r="H44" s="190">
        <v>-113.199</v>
      </c>
      <c r="I44" s="190">
        <v>36.242400000000004</v>
      </c>
      <c r="J44" s="190">
        <v>-10.6774</v>
      </c>
      <c r="K44" s="190">
        <v>8.1581399999999995</v>
      </c>
      <c r="L44" s="190">
        <v>1.3930199999999999</v>
      </c>
      <c r="M44" s="190">
        <v>10.17</v>
      </c>
      <c r="N44" s="190">
        <v>3.6542600000000003</v>
      </c>
      <c r="O44" s="190">
        <v>8.1713000000000005</v>
      </c>
      <c r="P44" s="190">
        <v>-29.2118</v>
      </c>
      <c r="Q44" s="190">
        <v>-12.4862</v>
      </c>
      <c r="R44" s="190">
        <v>-4.2013100000000003</v>
      </c>
      <c r="S44" s="190">
        <v>-21.987200000000001</v>
      </c>
      <c r="T44" s="190">
        <v>21.381310000000003</v>
      </c>
      <c r="U44" s="190">
        <v>-39.100499999999997</v>
      </c>
      <c r="V44" s="190">
        <v>-31.088799999999999</v>
      </c>
      <c r="W44" s="190">
        <v>7.3067399999999996</v>
      </c>
      <c r="X44" s="190">
        <v>-13.319000000000001</v>
      </c>
      <c r="Y44" s="190">
        <v>-6.39839</v>
      </c>
      <c r="Z44" s="190">
        <v>-23.134</v>
      </c>
      <c r="AA44" s="190">
        <v>-29.637900000000002</v>
      </c>
      <c r="AB44" s="190">
        <v>-24.356300000000001</v>
      </c>
      <c r="AC44" s="190">
        <v>-6.12601</v>
      </c>
      <c r="AD44" s="190">
        <v>-35.9651</v>
      </c>
      <c r="AE44" s="190">
        <v>-1.4319999999999999</v>
      </c>
      <c r="AF44" s="190">
        <v>-16.688599999999997</v>
      </c>
      <c r="AG44" s="190">
        <v>33.015449999999994</v>
      </c>
      <c r="AH44" s="190">
        <v>-30.712700000000002</v>
      </c>
      <c r="AI44" s="203"/>
      <c r="AJ44" s="203"/>
      <c r="AK44" s="203"/>
      <c r="AL44" s="203"/>
      <c r="AM44" s="203"/>
      <c r="AN44" s="167"/>
      <c r="AO44" s="167"/>
      <c r="AP44" s="167"/>
      <c r="AQ44" s="167"/>
      <c r="AR44" s="167"/>
      <c r="AS44" s="167"/>
      <c r="AT44" s="167"/>
      <c r="AU44" s="167"/>
      <c r="AV44" s="167"/>
      <c r="AW44" s="167"/>
      <c r="AX44" s="167"/>
      <c r="AY44" s="167"/>
    </row>
    <row r="45" spans="1:51" ht="14.5" x14ac:dyDescent="0.35">
      <c r="A45" s="149">
        <f>YampaRiverInflow.TotalOutflow!A45</f>
        <v>46419</v>
      </c>
      <c r="B45" s="280"/>
      <c r="C45" s="270">
        <v>-32.661000000000001</v>
      </c>
      <c r="D45" s="285">
        <v>-32.661000000000001</v>
      </c>
      <c r="E45" s="190">
        <v>-63.575199999999995</v>
      </c>
      <c r="F45" s="190">
        <v>-26.556999999999999</v>
      </c>
      <c r="G45" s="190">
        <v>-43.0946</v>
      </c>
      <c r="H45" s="190">
        <v>-46.804400000000001</v>
      </c>
      <c r="I45" s="190">
        <v>-20.875299999999999</v>
      </c>
      <c r="J45" s="190">
        <v>-24.3658</v>
      </c>
      <c r="K45" s="190">
        <v>1.18557</v>
      </c>
      <c r="L45" s="190">
        <v>-25.8432</v>
      </c>
      <c r="M45" s="190">
        <v>-4.4762599999999999</v>
      </c>
      <c r="N45" s="190">
        <v>-2.36822</v>
      </c>
      <c r="O45" s="190">
        <v>5.9079799999999993</v>
      </c>
      <c r="P45" s="190">
        <v>-17.978400000000001</v>
      </c>
      <c r="Q45" s="190">
        <v>-35.601699999999994</v>
      </c>
      <c r="R45" s="190">
        <v>-45.1038</v>
      </c>
      <c r="S45" s="190">
        <v>-5.1178299999999997</v>
      </c>
      <c r="T45" s="190">
        <v>-37.283000000000001</v>
      </c>
      <c r="U45" s="190">
        <v>-15.6464</v>
      </c>
      <c r="V45" s="190">
        <v>-40.071800000000003</v>
      </c>
      <c r="W45" s="190">
        <v>-32.633000000000003</v>
      </c>
      <c r="X45" s="190">
        <v>-26.703299999999999</v>
      </c>
      <c r="Y45" s="190">
        <v>-28.727499999999999</v>
      </c>
      <c r="Z45" s="190">
        <v>-41.463300000000004</v>
      </c>
      <c r="AA45" s="190">
        <v>-12.364799999999999</v>
      </c>
      <c r="AB45" s="190">
        <v>-17.944700000000001</v>
      </c>
      <c r="AC45" s="190">
        <v>-30.381799999999998</v>
      </c>
      <c r="AD45" s="190">
        <v>-39.880099999999999</v>
      </c>
      <c r="AE45" s="190">
        <v>-13.894</v>
      </c>
      <c r="AF45" s="190">
        <v>-22.5732</v>
      </c>
      <c r="AG45" s="190">
        <v>-17.1022</v>
      </c>
      <c r="AH45" s="190">
        <v>-38.901800000000001</v>
      </c>
      <c r="AI45" s="203"/>
      <c r="AJ45" s="203"/>
      <c r="AK45" s="203"/>
      <c r="AL45" s="203"/>
      <c r="AM45" s="203"/>
      <c r="AN45" s="167"/>
      <c r="AO45" s="167"/>
      <c r="AP45" s="167"/>
      <c r="AQ45" s="167"/>
      <c r="AR45" s="167"/>
      <c r="AS45" s="167"/>
      <c r="AT45" s="167"/>
      <c r="AU45" s="167"/>
      <c r="AV45" s="167"/>
      <c r="AW45" s="167"/>
      <c r="AX45" s="167"/>
      <c r="AY45" s="167"/>
    </row>
    <row r="46" spans="1:51" ht="14.5" x14ac:dyDescent="0.35">
      <c r="A46" s="149">
        <f>YampaRiverInflow.TotalOutflow!A46</f>
        <v>46447</v>
      </c>
      <c r="B46" s="280"/>
      <c r="C46" s="270">
        <v>-45.593000000000004</v>
      </c>
      <c r="D46" s="285">
        <v>-45.593000000000004</v>
      </c>
      <c r="E46" s="190">
        <v>-34.902000000000001</v>
      </c>
      <c r="F46" s="190">
        <v>-96.0959</v>
      </c>
      <c r="G46" s="190">
        <v>-38.881300000000003</v>
      </c>
      <c r="H46" s="190">
        <v>-9.1832499999999992</v>
      </c>
      <c r="I46" s="190">
        <v>-13.1533</v>
      </c>
      <c r="J46" s="190">
        <v>-27.913900000000002</v>
      </c>
      <c r="K46" s="190">
        <v>-37.945300000000003</v>
      </c>
      <c r="L46" s="190">
        <v>-37.232500000000002</v>
      </c>
      <c r="M46" s="190">
        <v>-84.1511</v>
      </c>
      <c r="N46" s="190">
        <v>-52.822800000000001</v>
      </c>
      <c r="O46" s="190">
        <v>-62.375399999999999</v>
      </c>
      <c r="P46" s="190">
        <v>-22.7028</v>
      </c>
      <c r="Q46" s="190">
        <v>-24.410799999999998</v>
      </c>
      <c r="R46" s="190">
        <v>-35.779199999999996</v>
      </c>
      <c r="S46" s="190">
        <v>-52.189599999999999</v>
      </c>
      <c r="T46" s="190">
        <v>-44.594099999999997</v>
      </c>
      <c r="U46" s="190">
        <v>-46.276900000000005</v>
      </c>
      <c r="V46" s="190">
        <v>-41.1785</v>
      </c>
      <c r="W46" s="190">
        <v>-54.098800000000004</v>
      </c>
      <c r="X46" s="190">
        <v>-94.38669999999999</v>
      </c>
      <c r="Y46" s="190">
        <v>-68.116</v>
      </c>
      <c r="Z46" s="190">
        <v>-21.329699999999999</v>
      </c>
      <c r="AA46" s="190">
        <v>-45.133600000000001</v>
      </c>
      <c r="AB46" s="190">
        <v>-41.103999999999999</v>
      </c>
      <c r="AC46" s="190">
        <v>-52.287500000000001</v>
      </c>
      <c r="AD46" s="190">
        <v>-39.996499999999997</v>
      </c>
      <c r="AE46" s="190">
        <v>-34.947000000000003</v>
      </c>
      <c r="AF46" s="190">
        <v>-9.4451399999999985</v>
      </c>
      <c r="AG46" s="190">
        <v>-51.122900000000001</v>
      </c>
      <c r="AH46" s="190">
        <v>-40.1935</v>
      </c>
      <c r="AI46" s="203"/>
      <c r="AJ46" s="203"/>
      <c r="AK46" s="203"/>
      <c r="AL46" s="203"/>
      <c r="AM46" s="203"/>
      <c r="AN46" s="167"/>
      <c r="AO46" s="167"/>
      <c r="AP46" s="167"/>
      <c r="AQ46" s="167"/>
      <c r="AR46" s="167"/>
      <c r="AS46" s="167"/>
      <c r="AT46" s="167"/>
      <c r="AU46" s="167"/>
      <c r="AV46" s="167"/>
      <c r="AW46" s="167"/>
      <c r="AX46" s="167"/>
      <c r="AY46" s="167"/>
    </row>
    <row r="47" spans="1:51" ht="14.5" x14ac:dyDescent="0.35">
      <c r="A47" s="149">
        <f>YampaRiverInflow.TotalOutflow!A47</f>
        <v>46478</v>
      </c>
      <c r="B47" s="280"/>
      <c r="C47" s="270">
        <v>-45.991</v>
      </c>
      <c r="D47" s="285">
        <v>-45.991</v>
      </c>
      <c r="E47" s="190">
        <v>-21.337199999999999</v>
      </c>
      <c r="F47" s="190">
        <v>-46.392000000000003</v>
      </c>
      <c r="G47" s="190">
        <v>-46.931699999999999</v>
      </c>
      <c r="H47" s="190">
        <v>-10.3939</v>
      </c>
      <c r="I47" s="190">
        <v>-22.183299999999999</v>
      </c>
      <c r="J47" s="190">
        <v>-50.360900000000001</v>
      </c>
      <c r="K47" s="190">
        <v>-34.244300000000003</v>
      </c>
      <c r="L47" s="190">
        <v>-28.298599999999997</v>
      </c>
      <c r="M47" s="190">
        <v>-23.056999999999999</v>
      </c>
      <c r="N47" s="190">
        <v>-23.6526</v>
      </c>
      <c r="O47" s="190">
        <v>-18.731300000000001</v>
      </c>
      <c r="P47" s="190">
        <v>-34.493000000000002</v>
      </c>
      <c r="Q47" s="190">
        <v>-34.719099999999997</v>
      </c>
      <c r="R47" s="190">
        <v>-39.354300000000002</v>
      </c>
      <c r="S47" s="190">
        <v>-36.816499999999998</v>
      </c>
      <c r="T47" s="190">
        <v>-31.096499999999999</v>
      </c>
      <c r="U47" s="190">
        <v>-26.820700000000002</v>
      </c>
      <c r="V47" s="190">
        <v>-39.596599999999995</v>
      </c>
      <c r="W47" s="190">
        <v>-38.490600000000001</v>
      </c>
      <c r="X47" s="190">
        <v>-7.4329700000000001</v>
      </c>
      <c r="Y47" s="190">
        <v>-6.8644499999999997</v>
      </c>
      <c r="Z47" s="190">
        <v>-16.915599999999998</v>
      </c>
      <c r="AA47" s="190">
        <v>-37.536199999999994</v>
      </c>
      <c r="AB47" s="190">
        <v>-51.6753</v>
      </c>
      <c r="AC47" s="190">
        <v>-49.0565</v>
      </c>
      <c r="AD47" s="190">
        <v>3.8323470000000004</v>
      </c>
      <c r="AE47" s="190">
        <v>-59.116</v>
      </c>
      <c r="AF47" s="190">
        <v>-58.070099999999996</v>
      </c>
      <c r="AG47" s="190">
        <v>-46.224299999999999</v>
      </c>
      <c r="AH47" s="190">
        <v>-45.231099999999998</v>
      </c>
      <c r="AI47" s="203"/>
      <c r="AJ47" s="203"/>
      <c r="AK47" s="203"/>
      <c r="AL47" s="203"/>
      <c r="AM47" s="203"/>
      <c r="AN47" s="167"/>
      <c r="AO47" s="167"/>
      <c r="AP47" s="167"/>
      <c r="AQ47" s="167"/>
      <c r="AR47" s="167"/>
      <c r="AS47" s="167"/>
      <c r="AT47" s="167"/>
      <c r="AU47" s="167"/>
      <c r="AV47" s="167"/>
      <c r="AW47" s="167"/>
      <c r="AX47" s="167"/>
      <c r="AY47" s="167"/>
    </row>
    <row r="48" spans="1:51" ht="14.5" x14ac:dyDescent="0.35">
      <c r="A48" s="149">
        <f>YampaRiverInflow.TotalOutflow!A48</f>
        <v>46508</v>
      </c>
      <c r="B48" s="280"/>
      <c r="C48" s="270">
        <v>-42.726999999999997</v>
      </c>
      <c r="D48" s="285">
        <v>-42.726999999999997</v>
      </c>
      <c r="E48" s="190">
        <v>-29.909500000000001</v>
      </c>
      <c r="F48" s="190">
        <v>-28.129300000000001</v>
      </c>
      <c r="G48" s="190">
        <v>-49.9146</v>
      </c>
      <c r="H48" s="190">
        <v>-34.603400000000001</v>
      </c>
      <c r="I48" s="190">
        <v>-27.749099999999999</v>
      </c>
      <c r="J48" s="190">
        <v>-15.6434</v>
      </c>
      <c r="K48" s="190">
        <v>-26.480900000000002</v>
      </c>
      <c r="L48" s="190">
        <v>-13.461499999999999</v>
      </c>
      <c r="M48" s="190">
        <v>-3.12216</v>
      </c>
      <c r="N48" s="190">
        <v>-37.49</v>
      </c>
      <c r="O48" s="190">
        <v>-28.581900000000001</v>
      </c>
      <c r="P48" s="190">
        <v>-34.988099999999996</v>
      </c>
      <c r="Q48" s="190">
        <v>-27.610599999999998</v>
      </c>
      <c r="R48" s="190">
        <v>-13.771700000000001</v>
      </c>
      <c r="S48" s="190">
        <v>-19.453499999999998</v>
      </c>
      <c r="T48" s="190">
        <v>-43.834099999999999</v>
      </c>
      <c r="U48" s="190">
        <v>-36.948999999999998</v>
      </c>
      <c r="V48" s="190">
        <v>-18.708599999999997</v>
      </c>
      <c r="W48" s="190">
        <v>-25.398700000000002</v>
      </c>
      <c r="X48" s="190">
        <v>-18.684200000000001</v>
      </c>
      <c r="Y48" s="190">
        <v>-10.974200000000002</v>
      </c>
      <c r="Z48" s="190">
        <v>-34.367400000000004</v>
      </c>
      <c r="AA48" s="190">
        <v>-27.658300000000001</v>
      </c>
      <c r="AB48" s="190">
        <v>-22.264099999999999</v>
      </c>
      <c r="AC48" s="190">
        <v>-16.6996</v>
      </c>
      <c r="AD48" s="190">
        <v>-67.282200000000003</v>
      </c>
      <c r="AE48" s="190">
        <v>-19.012</v>
      </c>
      <c r="AF48" s="190">
        <v>-19.098700000000001</v>
      </c>
      <c r="AG48" s="190">
        <v>-31.252700000000001</v>
      </c>
      <c r="AH48" s="190">
        <v>-147.96199999999999</v>
      </c>
      <c r="AI48" s="203"/>
      <c r="AJ48" s="203"/>
      <c r="AK48" s="203"/>
      <c r="AL48" s="203"/>
      <c r="AM48" s="203"/>
      <c r="AN48" s="167"/>
      <c r="AO48" s="167"/>
      <c r="AP48" s="167"/>
      <c r="AQ48" s="167"/>
      <c r="AR48" s="167"/>
      <c r="AS48" s="167"/>
      <c r="AT48" s="167"/>
      <c r="AU48" s="167"/>
      <c r="AV48" s="167"/>
      <c r="AW48" s="167"/>
      <c r="AX48" s="167"/>
      <c r="AY48" s="167"/>
    </row>
    <row r="49" spans="1:1005" ht="14.5" x14ac:dyDescent="0.35">
      <c r="A49" s="149">
        <f>YampaRiverInflow.TotalOutflow!A49</f>
        <v>46539</v>
      </c>
      <c r="B49" s="280"/>
      <c r="C49" s="270">
        <v>-44.098999999999997</v>
      </c>
      <c r="D49" s="285">
        <v>-44.098999999999997</v>
      </c>
      <c r="E49" s="190">
        <v>-63.558300000000003</v>
      </c>
      <c r="F49" s="190">
        <v>-43.443300000000001</v>
      </c>
      <c r="G49" s="190">
        <v>-78.712100000000007</v>
      </c>
      <c r="H49" s="190">
        <v>-44.4283</v>
      </c>
      <c r="I49" s="190">
        <v>-46.623400000000004</v>
      </c>
      <c r="J49" s="190">
        <v>-26.48</v>
      </c>
      <c r="K49" s="190">
        <v>-49.249099999999999</v>
      </c>
      <c r="L49" s="190">
        <v>-37.820300000000003</v>
      </c>
      <c r="M49" s="190">
        <v>-37.123800000000003</v>
      </c>
      <c r="N49" s="190">
        <v>-46.805699999999995</v>
      </c>
      <c r="O49" s="190">
        <v>-42.2714</v>
      </c>
      <c r="P49" s="190">
        <v>-36.915500000000002</v>
      </c>
      <c r="Q49" s="190">
        <v>-53.137800000000006</v>
      </c>
      <c r="R49" s="190">
        <v>-64.9482</v>
      </c>
      <c r="S49" s="190">
        <v>-25.7806</v>
      </c>
      <c r="T49" s="190">
        <v>-34.943199999999997</v>
      </c>
      <c r="U49" s="190">
        <v>-51.296099999999996</v>
      </c>
      <c r="V49" s="190">
        <v>-57.331800000000001</v>
      </c>
      <c r="W49" s="190">
        <v>-54.558199999999999</v>
      </c>
      <c r="X49" s="190">
        <v>-68.587000000000003</v>
      </c>
      <c r="Y49" s="190">
        <v>-37.685099999999998</v>
      </c>
      <c r="Z49" s="190">
        <v>-32.256500000000003</v>
      </c>
      <c r="AA49" s="190">
        <v>-52.228699999999996</v>
      </c>
      <c r="AB49" s="190">
        <v>-55.433399999999999</v>
      </c>
      <c r="AC49" s="190">
        <v>-50.623800000000003</v>
      </c>
      <c r="AD49" s="190">
        <v>-49.755000000000003</v>
      </c>
      <c r="AE49" s="190">
        <v>-57.844000000000001</v>
      </c>
      <c r="AF49" s="190">
        <v>-49.321300000000001</v>
      </c>
      <c r="AG49" s="190">
        <v>-51.9298</v>
      </c>
      <c r="AH49" s="190">
        <v>-183.62299999999999</v>
      </c>
      <c r="AI49" s="203"/>
      <c r="AJ49" s="203"/>
      <c r="AK49" s="203"/>
      <c r="AL49" s="203"/>
      <c r="AM49" s="203"/>
      <c r="AN49" s="167"/>
      <c r="AO49" s="167"/>
      <c r="AP49" s="167"/>
      <c r="AQ49" s="167"/>
      <c r="AR49" s="167"/>
      <c r="AS49" s="167"/>
      <c r="AT49" s="167"/>
      <c r="AU49" s="167"/>
      <c r="AV49" s="167"/>
      <c r="AW49" s="167"/>
      <c r="AX49" s="167"/>
      <c r="AY49" s="167"/>
    </row>
    <row r="50" spans="1:1005" ht="14.5" x14ac:dyDescent="0.35">
      <c r="A50" s="149">
        <f>YampaRiverInflow.TotalOutflow!A50</f>
        <v>46569</v>
      </c>
      <c r="B50" s="280"/>
      <c r="C50" s="270">
        <v>-26.710999999999999</v>
      </c>
      <c r="D50" s="285">
        <v>-26.710999999999999</v>
      </c>
      <c r="E50" s="190">
        <v>-65.305999999999997</v>
      </c>
      <c r="F50" s="190">
        <v>-37.942</v>
      </c>
      <c r="G50" s="190">
        <v>-73.786799999999999</v>
      </c>
      <c r="H50" s="190">
        <v>-40.766500000000001</v>
      </c>
      <c r="I50" s="190">
        <v>-6.4570799999999995</v>
      </c>
      <c r="J50" s="190">
        <v>-40.478199999999994</v>
      </c>
      <c r="K50" s="190">
        <v>-35.347099999999998</v>
      </c>
      <c r="L50" s="190">
        <v>-30.984200000000001</v>
      </c>
      <c r="M50" s="190">
        <v>-12.644399999999999</v>
      </c>
      <c r="N50" s="190">
        <v>-15.251700000000001</v>
      </c>
      <c r="O50" s="190">
        <v>-52.766100000000002</v>
      </c>
      <c r="P50" s="190">
        <v>-45.935900000000004</v>
      </c>
      <c r="Q50" s="190">
        <v>-47.300400000000003</v>
      </c>
      <c r="R50" s="190">
        <v>-39.221400000000003</v>
      </c>
      <c r="S50" s="190">
        <v>-35.222799999999999</v>
      </c>
      <c r="T50" s="190">
        <v>-42.721499999999999</v>
      </c>
      <c r="U50" s="190">
        <v>-48.900100000000002</v>
      </c>
      <c r="V50" s="190">
        <v>-17.8947</v>
      </c>
      <c r="W50" s="190">
        <v>-23.696200000000001</v>
      </c>
      <c r="X50" s="190">
        <v>-7.1829000000000001</v>
      </c>
      <c r="Y50" s="190">
        <v>-15.904399999999999</v>
      </c>
      <c r="Z50" s="190">
        <v>-28.589599999999997</v>
      </c>
      <c r="AA50" s="190">
        <v>-43.727499999999999</v>
      </c>
      <c r="AB50" s="190">
        <v>-35.582300000000004</v>
      </c>
      <c r="AC50" s="190">
        <v>-30.575500000000002</v>
      </c>
      <c r="AD50" s="190">
        <v>-37.180800000000005</v>
      </c>
      <c r="AE50" s="190">
        <v>-48.3</v>
      </c>
      <c r="AF50" s="190">
        <v>-25.503700000000002</v>
      </c>
      <c r="AG50" s="190">
        <v>-48.567099999999996</v>
      </c>
      <c r="AH50" s="190">
        <v>-182.99199999999999</v>
      </c>
      <c r="AI50" s="203"/>
      <c r="AJ50" s="203"/>
      <c r="AK50" s="203"/>
      <c r="AL50" s="203"/>
      <c r="AM50" s="203"/>
      <c r="AN50" s="167"/>
      <c r="AO50" s="167"/>
      <c r="AP50" s="167"/>
      <c r="AQ50" s="167"/>
      <c r="AR50" s="167"/>
      <c r="AS50" s="167"/>
      <c r="AT50" s="167"/>
      <c r="AU50" s="167"/>
      <c r="AV50" s="167"/>
      <c r="AW50" s="167"/>
      <c r="AX50" s="167"/>
      <c r="AY50" s="167"/>
    </row>
    <row r="51" spans="1:1005" ht="14.5" x14ac:dyDescent="0.35">
      <c r="A51" s="149">
        <f>YampaRiverInflow.TotalOutflow!A51</f>
        <v>46600</v>
      </c>
      <c r="B51" s="280"/>
      <c r="C51" s="270">
        <v>-21.927</v>
      </c>
      <c r="D51" s="285">
        <v>-21.927</v>
      </c>
      <c r="E51" s="190">
        <v>-27.815000000000001</v>
      </c>
      <c r="F51" s="190">
        <v>-14.0517</v>
      </c>
      <c r="G51" s="190">
        <v>-65.381299999999996</v>
      </c>
      <c r="H51" s="190">
        <v>-36.5657</v>
      </c>
      <c r="I51" s="190">
        <v>-19.854400000000002</v>
      </c>
      <c r="J51" s="190">
        <v>-3.75305</v>
      </c>
      <c r="K51" s="190">
        <v>-2.8775900000000001</v>
      </c>
      <c r="L51" s="190">
        <v>-12.666399999999999</v>
      </c>
      <c r="M51" s="190">
        <v>-13.9602</v>
      </c>
      <c r="N51" s="190">
        <v>-39.998400000000004</v>
      </c>
      <c r="O51" s="190">
        <v>7.2850600000000005</v>
      </c>
      <c r="P51" s="190">
        <v>-24.3444</v>
      </c>
      <c r="Q51" s="190">
        <v>-33.449400000000004</v>
      </c>
      <c r="R51" s="190">
        <v>-19.831900000000001</v>
      </c>
      <c r="S51" s="190">
        <v>-46.257599999999996</v>
      </c>
      <c r="T51" s="190">
        <v>-32.945300000000003</v>
      </c>
      <c r="U51" s="190">
        <v>-39.458300000000001</v>
      </c>
      <c r="V51" s="190">
        <v>-23.445799999999998</v>
      </c>
      <c r="W51" s="190">
        <v>-14.442500000000001</v>
      </c>
      <c r="X51" s="190">
        <v>-5.3147600000000006</v>
      </c>
      <c r="Y51" s="190">
        <v>-20.151</v>
      </c>
      <c r="Z51" s="190">
        <v>-29.148299999999999</v>
      </c>
      <c r="AA51" s="190">
        <v>-33.437899999999999</v>
      </c>
      <c r="AB51" s="190">
        <v>-29.450599999999998</v>
      </c>
      <c r="AC51" s="190">
        <v>-25.803599999999999</v>
      </c>
      <c r="AD51" s="190">
        <v>-58.466900000000003</v>
      </c>
      <c r="AE51" s="190">
        <v>-23.998000000000001</v>
      </c>
      <c r="AF51" s="190">
        <v>5.8436199999999996</v>
      </c>
      <c r="AG51" s="190">
        <v>-37.121300000000005</v>
      </c>
      <c r="AH51" s="190">
        <v>-39.379899999999999</v>
      </c>
      <c r="AI51" s="203"/>
      <c r="AJ51" s="203"/>
      <c r="AK51" s="203"/>
      <c r="AL51" s="203"/>
      <c r="AM51" s="203"/>
      <c r="AN51" s="167"/>
      <c r="AO51" s="167"/>
      <c r="AP51" s="167"/>
      <c r="AQ51" s="167"/>
      <c r="AR51" s="167"/>
      <c r="AS51" s="167"/>
      <c r="AT51" s="167"/>
      <c r="AU51" s="167"/>
      <c r="AV51" s="167"/>
      <c r="AW51" s="167"/>
      <c r="AX51" s="167"/>
      <c r="AY51" s="167"/>
    </row>
    <row r="52" spans="1:1005" ht="14.5" x14ac:dyDescent="0.35">
      <c r="A52" s="149">
        <f>YampaRiverInflow.TotalOutflow!A52</f>
        <v>46631</v>
      </c>
      <c r="B52" s="280"/>
      <c r="C52" s="270">
        <v>-8.8230000000000004</v>
      </c>
      <c r="D52" s="285">
        <v>-8.8230000000000004</v>
      </c>
      <c r="E52" s="190">
        <v>-41.415900000000001</v>
      </c>
      <c r="F52" s="190">
        <v>-22.555199999999999</v>
      </c>
      <c r="G52" s="190">
        <v>0.85353000000000001</v>
      </c>
      <c r="H52" s="190">
        <v>-61.966300000000004</v>
      </c>
      <c r="I52" s="190">
        <v>-54.048999999999999</v>
      </c>
      <c r="J52" s="190">
        <v>-27.7121</v>
      </c>
      <c r="K52" s="190">
        <v>-18.022099999999998</v>
      </c>
      <c r="L52" s="190">
        <v>-8.8447199999999988</v>
      </c>
      <c r="M52" s="190">
        <v>-17.9664</v>
      </c>
      <c r="N52" s="190">
        <v>-5.1358199999999998</v>
      </c>
      <c r="O52" s="190">
        <v>-10.9739</v>
      </c>
      <c r="P52" s="190">
        <v>-32.469799999999999</v>
      </c>
      <c r="Q52" s="190">
        <v>-35.090000000000003</v>
      </c>
      <c r="R52" s="190">
        <v>-20.7882</v>
      </c>
      <c r="S52" s="190">
        <v>-50.804099999999998</v>
      </c>
      <c r="T52" s="190">
        <v>-26.487200000000001</v>
      </c>
      <c r="U52" s="190">
        <v>-30.253900000000002</v>
      </c>
      <c r="V52" s="190">
        <v>-43.0578</v>
      </c>
      <c r="W52" s="190">
        <v>-36.350099999999998</v>
      </c>
      <c r="X52" s="190">
        <v>-18.872799999999998</v>
      </c>
      <c r="Y52" s="190">
        <v>-16.6816</v>
      </c>
      <c r="Z52" s="190">
        <v>-22.602599999999999</v>
      </c>
      <c r="AA52" s="190">
        <v>-13.866299999999999</v>
      </c>
      <c r="AB52" s="190">
        <v>-20.75</v>
      </c>
      <c r="AC52" s="190">
        <v>-8.9183799999999991</v>
      </c>
      <c r="AD52" s="190">
        <v>-33.353900000000003</v>
      </c>
      <c r="AE52" s="190">
        <v>-15.521000000000001</v>
      </c>
      <c r="AF52" s="190">
        <v>-12.745700000000001</v>
      </c>
      <c r="AG52" s="190">
        <v>-31.333599999999997</v>
      </c>
      <c r="AH52" s="190">
        <v>-19.856300000000001</v>
      </c>
      <c r="AI52" s="203"/>
      <c r="AJ52" s="203"/>
      <c r="AK52" s="203"/>
      <c r="AL52" s="203"/>
      <c r="AM52" s="203"/>
      <c r="AN52" s="167"/>
      <c r="AO52" s="167"/>
      <c r="AP52" s="167"/>
      <c r="AQ52" s="167"/>
      <c r="AR52" s="167"/>
      <c r="AS52" s="167"/>
      <c r="AT52" s="167"/>
      <c r="AU52" s="167"/>
      <c r="AV52" s="167"/>
      <c r="AW52" s="167"/>
      <c r="AX52" s="167"/>
      <c r="AY52" s="167"/>
    </row>
    <row r="53" spans="1:1005" ht="14.5" x14ac:dyDescent="0.35">
      <c r="A53" s="149">
        <f>YampaRiverInflow.TotalOutflow!A53</f>
        <v>46661</v>
      </c>
      <c r="B53" s="280"/>
      <c r="C53" s="270">
        <v>-2.6379999999999999</v>
      </c>
      <c r="D53" s="285">
        <v>-2.6379999999999999</v>
      </c>
      <c r="E53" s="190">
        <v>8.3438300000000005</v>
      </c>
      <c r="F53" s="190">
        <v>1.6283399999999999</v>
      </c>
      <c r="G53" s="190">
        <v>-1.5256099999999999</v>
      </c>
      <c r="H53" s="190">
        <v>0.55819000000000007</v>
      </c>
      <c r="I53" s="190">
        <v>-0.40666000000000002</v>
      </c>
      <c r="J53" s="190">
        <v>-3.3743600000000002</v>
      </c>
      <c r="K53" s="190">
        <v>10.40099</v>
      </c>
      <c r="L53" s="190">
        <v>3.1250999999999998</v>
      </c>
      <c r="M53" s="190">
        <v>0.16553999999999999</v>
      </c>
      <c r="N53" s="190">
        <v>26.085080000000001</v>
      </c>
      <c r="O53" s="190">
        <v>-4.4398100000000005</v>
      </c>
      <c r="P53" s="190">
        <v>7.4000500000000002</v>
      </c>
      <c r="Q53" s="190">
        <v>-11.6661</v>
      </c>
      <c r="R53" s="190">
        <v>-2.7408399999999999</v>
      </c>
      <c r="S53" s="190">
        <v>-4.4333</v>
      </c>
      <c r="T53" s="190">
        <v>-10.0848</v>
      </c>
      <c r="U53" s="190">
        <v>-27.032599999999999</v>
      </c>
      <c r="V53" s="190">
        <v>-5.7554099999999995</v>
      </c>
      <c r="W53" s="190">
        <v>-10.2515</v>
      </c>
      <c r="X53" s="190">
        <v>-12.6999</v>
      </c>
      <c r="Y53" s="190">
        <v>-3.16777</v>
      </c>
      <c r="Z53" s="190">
        <v>-24.611999999999998</v>
      </c>
      <c r="AA53" s="190">
        <v>-28.077099999999998</v>
      </c>
      <c r="AB53" s="190">
        <v>-12.1576</v>
      </c>
      <c r="AC53" s="190">
        <v>1.7223250000000001</v>
      </c>
      <c r="AD53" s="190">
        <v>-9.7818899999999989</v>
      </c>
      <c r="AE53" s="190">
        <v>3.17</v>
      </c>
      <c r="AF53" s="190">
        <v>-15.058</v>
      </c>
      <c r="AG53" s="190">
        <v>-8.1872799999999994</v>
      </c>
      <c r="AH53" s="190">
        <v>-13.261700000000001</v>
      </c>
      <c r="AI53" s="203"/>
      <c r="AJ53" s="203"/>
      <c r="AK53" s="203"/>
      <c r="AL53" s="203"/>
      <c r="AM53" s="203"/>
      <c r="AN53" s="167"/>
      <c r="AO53" s="167"/>
      <c r="AP53" s="167"/>
      <c r="AQ53" s="167"/>
      <c r="AR53" s="167"/>
      <c r="AS53" s="167"/>
      <c r="AT53" s="167"/>
      <c r="AU53" s="167"/>
      <c r="AV53" s="167"/>
      <c r="AW53" s="167"/>
      <c r="AX53" s="167"/>
      <c r="AY53" s="167"/>
    </row>
    <row r="54" spans="1:1005" ht="14.5" x14ac:dyDescent="0.35">
      <c r="A54" s="149">
        <f>YampaRiverInflow.TotalOutflow!A54</f>
        <v>46692</v>
      </c>
      <c r="B54" s="280"/>
      <c r="C54" s="270">
        <v>8.0289999999999999</v>
      </c>
      <c r="D54" s="285">
        <v>8.0289999999999999</v>
      </c>
      <c r="E54" s="190">
        <v>4.5023100000000005</v>
      </c>
      <c r="F54" s="190">
        <v>13.97513</v>
      </c>
      <c r="G54" s="190">
        <v>6.8756899999999996</v>
      </c>
      <c r="H54" s="190">
        <v>-37.753900000000002</v>
      </c>
      <c r="I54" s="190">
        <v>12.579600000000001</v>
      </c>
      <c r="J54" s="190">
        <v>4.9528100000000004</v>
      </c>
      <c r="K54" s="190">
        <v>14.292</v>
      </c>
      <c r="L54" s="190">
        <v>10.398250000000001</v>
      </c>
      <c r="M54" s="190">
        <v>14.77266</v>
      </c>
      <c r="N54" s="190">
        <v>2.89751</v>
      </c>
      <c r="O54" s="190">
        <v>-5.1595500000000003</v>
      </c>
      <c r="P54" s="190">
        <v>8.3595300000000012</v>
      </c>
      <c r="Q54" s="190">
        <v>0.24359</v>
      </c>
      <c r="R54" s="190">
        <v>-2.1938</v>
      </c>
      <c r="S54" s="190">
        <v>-8.1242999999999999</v>
      </c>
      <c r="T54" s="190">
        <v>-20.0396</v>
      </c>
      <c r="U54" s="190">
        <v>-7.1350500000000006</v>
      </c>
      <c r="V54" s="190">
        <v>-4.9749300000000005</v>
      </c>
      <c r="W54" s="190">
        <v>-2.7747700000000002</v>
      </c>
      <c r="X54" s="190">
        <v>-5.4642499999999998</v>
      </c>
      <c r="Y54" s="190">
        <v>12.753399999999999</v>
      </c>
      <c r="Z54" s="190">
        <v>1.235026</v>
      </c>
      <c r="AA54" s="190">
        <v>6.9389319999999994</v>
      </c>
      <c r="AB54" s="190">
        <v>-9.7391900000000007</v>
      </c>
      <c r="AC54" s="190">
        <v>26.70477</v>
      </c>
      <c r="AD54" s="190">
        <v>4.1004740000000002</v>
      </c>
      <c r="AE54" s="190">
        <v>8.6760000000000002</v>
      </c>
      <c r="AF54" s="190">
        <v>-7.5486000000000004</v>
      </c>
      <c r="AG54" s="190">
        <v>1.3323900000000002</v>
      </c>
      <c r="AH54" s="190">
        <v>8.9617099999999983</v>
      </c>
      <c r="AI54" s="203"/>
      <c r="AJ54" s="203"/>
      <c r="AK54" s="203"/>
      <c r="AL54" s="203"/>
      <c r="AM54" s="203"/>
      <c r="AN54" s="167"/>
      <c r="AO54" s="167"/>
      <c r="AP54" s="167"/>
      <c r="AQ54" s="167"/>
      <c r="AR54" s="167"/>
      <c r="AS54" s="167"/>
      <c r="AT54" s="167"/>
      <c r="AU54" s="167"/>
      <c r="AV54" s="167"/>
      <c r="AW54" s="167"/>
      <c r="AX54" s="167"/>
      <c r="AY54" s="167"/>
    </row>
    <row r="55" spans="1:1005" ht="14.5" x14ac:dyDescent="0.35">
      <c r="A55" s="149">
        <f>YampaRiverInflow.TotalOutflow!A55</f>
        <v>46722</v>
      </c>
      <c r="B55" s="280"/>
      <c r="C55" s="270">
        <v>18.611999999999998</v>
      </c>
      <c r="D55" s="285">
        <v>18.611999999999998</v>
      </c>
      <c r="E55" s="190">
        <v>6.48062</v>
      </c>
      <c r="F55" s="190">
        <v>-1.6886700000000001</v>
      </c>
      <c r="G55" s="190">
        <v>-26.622299999999999</v>
      </c>
      <c r="H55" s="190">
        <v>-69.312100000000001</v>
      </c>
      <c r="I55" s="190">
        <v>30.47054</v>
      </c>
      <c r="J55" s="190">
        <v>12.73404</v>
      </c>
      <c r="K55" s="190">
        <v>16.88007</v>
      </c>
      <c r="L55" s="190">
        <v>5.8597900000000003</v>
      </c>
      <c r="M55" s="190">
        <v>7.4444699999999999</v>
      </c>
      <c r="N55" s="190">
        <v>33.224269999999997</v>
      </c>
      <c r="O55" s="190">
        <v>12.479979999999999</v>
      </c>
      <c r="P55" s="190">
        <v>17.551400000000001</v>
      </c>
      <c r="Q55" s="190">
        <v>6.2706099999999996</v>
      </c>
      <c r="R55" s="190">
        <v>38.814579999999999</v>
      </c>
      <c r="S55" s="190">
        <v>9.5693099999999998</v>
      </c>
      <c r="T55" s="190">
        <v>34.180550000000004</v>
      </c>
      <c r="U55" s="190">
        <v>4.3811200000000001</v>
      </c>
      <c r="V55" s="190">
        <v>12.84577</v>
      </c>
      <c r="W55" s="190">
        <v>-9.6169899999999995</v>
      </c>
      <c r="X55" s="190">
        <v>8.3672789999999999</v>
      </c>
      <c r="Y55" s="190">
        <v>21.699849999999998</v>
      </c>
      <c r="Z55" s="190">
        <v>30.923099999999998</v>
      </c>
      <c r="AA55" s="190">
        <v>2.6434799999999998</v>
      </c>
      <c r="AB55" s="190">
        <v>7.848967</v>
      </c>
      <c r="AC55" s="190">
        <v>2.9376329999999999</v>
      </c>
      <c r="AD55" s="190">
        <v>20.856740000000002</v>
      </c>
      <c r="AE55" s="190">
        <v>18.335000000000001</v>
      </c>
      <c r="AF55" s="190">
        <v>4.6582799999999995</v>
      </c>
      <c r="AG55" s="190">
        <v>11.40897</v>
      </c>
      <c r="AH55" s="190">
        <v>18.883740000000003</v>
      </c>
      <c r="AI55" s="203"/>
      <c r="AJ55" s="203"/>
      <c r="AK55" s="203"/>
      <c r="AL55" s="203"/>
      <c r="AM55" s="203"/>
      <c r="AN55" s="167"/>
      <c r="AO55" s="167"/>
      <c r="AP55" s="167"/>
      <c r="AQ55" s="167"/>
      <c r="AR55" s="167"/>
      <c r="AS55" s="167"/>
      <c r="AT55" s="167"/>
      <c r="AU55" s="167"/>
      <c r="AV55" s="167"/>
      <c r="AW55" s="167"/>
      <c r="AX55" s="167"/>
      <c r="AY55" s="167"/>
    </row>
    <row r="56" spans="1:1005" ht="14.5" x14ac:dyDescent="0.35">
      <c r="A56" s="149">
        <f>YampaRiverInflow.TotalOutflow!A56</f>
        <v>46753</v>
      </c>
      <c r="B56" s="280"/>
      <c r="C56" s="270">
        <v>-13.928000000000001</v>
      </c>
      <c r="D56" s="285">
        <v>-13.928000000000001</v>
      </c>
      <c r="E56" s="190">
        <v>-5.6275300000000001</v>
      </c>
      <c r="F56" s="190">
        <v>-64.680900000000008</v>
      </c>
      <c r="G56" s="190">
        <v>-113.199</v>
      </c>
      <c r="H56" s="190">
        <v>36.242400000000004</v>
      </c>
      <c r="I56" s="190">
        <v>-10.6774</v>
      </c>
      <c r="J56" s="190">
        <v>8.1581399999999995</v>
      </c>
      <c r="K56" s="190">
        <v>1.3930199999999999</v>
      </c>
      <c r="L56" s="190">
        <v>10.17</v>
      </c>
      <c r="M56" s="190">
        <v>3.6542600000000003</v>
      </c>
      <c r="N56" s="190">
        <v>8.1713000000000005</v>
      </c>
      <c r="O56" s="190">
        <v>-29.2118</v>
      </c>
      <c r="P56" s="190">
        <v>-12.4862</v>
      </c>
      <c r="Q56" s="190">
        <v>-4.2013100000000003</v>
      </c>
      <c r="R56" s="190">
        <v>-21.987200000000001</v>
      </c>
      <c r="S56" s="190">
        <v>21.381310000000003</v>
      </c>
      <c r="T56" s="190">
        <v>-39.100499999999997</v>
      </c>
      <c r="U56" s="190">
        <v>-31.088799999999999</v>
      </c>
      <c r="V56" s="190">
        <v>7.3067399999999996</v>
      </c>
      <c r="W56" s="190">
        <v>-13.319000000000001</v>
      </c>
      <c r="X56" s="190">
        <v>-6.39839</v>
      </c>
      <c r="Y56" s="190">
        <v>-23.134</v>
      </c>
      <c r="Z56" s="190">
        <v>-29.637900000000002</v>
      </c>
      <c r="AA56" s="190">
        <v>-24.356300000000001</v>
      </c>
      <c r="AB56" s="190">
        <v>-6.12601</v>
      </c>
      <c r="AC56" s="190">
        <v>-35.9651</v>
      </c>
      <c r="AD56" s="190">
        <v>-1.4319999999999999</v>
      </c>
      <c r="AE56" s="190">
        <v>-16.688599999999997</v>
      </c>
      <c r="AF56" s="190">
        <v>33.015449999999994</v>
      </c>
      <c r="AG56" s="190">
        <v>-30.712700000000002</v>
      </c>
      <c r="AH56" s="190">
        <v>-2.2970100000000002</v>
      </c>
      <c r="AI56" s="203"/>
      <c r="AJ56" s="203"/>
      <c r="AK56" s="203"/>
      <c r="AL56" s="203"/>
      <c r="AM56" s="203"/>
      <c r="AN56" s="167"/>
      <c r="AO56" s="167"/>
      <c r="AP56" s="167"/>
      <c r="AQ56" s="167"/>
      <c r="AR56" s="167"/>
      <c r="AS56" s="167"/>
      <c r="AT56" s="167"/>
      <c r="AU56" s="167"/>
      <c r="AV56" s="167"/>
      <c r="AW56" s="167"/>
      <c r="AX56" s="167"/>
      <c r="AY56" s="167"/>
    </row>
    <row r="57" spans="1:1005" ht="14.5" x14ac:dyDescent="0.35">
      <c r="A57" s="149">
        <f>YampaRiverInflow.TotalOutflow!A57</f>
        <v>46784</v>
      </c>
      <c r="B57" s="280"/>
      <c r="C57" s="270">
        <v>-32.661000000000001</v>
      </c>
      <c r="D57" s="285">
        <v>-32.661000000000001</v>
      </c>
      <c r="E57" s="190">
        <v>-26.556999999999999</v>
      </c>
      <c r="F57" s="190">
        <v>-43.0946</v>
      </c>
      <c r="G57" s="190">
        <v>-46.804400000000001</v>
      </c>
      <c r="H57" s="190">
        <v>-20.875299999999999</v>
      </c>
      <c r="I57" s="190">
        <v>-24.3658</v>
      </c>
      <c r="J57" s="190">
        <v>1.18557</v>
      </c>
      <c r="K57" s="190">
        <v>-25.8432</v>
      </c>
      <c r="L57" s="190">
        <v>-4.4762599999999999</v>
      </c>
      <c r="M57" s="190">
        <v>-2.36822</v>
      </c>
      <c r="N57" s="190">
        <v>5.9079799999999993</v>
      </c>
      <c r="O57" s="190">
        <v>-17.978400000000001</v>
      </c>
      <c r="P57" s="190">
        <v>-35.601699999999994</v>
      </c>
      <c r="Q57" s="190">
        <v>-45.1038</v>
      </c>
      <c r="R57" s="190">
        <v>-5.1178299999999997</v>
      </c>
      <c r="S57" s="190">
        <v>-37.283000000000001</v>
      </c>
      <c r="T57" s="190">
        <v>-15.6464</v>
      </c>
      <c r="U57" s="190">
        <v>-40.071800000000003</v>
      </c>
      <c r="V57" s="190">
        <v>-32.633000000000003</v>
      </c>
      <c r="W57" s="190">
        <v>-26.703299999999999</v>
      </c>
      <c r="X57" s="190">
        <v>-28.727499999999999</v>
      </c>
      <c r="Y57" s="190">
        <v>-41.463300000000004</v>
      </c>
      <c r="Z57" s="190">
        <v>-12.364799999999999</v>
      </c>
      <c r="AA57" s="190">
        <v>-17.944700000000001</v>
      </c>
      <c r="AB57" s="190">
        <v>-30.381799999999998</v>
      </c>
      <c r="AC57" s="190">
        <v>-39.880099999999999</v>
      </c>
      <c r="AD57" s="190">
        <v>-13.894</v>
      </c>
      <c r="AE57" s="190">
        <v>-22.5732</v>
      </c>
      <c r="AF57" s="190">
        <v>-17.1022</v>
      </c>
      <c r="AG57" s="190">
        <v>-38.901800000000001</v>
      </c>
      <c r="AH57" s="190">
        <v>-63.575199999999995</v>
      </c>
      <c r="AI57" s="203"/>
      <c r="AJ57" s="203"/>
      <c r="AK57" s="203"/>
      <c r="AL57" s="203"/>
      <c r="AM57" s="203"/>
      <c r="AN57" s="167"/>
      <c r="AO57" s="167"/>
      <c r="AP57" s="167"/>
      <c r="AQ57" s="167"/>
      <c r="AR57" s="167"/>
      <c r="AS57" s="167"/>
      <c r="AT57" s="167"/>
      <c r="AU57" s="167"/>
      <c r="AV57" s="167"/>
      <c r="AW57" s="167"/>
      <c r="AX57" s="167"/>
      <c r="AY57" s="167"/>
    </row>
    <row r="58" spans="1:1005" ht="14.5" x14ac:dyDescent="0.35">
      <c r="A58" s="149">
        <f>YampaRiverInflow.TotalOutflow!A58</f>
        <v>46813</v>
      </c>
      <c r="B58" s="280"/>
      <c r="C58" s="270">
        <v>-45.593000000000004</v>
      </c>
      <c r="D58" s="285">
        <v>-45.593000000000004</v>
      </c>
      <c r="E58" s="190">
        <v>-96.0959</v>
      </c>
      <c r="F58" s="190">
        <v>-38.881300000000003</v>
      </c>
      <c r="G58" s="190">
        <v>-9.1832499999999992</v>
      </c>
      <c r="H58" s="190">
        <v>-13.1533</v>
      </c>
      <c r="I58" s="190">
        <v>-27.913900000000002</v>
      </c>
      <c r="J58" s="190">
        <v>-37.945300000000003</v>
      </c>
      <c r="K58" s="190">
        <v>-37.232500000000002</v>
      </c>
      <c r="L58" s="190">
        <v>-84.1511</v>
      </c>
      <c r="M58" s="190">
        <v>-52.822800000000001</v>
      </c>
      <c r="N58" s="190">
        <v>-62.375399999999999</v>
      </c>
      <c r="O58" s="190">
        <v>-22.7028</v>
      </c>
      <c r="P58" s="190">
        <v>-24.410799999999998</v>
      </c>
      <c r="Q58" s="190">
        <v>-35.779199999999996</v>
      </c>
      <c r="R58" s="190">
        <v>-52.189599999999999</v>
      </c>
      <c r="S58" s="190">
        <v>-44.594099999999997</v>
      </c>
      <c r="T58" s="190">
        <v>-46.276900000000005</v>
      </c>
      <c r="U58" s="190">
        <v>-41.1785</v>
      </c>
      <c r="V58" s="190">
        <v>-54.098800000000004</v>
      </c>
      <c r="W58" s="190">
        <v>-94.38669999999999</v>
      </c>
      <c r="X58" s="190">
        <v>-68.116</v>
      </c>
      <c r="Y58" s="190">
        <v>-21.329699999999999</v>
      </c>
      <c r="Z58" s="190">
        <v>-45.133600000000001</v>
      </c>
      <c r="AA58" s="190">
        <v>-41.103999999999999</v>
      </c>
      <c r="AB58" s="190">
        <v>-52.287500000000001</v>
      </c>
      <c r="AC58" s="190">
        <v>-39.996499999999997</v>
      </c>
      <c r="AD58" s="190">
        <v>-34.947000000000003</v>
      </c>
      <c r="AE58" s="190">
        <v>-9.4451399999999985</v>
      </c>
      <c r="AF58" s="190">
        <v>-51.122900000000001</v>
      </c>
      <c r="AG58" s="190">
        <v>-40.1935</v>
      </c>
      <c r="AH58" s="190">
        <v>-34.902000000000001</v>
      </c>
      <c r="AI58" s="203"/>
      <c r="AJ58" s="203"/>
      <c r="AK58" s="203"/>
      <c r="AL58" s="203"/>
      <c r="AM58" s="203"/>
      <c r="AN58" s="167"/>
      <c r="AO58" s="167"/>
      <c r="AP58" s="167"/>
      <c r="AQ58" s="167"/>
      <c r="AR58" s="167"/>
      <c r="AS58" s="167"/>
      <c r="AT58" s="167"/>
      <c r="AU58" s="167"/>
      <c r="AV58" s="167"/>
      <c r="AW58" s="167"/>
      <c r="AX58" s="167"/>
      <c r="AY58" s="167"/>
    </row>
    <row r="59" spans="1:1005" ht="14.5" x14ac:dyDescent="0.35">
      <c r="A59" s="149">
        <f>YampaRiverInflow.TotalOutflow!A59</f>
        <v>46844</v>
      </c>
      <c r="B59" s="280"/>
      <c r="C59" s="270">
        <v>-45.991</v>
      </c>
      <c r="D59" s="285">
        <v>-45.991</v>
      </c>
      <c r="E59" s="190">
        <v>-46.392000000000003</v>
      </c>
      <c r="F59" s="190">
        <v>-46.931699999999999</v>
      </c>
      <c r="G59" s="190">
        <v>-10.3939</v>
      </c>
      <c r="H59" s="190">
        <v>-22.183299999999999</v>
      </c>
      <c r="I59" s="190">
        <v>-50.360900000000001</v>
      </c>
      <c r="J59" s="190">
        <v>-34.244300000000003</v>
      </c>
      <c r="K59" s="190">
        <v>-28.298599999999997</v>
      </c>
      <c r="L59" s="190">
        <v>-23.056999999999999</v>
      </c>
      <c r="M59" s="190">
        <v>-23.6526</v>
      </c>
      <c r="N59" s="190">
        <v>-18.731300000000001</v>
      </c>
      <c r="O59" s="190">
        <v>-34.493000000000002</v>
      </c>
      <c r="P59" s="190">
        <v>-34.719099999999997</v>
      </c>
      <c r="Q59" s="190">
        <v>-39.354300000000002</v>
      </c>
      <c r="R59" s="190">
        <v>-36.816499999999998</v>
      </c>
      <c r="S59" s="190">
        <v>-31.096499999999999</v>
      </c>
      <c r="T59" s="190">
        <v>-26.820700000000002</v>
      </c>
      <c r="U59" s="190">
        <v>-39.596599999999995</v>
      </c>
      <c r="V59" s="190">
        <v>-38.490600000000001</v>
      </c>
      <c r="W59" s="190">
        <v>-7.4329700000000001</v>
      </c>
      <c r="X59" s="190">
        <v>-6.8644499999999997</v>
      </c>
      <c r="Y59" s="190">
        <v>-16.915599999999998</v>
      </c>
      <c r="Z59" s="190">
        <v>-37.536199999999994</v>
      </c>
      <c r="AA59" s="190">
        <v>-51.6753</v>
      </c>
      <c r="AB59" s="190">
        <v>-49.0565</v>
      </c>
      <c r="AC59" s="190">
        <v>3.8323470000000004</v>
      </c>
      <c r="AD59" s="190">
        <v>-59.116</v>
      </c>
      <c r="AE59" s="190">
        <v>-58.070099999999996</v>
      </c>
      <c r="AF59" s="190">
        <v>-46.224299999999999</v>
      </c>
      <c r="AG59" s="190">
        <v>-45.231099999999998</v>
      </c>
      <c r="AH59" s="190">
        <v>-21.337199999999999</v>
      </c>
      <c r="AI59" s="203"/>
      <c r="AJ59" s="203"/>
      <c r="AK59" s="203"/>
      <c r="AL59" s="203"/>
      <c r="AM59" s="203"/>
      <c r="AN59" s="167"/>
      <c r="AO59" s="167"/>
      <c r="AP59" s="167"/>
      <c r="AQ59" s="167"/>
      <c r="AR59" s="167"/>
      <c r="AS59" s="167"/>
      <c r="AT59" s="167"/>
      <c r="AU59" s="167"/>
      <c r="AV59" s="167"/>
      <c r="AW59" s="167"/>
      <c r="AX59" s="167"/>
      <c r="AY59" s="167"/>
    </row>
    <row r="60" spans="1:1005" ht="14.5" x14ac:dyDescent="0.35">
      <c r="A60" s="149">
        <f>YampaRiverInflow.TotalOutflow!A60</f>
        <v>46874</v>
      </c>
      <c r="B60" s="280"/>
      <c r="C60" s="270">
        <v>-42.726999999999997</v>
      </c>
      <c r="D60" s="285">
        <v>-42.726999999999997</v>
      </c>
      <c r="E60" s="190">
        <v>-28.129300000000001</v>
      </c>
      <c r="F60" s="190">
        <v>-49.9146</v>
      </c>
      <c r="G60" s="190">
        <v>-34.603400000000001</v>
      </c>
      <c r="H60" s="190">
        <v>-27.749099999999999</v>
      </c>
      <c r="I60" s="190">
        <v>-15.6434</v>
      </c>
      <c r="J60" s="190">
        <v>-26.480900000000002</v>
      </c>
      <c r="K60" s="190">
        <v>-13.461499999999999</v>
      </c>
      <c r="L60" s="190">
        <v>-3.12216</v>
      </c>
      <c r="M60" s="190">
        <v>-37.49</v>
      </c>
      <c r="N60" s="190">
        <v>-28.581900000000001</v>
      </c>
      <c r="O60" s="190">
        <v>-34.988099999999996</v>
      </c>
      <c r="P60" s="190">
        <v>-27.610599999999998</v>
      </c>
      <c r="Q60" s="190">
        <v>-13.771700000000001</v>
      </c>
      <c r="R60" s="190">
        <v>-19.453499999999998</v>
      </c>
      <c r="S60" s="190">
        <v>-43.834099999999999</v>
      </c>
      <c r="T60" s="190">
        <v>-36.948999999999998</v>
      </c>
      <c r="U60" s="190">
        <v>-18.708599999999997</v>
      </c>
      <c r="V60" s="190">
        <v>-25.398700000000002</v>
      </c>
      <c r="W60" s="190">
        <v>-18.684200000000001</v>
      </c>
      <c r="X60" s="190">
        <v>-10.974200000000002</v>
      </c>
      <c r="Y60" s="190">
        <v>-34.367400000000004</v>
      </c>
      <c r="Z60" s="190">
        <v>-27.658300000000001</v>
      </c>
      <c r="AA60" s="190">
        <v>-22.264099999999999</v>
      </c>
      <c r="AB60" s="190">
        <v>-16.6996</v>
      </c>
      <c r="AC60" s="190">
        <v>-67.282200000000003</v>
      </c>
      <c r="AD60" s="190">
        <v>-19.012</v>
      </c>
      <c r="AE60" s="190">
        <v>-19.098700000000001</v>
      </c>
      <c r="AF60" s="190">
        <v>-31.252700000000001</v>
      </c>
      <c r="AG60" s="190">
        <v>-147.96199999999999</v>
      </c>
      <c r="AH60" s="190">
        <v>-29.909500000000001</v>
      </c>
      <c r="AI60" s="203"/>
      <c r="AJ60" s="203"/>
      <c r="AK60" s="203"/>
      <c r="AL60" s="203"/>
      <c r="AM60" s="203"/>
      <c r="AN60" s="167"/>
      <c r="AO60" s="167"/>
      <c r="AP60" s="167"/>
      <c r="AQ60" s="167"/>
      <c r="AR60" s="167"/>
      <c r="AS60" s="167"/>
      <c r="AT60" s="167"/>
      <c r="AU60" s="167"/>
      <c r="AV60" s="167"/>
      <c r="AW60" s="167"/>
      <c r="AX60" s="167"/>
      <c r="AY60" s="167"/>
    </row>
    <row r="61" spans="1:1005" ht="14.5" x14ac:dyDescent="0.35">
      <c r="A61" s="149">
        <f>YampaRiverInflow.TotalOutflow!A61</f>
        <v>46905</v>
      </c>
      <c r="B61" s="280"/>
      <c r="C61" s="270">
        <v>-44.098999999999997</v>
      </c>
      <c r="D61" s="285">
        <v>-44.098999999999997</v>
      </c>
      <c r="E61" s="190">
        <v>-43.443300000000001</v>
      </c>
      <c r="F61" s="190">
        <v>-78.712100000000007</v>
      </c>
      <c r="G61" s="190">
        <v>-44.4283</v>
      </c>
      <c r="H61" s="190">
        <v>-46.623400000000004</v>
      </c>
      <c r="I61" s="190">
        <v>-26.48</v>
      </c>
      <c r="J61" s="190">
        <v>-49.249099999999999</v>
      </c>
      <c r="K61" s="190">
        <v>-37.820300000000003</v>
      </c>
      <c r="L61" s="190">
        <v>-37.123800000000003</v>
      </c>
      <c r="M61" s="190">
        <v>-46.805699999999995</v>
      </c>
      <c r="N61" s="190">
        <v>-42.2714</v>
      </c>
      <c r="O61" s="190">
        <v>-36.915500000000002</v>
      </c>
      <c r="P61" s="190">
        <v>-53.137800000000006</v>
      </c>
      <c r="Q61" s="190">
        <v>-64.9482</v>
      </c>
      <c r="R61" s="190">
        <v>-25.7806</v>
      </c>
      <c r="S61" s="190">
        <v>-34.943199999999997</v>
      </c>
      <c r="T61" s="190">
        <v>-51.296099999999996</v>
      </c>
      <c r="U61" s="190">
        <v>-57.331800000000001</v>
      </c>
      <c r="V61" s="190">
        <v>-54.558199999999999</v>
      </c>
      <c r="W61" s="190">
        <v>-68.587000000000003</v>
      </c>
      <c r="X61" s="190">
        <v>-37.685099999999998</v>
      </c>
      <c r="Y61" s="190">
        <v>-32.256500000000003</v>
      </c>
      <c r="Z61" s="190">
        <v>-52.228699999999996</v>
      </c>
      <c r="AA61" s="190">
        <v>-55.433399999999999</v>
      </c>
      <c r="AB61" s="190">
        <v>-50.623800000000003</v>
      </c>
      <c r="AC61" s="190">
        <v>-49.755000000000003</v>
      </c>
      <c r="AD61" s="190">
        <v>-57.844000000000001</v>
      </c>
      <c r="AE61" s="190">
        <v>-49.321300000000001</v>
      </c>
      <c r="AF61" s="190">
        <v>-51.9298</v>
      </c>
      <c r="AG61" s="190">
        <v>-183.62299999999999</v>
      </c>
      <c r="AH61" s="190">
        <v>-63.558300000000003</v>
      </c>
      <c r="AI61" s="203"/>
      <c r="AJ61" s="203"/>
      <c r="AK61" s="203"/>
      <c r="AL61" s="203"/>
      <c r="AM61" s="203"/>
      <c r="AN61" s="167"/>
      <c r="AO61" s="167"/>
      <c r="AP61" s="167"/>
      <c r="AQ61" s="167"/>
      <c r="AR61" s="167"/>
      <c r="AS61" s="167"/>
      <c r="AT61" s="167"/>
      <c r="AU61" s="167"/>
      <c r="AV61" s="167"/>
      <c r="AW61" s="167"/>
      <c r="AX61" s="167"/>
      <c r="AY61" s="167"/>
    </row>
    <row r="62" spans="1:1005" ht="14.5" x14ac:dyDescent="0.35">
      <c r="A62" s="149">
        <f>YampaRiverInflow.TotalOutflow!A62</f>
        <v>46935</v>
      </c>
      <c r="B62" s="280"/>
      <c r="C62" s="270">
        <v>-26.710999999999999</v>
      </c>
      <c r="D62" s="285">
        <v>-26.710999999999999</v>
      </c>
      <c r="E62" s="190">
        <v>-37.942</v>
      </c>
      <c r="F62" s="190">
        <v>-73.786799999999999</v>
      </c>
      <c r="G62" s="190">
        <v>-40.766500000000001</v>
      </c>
      <c r="H62" s="190">
        <v>-6.4570799999999995</v>
      </c>
      <c r="I62" s="190">
        <v>-40.478199999999994</v>
      </c>
      <c r="J62" s="190">
        <v>-35.347099999999998</v>
      </c>
      <c r="K62" s="190">
        <v>-30.984200000000001</v>
      </c>
      <c r="L62" s="190">
        <v>-12.644399999999999</v>
      </c>
      <c r="M62" s="190">
        <v>-15.251700000000001</v>
      </c>
      <c r="N62" s="190">
        <v>-52.766100000000002</v>
      </c>
      <c r="O62" s="190">
        <v>-45.935900000000004</v>
      </c>
      <c r="P62" s="190">
        <v>-47.300400000000003</v>
      </c>
      <c r="Q62" s="190">
        <v>-39.221400000000003</v>
      </c>
      <c r="R62" s="190">
        <v>-35.222799999999999</v>
      </c>
      <c r="S62" s="190">
        <v>-42.721499999999999</v>
      </c>
      <c r="T62" s="190">
        <v>-48.900100000000002</v>
      </c>
      <c r="U62" s="190">
        <v>-17.8947</v>
      </c>
      <c r="V62" s="190">
        <v>-23.696200000000001</v>
      </c>
      <c r="W62" s="190">
        <v>-7.1829000000000001</v>
      </c>
      <c r="X62" s="190">
        <v>-15.904399999999999</v>
      </c>
      <c r="Y62" s="190">
        <v>-28.589599999999997</v>
      </c>
      <c r="Z62" s="190">
        <v>-43.727499999999999</v>
      </c>
      <c r="AA62" s="190">
        <v>-35.582300000000004</v>
      </c>
      <c r="AB62" s="190">
        <v>-30.575500000000002</v>
      </c>
      <c r="AC62" s="190">
        <v>-37.180800000000005</v>
      </c>
      <c r="AD62" s="190">
        <v>-48.3</v>
      </c>
      <c r="AE62" s="190">
        <v>-25.503700000000002</v>
      </c>
      <c r="AF62" s="190">
        <v>-48.567099999999996</v>
      </c>
      <c r="AG62" s="190">
        <v>-182.99199999999999</v>
      </c>
      <c r="AH62" s="190">
        <v>-65.305999999999997</v>
      </c>
      <c r="AI62" s="203"/>
      <c r="AJ62" s="203"/>
      <c r="AK62" s="203"/>
      <c r="AL62" s="203"/>
      <c r="AM62" s="203"/>
      <c r="AN62" s="167"/>
      <c r="AO62" s="167"/>
      <c r="AP62" s="167"/>
      <c r="AQ62" s="167"/>
      <c r="AR62" s="167"/>
      <c r="AS62" s="167"/>
      <c r="AT62" s="167"/>
      <c r="AU62" s="167"/>
      <c r="AV62" s="167"/>
      <c r="AW62" s="167"/>
      <c r="AX62" s="167"/>
      <c r="AY62" s="167"/>
    </row>
    <row r="63" spans="1:1005" ht="14.5" x14ac:dyDescent="0.35">
      <c r="A63" s="149">
        <f>YampaRiverInflow.TotalOutflow!A63</f>
        <v>46966</v>
      </c>
      <c r="B63" s="280"/>
      <c r="C63" s="270">
        <v>-21.927</v>
      </c>
      <c r="D63" s="285">
        <v>-21.927</v>
      </c>
      <c r="E63" s="190">
        <v>-14.0517</v>
      </c>
      <c r="F63" s="190">
        <v>-65.381299999999996</v>
      </c>
      <c r="G63" s="190">
        <v>-36.5657</v>
      </c>
      <c r="H63" s="190">
        <v>-19.854400000000002</v>
      </c>
      <c r="I63" s="190">
        <v>-3.75305</v>
      </c>
      <c r="J63" s="190">
        <v>-2.8775900000000001</v>
      </c>
      <c r="K63" s="190">
        <v>-12.666399999999999</v>
      </c>
      <c r="L63" s="190">
        <v>-13.9602</v>
      </c>
      <c r="M63" s="190">
        <v>-39.998400000000004</v>
      </c>
      <c r="N63" s="190">
        <v>7.2850600000000005</v>
      </c>
      <c r="O63" s="190">
        <v>-24.3444</v>
      </c>
      <c r="P63" s="190">
        <v>-33.449400000000004</v>
      </c>
      <c r="Q63" s="190">
        <v>-19.831900000000001</v>
      </c>
      <c r="R63" s="190">
        <v>-46.257599999999996</v>
      </c>
      <c r="S63" s="190">
        <v>-32.945300000000003</v>
      </c>
      <c r="T63" s="190">
        <v>-39.458300000000001</v>
      </c>
      <c r="U63" s="190">
        <v>-23.445799999999998</v>
      </c>
      <c r="V63" s="190">
        <v>-14.442500000000001</v>
      </c>
      <c r="W63" s="190">
        <v>-5.3147600000000006</v>
      </c>
      <c r="X63" s="190">
        <v>-20.151</v>
      </c>
      <c r="Y63" s="190">
        <v>-29.148299999999999</v>
      </c>
      <c r="Z63" s="190">
        <v>-33.437899999999999</v>
      </c>
      <c r="AA63" s="190">
        <v>-29.450599999999998</v>
      </c>
      <c r="AB63" s="190">
        <v>-25.803599999999999</v>
      </c>
      <c r="AC63" s="190">
        <v>-58.466900000000003</v>
      </c>
      <c r="AD63" s="190">
        <v>-23.998000000000001</v>
      </c>
      <c r="AE63" s="190">
        <v>5.8436199999999996</v>
      </c>
      <c r="AF63" s="190">
        <v>-37.121300000000005</v>
      </c>
      <c r="AG63" s="190">
        <v>-39.379899999999999</v>
      </c>
      <c r="AH63" s="190">
        <v>-27.815000000000001</v>
      </c>
      <c r="AI63" s="203"/>
      <c r="AJ63" s="203"/>
      <c r="AK63" s="203"/>
      <c r="AL63" s="203"/>
      <c r="AM63" s="203"/>
      <c r="AN63" s="167"/>
      <c r="AO63" s="167"/>
      <c r="AP63" s="167"/>
      <c r="AQ63" s="167"/>
      <c r="AR63" s="167"/>
      <c r="AS63" s="167"/>
      <c r="AT63" s="167"/>
      <c r="AU63" s="167"/>
      <c r="AV63" s="167"/>
      <c r="AW63" s="167"/>
      <c r="AX63" s="167"/>
      <c r="AY63" s="167"/>
    </row>
    <row r="64" spans="1:1005" ht="14.5" x14ac:dyDescent="0.35">
      <c r="A64" s="149">
        <f>YampaRiverInflow.TotalOutflow!A64</f>
        <v>46997</v>
      </c>
      <c r="B64" s="280"/>
      <c r="C64" s="270">
        <v>-8.8230000000000004</v>
      </c>
      <c r="D64" s="285">
        <v>-8.8230000000000004</v>
      </c>
      <c r="E64" s="190">
        <v>-22.555199999999999</v>
      </c>
      <c r="F64" s="190">
        <v>0.85353000000000001</v>
      </c>
      <c r="G64" s="190">
        <v>-61.966300000000004</v>
      </c>
      <c r="H64" s="190">
        <v>-54.048999999999999</v>
      </c>
      <c r="I64" s="190">
        <v>-27.7121</v>
      </c>
      <c r="J64" s="190">
        <v>-18.022099999999998</v>
      </c>
      <c r="K64" s="190">
        <v>-8.8447199999999988</v>
      </c>
      <c r="L64" s="190">
        <v>-17.9664</v>
      </c>
      <c r="M64" s="190">
        <v>-5.1358199999999998</v>
      </c>
      <c r="N64" s="190">
        <v>-10.9739</v>
      </c>
      <c r="O64" s="190">
        <v>-32.469799999999999</v>
      </c>
      <c r="P64" s="190">
        <v>-35.090000000000003</v>
      </c>
      <c r="Q64" s="190">
        <v>-20.7882</v>
      </c>
      <c r="R64" s="190">
        <v>-50.804099999999998</v>
      </c>
      <c r="S64" s="190">
        <v>-26.487200000000001</v>
      </c>
      <c r="T64" s="190">
        <v>-30.253900000000002</v>
      </c>
      <c r="U64" s="190">
        <v>-43.0578</v>
      </c>
      <c r="V64" s="190">
        <v>-36.350099999999998</v>
      </c>
      <c r="W64" s="190">
        <v>-18.872799999999998</v>
      </c>
      <c r="X64" s="190">
        <v>-16.6816</v>
      </c>
      <c r="Y64" s="190">
        <v>-22.602599999999999</v>
      </c>
      <c r="Z64" s="190">
        <v>-13.866299999999999</v>
      </c>
      <c r="AA64" s="190">
        <v>-20.75</v>
      </c>
      <c r="AB64" s="190">
        <v>-8.9183799999999991</v>
      </c>
      <c r="AC64" s="190">
        <v>-33.353900000000003</v>
      </c>
      <c r="AD64" s="190">
        <v>-15.521000000000001</v>
      </c>
      <c r="AE64" s="190">
        <v>-12.745700000000001</v>
      </c>
      <c r="AF64" s="190">
        <v>-31.333599999999997</v>
      </c>
      <c r="AG64" s="190">
        <v>-19.856300000000001</v>
      </c>
      <c r="AH64" s="190">
        <v>-41.415900000000001</v>
      </c>
      <c r="AI64" s="203"/>
      <c r="AJ64" s="203"/>
      <c r="AK64" s="203"/>
      <c r="AL64" s="203"/>
      <c r="AM64" s="203"/>
      <c r="AN64" s="167"/>
      <c r="AO64" s="167"/>
      <c r="AP64" s="167"/>
      <c r="AQ64" s="167"/>
      <c r="AR64" s="167"/>
      <c r="AS64" s="167"/>
      <c r="AT64" s="167"/>
      <c r="AU64" s="167"/>
      <c r="AV64" s="167"/>
      <c r="AW64" s="167"/>
      <c r="AX64" s="167"/>
      <c r="AY64" s="167"/>
      <c r="ALQ64" s="172" t="e">
        <v>#N/A</v>
      </c>
    </row>
    <row r="65" spans="1:1005" ht="14.5" x14ac:dyDescent="0.3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4.5" x14ac:dyDescent="0.3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4.5" x14ac:dyDescent="0.3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4.5" x14ac:dyDescent="0.3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4.5" x14ac:dyDescent="0.3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4.5" x14ac:dyDescent="0.3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4.5" x14ac:dyDescent="0.3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35">
      <c r="A72" s="149"/>
      <c r="B72" s="279"/>
      <c r="C72" s="269"/>
      <c r="D72" s="296"/>
      <c r="AI72" s="190"/>
      <c r="AJ72" s="190"/>
      <c r="AK72" s="190"/>
      <c r="AL72" s="190"/>
      <c r="AM72" s="190"/>
      <c r="ALQ72" s="172" t="e">
        <v>#N/A</v>
      </c>
    </row>
    <row r="73" spans="1:1005" ht="12.75" customHeight="1" x14ac:dyDescent="0.35">
      <c r="A73" s="149"/>
      <c r="B73" s="279"/>
      <c r="C73" s="269"/>
      <c r="D73" s="296"/>
      <c r="E73" s="190"/>
      <c r="AI73" s="190"/>
      <c r="AJ73" s="190"/>
      <c r="AK73" s="190"/>
      <c r="AL73" s="190"/>
      <c r="AM73" s="190"/>
    </row>
    <row r="74" spans="1:1005" ht="12.75" customHeight="1" x14ac:dyDescent="0.35">
      <c r="A74" s="149"/>
      <c r="B74" s="279"/>
      <c r="C74" s="269"/>
      <c r="D74" s="296"/>
      <c r="AI74" s="190"/>
      <c r="AJ74" s="190"/>
      <c r="AK74" s="190"/>
      <c r="AL74" s="190"/>
      <c r="AM74" s="190"/>
    </row>
    <row r="75" spans="1:1005" ht="12.75" customHeight="1" x14ac:dyDescent="0.35">
      <c r="A75" s="149"/>
      <c r="B75" s="279"/>
      <c r="C75" s="269"/>
      <c r="D75" s="296"/>
    </row>
    <row r="76" spans="1:1005" ht="12.75" customHeight="1" x14ac:dyDescent="0.35">
      <c r="A76" s="149"/>
      <c r="B76" s="279"/>
      <c r="C76" s="269"/>
      <c r="D76" s="296"/>
    </row>
    <row r="77" spans="1:1005" ht="12.75" customHeight="1" x14ac:dyDescent="0.35">
      <c r="A77" s="149"/>
      <c r="B77" s="279"/>
      <c r="C77" s="269"/>
      <c r="D77" s="296"/>
    </row>
    <row r="78" spans="1:1005" ht="12.75" customHeight="1" x14ac:dyDescent="0.35">
      <c r="A78" s="149"/>
      <c r="B78" s="279"/>
      <c r="C78" s="269"/>
      <c r="D78" s="296"/>
    </row>
    <row r="79" spans="1:1005" ht="12.75" customHeight="1" x14ac:dyDescent="0.35">
      <c r="A79" s="149"/>
      <c r="B79" s="279"/>
      <c r="C79" s="269"/>
      <c r="D79" s="296"/>
    </row>
    <row r="80" spans="1:1005" ht="12.75" customHeight="1" x14ac:dyDescent="0.35">
      <c r="A80" s="149"/>
      <c r="B80" s="279"/>
      <c r="C80" s="269"/>
      <c r="D80" s="296"/>
    </row>
    <row r="81" spans="1:4" ht="12.75" customHeight="1" x14ac:dyDescent="0.35">
      <c r="A81" s="149"/>
      <c r="B81" s="279"/>
      <c r="C81" s="269"/>
      <c r="D81" s="296"/>
    </row>
    <row r="82" spans="1:4" ht="12.75" customHeight="1" x14ac:dyDescent="0.35">
      <c r="A82" s="149"/>
      <c r="B82" s="279"/>
      <c r="C82" s="269"/>
      <c r="D82" s="296"/>
    </row>
    <row r="83" spans="1:4" ht="12.75" customHeight="1" x14ac:dyDescent="0.35">
      <c r="A83" s="149"/>
      <c r="B83" s="279"/>
      <c r="C83" s="269"/>
      <c r="D83" s="296"/>
    </row>
    <row r="84" spans="1:4" ht="12.75" customHeight="1" x14ac:dyDescent="0.3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37" zoomScale="96" zoomScaleNormal="96" workbookViewId="0">
      <selection activeCell="B4" sqref="B4"/>
    </sheetView>
  </sheetViews>
  <sheetFormatPr defaultColWidth="18.7265625" defaultRowHeight="12.75" customHeight="1" x14ac:dyDescent="0.35"/>
  <cols>
    <col min="1" max="54" width="9.1796875" style="172" customWidth="1"/>
    <col min="55" max="16384" width="18.7265625" style="172"/>
  </cols>
  <sheetData>
    <row r="1" spans="1:44" ht="14.5" x14ac:dyDescent="0.3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342"/>
      <c r="AG1" s="342"/>
      <c r="AH1" s="342"/>
      <c r="AI1" s="162"/>
      <c r="AJ1" s="162"/>
      <c r="AK1" s="162"/>
      <c r="AL1" s="162"/>
      <c r="AM1" s="162"/>
    </row>
    <row r="2" spans="1:44" ht="14.5" x14ac:dyDescent="0.3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4.5" x14ac:dyDescent="0.3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4.5" x14ac:dyDescent="0.35">
      <c r="A4" s="304">
        <f>YampaRiverInflow.TotalOutflow!A4</f>
        <v>45170</v>
      </c>
      <c r="B4" s="292"/>
      <c r="C4" s="293">
        <v>11.67</v>
      </c>
      <c r="D4" s="303">
        <v>11.67</v>
      </c>
      <c r="E4" s="190">
        <f ca="1">INDEX(INDIRECT("DvsToPkr_"&amp;E$2+YEAR($A4)-YEAR($A$4)),MONTH($A4))/1000</f>
        <v>44.919650000000004</v>
      </c>
      <c r="F4" s="190">
        <f t="shared" ref="F4:AH12" ca="1" si="0">INDEX(INDIRECT("DvsToPkr_"&amp;F$2+YEAR($A4)-YEAR($A$4)),MONTH($A4))/1000</f>
        <v>38.738219999999998</v>
      </c>
      <c r="G4" s="190">
        <f t="shared" ca="1" si="0"/>
        <v>36.226120000000002</v>
      </c>
      <c r="H4" s="190">
        <f t="shared" ca="1" si="0"/>
        <v>28.125509999999998</v>
      </c>
      <c r="I4" s="190">
        <f t="shared" ca="1" si="0"/>
        <v>31.235990000000001</v>
      </c>
      <c r="J4" s="190">
        <f t="shared" ca="1" si="0"/>
        <v>22.33502</v>
      </c>
      <c r="K4" s="190">
        <f t="shared" ca="1" si="0"/>
        <v>48.394019999999998</v>
      </c>
      <c r="L4" s="190">
        <f t="shared" ca="1" si="0"/>
        <v>28.478590000000001</v>
      </c>
      <c r="M4" s="190">
        <f t="shared" ca="1" si="0"/>
        <v>11.490879999999999</v>
      </c>
      <c r="N4" s="190">
        <f t="shared" ca="1" si="0"/>
        <v>18.042580000000001</v>
      </c>
      <c r="O4" s="190">
        <f t="shared" ca="1" si="0"/>
        <v>23.867799999999999</v>
      </c>
      <c r="P4" s="190">
        <f t="shared" ca="1" si="0"/>
        <v>14.97372</v>
      </c>
      <c r="Q4" s="190">
        <f t="shared" ca="1" si="0"/>
        <v>17.04288</v>
      </c>
      <c r="R4" s="190">
        <f t="shared" ca="1" si="0"/>
        <v>23.401450000000001</v>
      </c>
      <c r="S4" s="190">
        <f t="shared" ca="1" si="0"/>
        <v>6.1058300000000001</v>
      </c>
      <c r="T4" s="190">
        <f t="shared" ca="1" si="0"/>
        <v>5.0821000000000005</v>
      </c>
      <c r="U4" s="190">
        <f t="shared" ca="1" si="0"/>
        <v>18.601369999999999</v>
      </c>
      <c r="V4" s="190">
        <f t="shared" ca="1" si="0"/>
        <v>14.47564</v>
      </c>
      <c r="W4" s="190">
        <f t="shared" ca="1" si="0"/>
        <v>21.351419999999997</v>
      </c>
      <c r="X4" s="190">
        <f t="shared" ca="1" si="0"/>
        <v>17.48638</v>
      </c>
      <c r="Y4" s="190">
        <f t="shared" ca="1" si="0"/>
        <v>30.457650000000001</v>
      </c>
      <c r="Z4" s="190">
        <f t="shared" ca="1" si="0"/>
        <v>31.318210000000001</v>
      </c>
      <c r="AA4" s="190">
        <f t="shared" ca="1" si="0"/>
        <v>23.158259999999999</v>
      </c>
      <c r="AB4" s="190">
        <f t="shared" ca="1" si="0"/>
        <v>13.249139999999999</v>
      </c>
      <c r="AC4" s="190">
        <f t="shared" ca="1" si="0"/>
        <v>19.108810000000002</v>
      </c>
      <c r="AD4" s="190">
        <f t="shared" ca="1" si="0"/>
        <v>13.42262</v>
      </c>
      <c r="AE4" s="190">
        <f t="shared" ca="1" si="0"/>
        <v>16.063879999999997</v>
      </c>
      <c r="AF4" s="190">
        <f t="shared" ca="1" si="0"/>
        <v>9.2318680000000004</v>
      </c>
      <c r="AG4" s="190">
        <f t="shared" ca="1" si="0"/>
        <v>25.419049999999999</v>
      </c>
      <c r="AH4" s="190">
        <f t="shared" ca="1" si="0"/>
        <v>3.7183029999999997</v>
      </c>
      <c r="AI4" s="190"/>
      <c r="AJ4" s="190"/>
      <c r="AK4" s="190"/>
      <c r="AL4" s="190"/>
      <c r="AM4" s="190"/>
    </row>
    <row r="5" spans="1:44" ht="14.5" x14ac:dyDescent="0.35">
      <c r="A5" s="304">
        <f>YampaRiverInflow.TotalOutflow!A5</f>
        <v>45200</v>
      </c>
      <c r="B5" s="280"/>
      <c r="C5" s="270">
        <v>21.152000000000001</v>
      </c>
      <c r="D5" s="285">
        <v>21.152000000000001</v>
      </c>
      <c r="E5" s="190">
        <v>34.431249999999999</v>
      </c>
      <c r="F5" s="190">
        <v>38.233789999999999</v>
      </c>
      <c r="G5" s="190">
        <v>25.995049999999999</v>
      </c>
      <c r="H5" s="190">
        <v>33.972290000000001</v>
      </c>
      <c r="I5" s="190">
        <v>22.088529999999999</v>
      </c>
      <c r="J5" s="190">
        <v>19.114159999999998</v>
      </c>
      <c r="K5" s="190">
        <v>8.2817099999999986</v>
      </c>
      <c r="L5" s="190">
        <v>40.549999999999997</v>
      </c>
      <c r="M5" s="190">
        <v>-13.924200000000001</v>
      </c>
      <c r="N5" s="190">
        <v>25.10202</v>
      </c>
      <c r="O5" s="190">
        <v>12.98898</v>
      </c>
      <c r="P5" s="190">
        <v>27.75198</v>
      </c>
      <c r="Q5" s="190">
        <v>9.3924799999999991</v>
      </c>
      <c r="R5" s="190">
        <v>43.769359999999999</v>
      </c>
      <c r="S5" s="190">
        <v>22.534610000000001</v>
      </c>
      <c r="T5" s="190">
        <v>16.070049999999998</v>
      </c>
      <c r="U5" s="190">
        <v>21.862349999999999</v>
      </c>
      <c r="V5" s="190">
        <v>21.155540000000002</v>
      </c>
      <c r="W5" s="190">
        <v>17.678609999999999</v>
      </c>
      <c r="X5" s="190">
        <v>24.983849999999997</v>
      </c>
      <c r="Y5" s="190">
        <v>30.878040000000002</v>
      </c>
      <c r="Z5" s="190">
        <v>34.297699999999999</v>
      </c>
      <c r="AA5" s="190">
        <v>18.70016</v>
      </c>
      <c r="AB5" s="190">
        <v>16.06213</v>
      </c>
      <c r="AC5" s="190">
        <v>34.16733</v>
      </c>
      <c r="AD5" s="190">
        <v>35.623899999999999</v>
      </c>
      <c r="AE5" s="190">
        <v>8.9423110000000001</v>
      </c>
      <c r="AF5" s="190">
        <v>22.663040000000002</v>
      </c>
      <c r="AG5" s="190">
        <v>18.12434</v>
      </c>
      <c r="AH5" s="190">
        <v>20.913310000000003</v>
      </c>
      <c r="AI5" s="190"/>
      <c r="AJ5" s="190"/>
      <c r="AK5" s="190"/>
      <c r="AL5" s="190"/>
      <c r="AM5" s="190"/>
    </row>
    <row r="6" spans="1:44" ht="14.5" x14ac:dyDescent="0.35">
      <c r="A6" s="304">
        <f>YampaRiverInflow.TotalOutflow!A6</f>
        <v>45231</v>
      </c>
      <c r="B6" s="280"/>
      <c r="C6" s="270">
        <v>14.368</v>
      </c>
      <c r="D6" s="285">
        <v>14.368</v>
      </c>
      <c r="E6" s="190">
        <v>35.786089999999994</v>
      </c>
      <c r="F6" s="190">
        <v>28.035019999999999</v>
      </c>
      <c r="G6" s="190">
        <v>16.97213</v>
      </c>
      <c r="H6" s="190">
        <v>32.303910000000002</v>
      </c>
      <c r="I6" s="190">
        <v>27.994340000000001</v>
      </c>
      <c r="J6" s="190">
        <v>18.408459999999998</v>
      </c>
      <c r="K6" s="190">
        <v>27.646930000000001</v>
      </c>
      <c r="L6" s="190">
        <v>13.904860000000001</v>
      </c>
      <c r="M6" s="190">
        <v>20.08203</v>
      </c>
      <c r="N6" s="190">
        <v>-4.2350600000000007</v>
      </c>
      <c r="O6" s="190">
        <v>5.5237799999999995</v>
      </c>
      <c r="P6" s="190">
        <v>13.936260000000001</v>
      </c>
      <c r="Q6" s="190">
        <v>18.488499999999998</v>
      </c>
      <c r="R6" s="190">
        <v>53.005609999999997</v>
      </c>
      <c r="S6" s="190">
        <v>26.384319999999999</v>
      </c>
      <c r="T6" s="190">
        <v>7.4658100000000003</v>
      </c>
      <c r="U6" s="190">
        <v>17.107009999999999</v>
      </c>
      <c r="V6" s="190">
        <v>28.95552</v>
      </c>
      <c r="W6" s="190">
        <v>31.72842</v>
      </c>
      <c r="X6" s="190">
        <v>37.927500000000002</v>
      </c>
      <c r="Y6" s="190">
        <v>37.545540000000003</v>
      </c>
      <c r="Z6" s="190">
        <v>26.962349999999997</v>
      </c>
      <c r="AA6" s="190">
        <v>24.636060000000001</v>
      </c>
      <c r="AB6" s="190">
        <v>9.1373110000000004</v>
      </c>
      <c r="AC6" s="190">
        <v>11.013590000000001</v>
      </c>
      <c r="AD6" s="190">
        <v>20.70234</v>
      </c>
      <c r="AE6" s="190">
        <v>12.13466</v>
      </c>
      <c r="AF6" s="190">
        <v>16.070899999999998</v>
      </c>
      <c r="AG6" s="190">
        <v>21.472249999999999</v>
      </c>
      <c r="AH6" s="190">
        <v>19.997520000000002</v>
      </c>
      <c r="AI6" s="190"/>
      <c r="AJ6" s="190"/>
      <c r="AK6" s="190"/>
      <c r="AL6" s="190"/>
      <c r="AM6" s="190"/>
    </row>
    <row r="7" spans="1:44" ht="14.5" x14ac:dyDescent="0.35">
      <c r="A7" s="304">
        <f>YampaRiverInflow.TotalOutflow!A7</f>
        <v>45261</v>
      </c>
      <c r="B7" s="280"/>
      <c r="C7" s="270">
        <v>17.152999999999999</v>
      </c>
      <c r="D7" s="285">
        <v>17.152999999999999</v>
      </c>
      <c r="E7" s="190">
        <v>28.205020000000001</v>
      </c>
      <c r="F7" s="190">
        <v>40.244050000000001</v>
      </c>
      <c r="G7" s="190">
        <v>27.56195</v>
      </c>
      <c r="H7" s="190">
        <v>42.93092</v>
      </c>
      <c r="I7" s="190">
        <v>16.8964</v>
      </c>
      <c r="J7" s="190">
        <v>5.2648799999999998</v>
      </c>
      <c r="K7" s="190">
        <v>14.9133</v>
      </c>
      <c r="L7" s="190">
        <v>20.716919999999998</v>
      </c>
      <c r="M7" s="190">
        <v>34.09957</v>
      </c>
      <c r="N7" s="190">
        <v>30.479970000000002</v>
      </c>
      <c r="O7" s="190">
        <v>17.71199</v>
      </c>
      <c r="P7" s="190">
        <v>14.28424</v>
      </c>
      <c r="Q7" s="190">
        <v>19.058679999999999</v>
      </c>
      <c r="R7" s="190">
        <v>32.092640000000003</v>
      </c>
      <c r="S7" s="190">
        <v>31.069230000000001</v>
      </c>
      <c r="T7" s="190">
        <v>-1.1337300000000001</v>
      </c>
      <c r="U7" s="190">
        <v>19.942029999999999</v>
      </c>
      <c r="V7" s="190">
        <v>24.682869999999998</v>
      </c>
      <c r="W7" s="190">
        <v>26.541930000000001</v>
      </c>
      <c r="X7" s="190">
        <v>32.755090000000003</v>
      </c>
      <c r="Y7" s="190">
        <v>27.805679999999999</v>
      </c>
      <c r="Z7" s="190">
        <v>21.076700000000002</v>
      </c>
      <c r="AA7" s="190">
        <v>7.0595299999999996</v>
      </c>
      <c r="AB7" s="190">
        <v>18.49559</v>
      </c>
      <c r="AC7" s="190">
        <v>21.64105</v>
      </c>
      <c r="AD7" s="190">
        <v>26.011500000000002</v>
      </c>
      <c r="AE7" s="190">
        <v>17.06305</v>
      </c>
      <c r="AF7" s="190">
        <v>26.540560000000003</v>
      </c>
      <c r="AG7" s="190">
        <v>19.891179999999999</v>
      </c>
      <c r="AH7" s="190">
        <v>8.7936929999999993</v>
      </c>
      <c r="AI7" s="190"/>
      <c r="AJ7" s="190"/>
      <c r="AK7" s="190"/>
      <c r="AL7" s="190"/>
      <c r="AM7" s="190"/>
    </row>
    <row r="8" spans="1:44" ht="14.5" x14ac:dyDescent="0.35">
      <c r="A8" s="304">
        <f>YampaRiverInflow.TotalOutflow!A8</f>
        <v>45292</v>
      </c>
      <c r="B8" s="280"/>
      <c r="C8" s="270">
        <v>6.7190000000000003</v>
      </c>
      <c r="D8" s="285">
        <v>6.7190000000000003</v>
      </c>
      <c r="E8" s="190">
        <v>18.1145</v>
      </c>
      <c r="F8" s="190">
        <v>101.17739999999999</v>
      </c>
      <c r="G8" s="190">
        <v>19.38391</v>
      </c>
      <c r="H8" s="190">
        <v>30.74776</v>
      </c>
      <c r="I8" s="190">
        <v>9.8134800000000002</v>
      </c>
      <c r="J8" s="190">
        <v>-4.5364899999999997</v>
      </c>
      <c r="K8" s="190">
        <v>13.92507</v>
      </c>
      <c r="L8" s="190">
        <v>62.106730000000006</v>
      </c>
      <c r="M8" s="190">
        <v>30.139110000000002</v>
      </c>
      <c r="N8" s="190">
        <v>34.121430000000004</v>
      </c>
      <c r="O8" s="190">
        <v>0.29199999999999998</v>
      </c>
      <c r="P8" s="190">
        <v>8.3659300000000005</v>
      </c>
      <c r="Q8" s="190">
        <v>7.2980700000000001</v>
      </c>
      <c r="R8" s="190">
        <v>137.14750000000001</v>
      </c>
      <c r="S8" s="190">
        <v>5.1085200000000004</v>
      </c>
      <c r="T8" s="190">
        <v>9.6737900000000003</v>
      </c>
      <c r="U8" s="190">
        <v>13.99601</v>
      </c>
      <c r="V8" s="190">
        <v>3.7156899999999999</v>
      </c>
      <c r="W8" s="190">
        <v>41.649769999999997</v>
      </c>
      <c r="X8" s="190">
        <v>7.6267299999999993</v>
      </c>
      <c r="Y8" s="190">
        <v>11.469899999999999</v>
      </c>
      <c r="Z8" s="190">
        <v>17.2136</v>
      </c>
      <c r="AA8" s="190">
        <v>12.56814</v>
      </c>
      <c r="AB8" s="190">
        <v>17.381460000000001</v>
      </c>
      <c r="AC8" s="190">
        <v>26.231240000000003</v>
      </c>
      <c r="AD8" s="190">
        <v>33.2042</v>
      </c>
      <c r="AE8" s="190">
        <v>2.9696009999999999</v>
      </c>
      <c r="AF8" s="190">
        <v>19.397919999999999</v>
      </c>
      <c r="AG8" s="190">
        <v>1.1771969999999998</v>
      </c>
      <c r="AH8" s="190">
        <v>30.506990000000002</v>
      </c>
      <c r="AI8" s="190"/>
      <c r="AJ8" s="190"/>
      <c r="AK8" s="190"/>
      <c r="AL8" s="190"/>
      <c r="AM8" s="190"/>
    </row>
    <row r="9" spans="1:44" ht="14.5" x14ac:dyDescent="0.35">
      <c r="A9" s="304">
        <f>YampaRiverInflow.TotalOutflow!A9</f>
        <v>45323</v>
      </c>
      <c r="B9" s="280"/>
      <c r="C9" s="270">
        <v>4.3070000000000004</v>
      </c>
      <c r="D9" s="285">
        <v>4.3070000000000004</v>
      </c>
      <c r="E9" s="190">
        <v>29.243689999999997</v>
      </c>
      <c r="F9" s="190">
        <v>221.90360000000001</v>
      </c>
      <c r="G9" s="190">
        <v>10.26454</v>
      </c>
      <c r="H9" s="190">
        <v>85.662350000000004</v>
      </c>
      <c r="I9" s="190">
        <v>11.232760000000001</v>
      </c>
      <c r="J9" s="190">
        <v>13.169319999999999</v>
      </c>
      <c r="K9" s="190">
        <v>35.386319999999998</v>
      </c>
      <c r="L9" s="190">
        <v>17.077069999999999</v>
      </c>
      <c r="M9" s="190">
        <v>13.379719999999999</v>
      </c>
      <c r="N9" s="190">
        <v>16.086819999999999</v>
      </c>
      <c r="O9" s="190">
        <v>-0.86568000000000001</v>
      </c>
      <c r="P9" s="190">
        <v>23.462679999999999</v>
      </c>
      <c r="Q9" s="190">
        <v>14.080209999999999</v>
      </c>
      <c r="R9" s="190">
        <v>174.5822</v>
      </c>
      <c r="S9" s="190">
        <v>11.06955</v>
      </c>
      <c r="T9" s="190">
        <v>-5.6684799999999997</v>
      </c>
      <c r="U9" s="190">
        <v>3.0183800000000001</v>
      </c>
      <c r="V9" s="190">
        <v>14.69007</v>
      </c>
      <c r="W9" s="190">
        <v>8.8202999999999996</v>
      </c>
      <c r="X9" s="190">
        <v>14.744759999999999</v>
      </c>
      <c r="Y9" s="190">
        <v>10.63569</v>
      </c>
      <c r="Z9" s="190">
        <v>3.61049</v>
      </c>
      <c r="AA9" s="190">
        <v>19.49475</v>
      </c>
      <c r="AB9" s="190">
        <v>9.0798199999999998</v>
      </c>
      <c r="AC9" s="190">
        <v>9.4230560000000008</v>
      </c>
      <c r="AD9" s="190">
        <v>14.433450000000001</v>
      </c>
      <c r="AE9" s="190">
        <v>2.5804749999999999</v>
      </c>
      <c r="AF9" s="190">
        <v>12.939129999999999</v>
      </c>
      <c r="AG9" s="190">
        <v>-3.2752500000000002</v>
      </c>
      <c r="AH9" s="190">
        <v>44.287480000000002</v>
      </c>
      <c r="AI9" s="190"/>
      <c r="AJ9" s="190"/>
      <c r="AK9" s="190"/>
      <c r="AL9" s="190"/>
      <c r="AM9" s="190"/>
    </row>
    <row r="10" spans="1:44" ht="14.5" x14ac:dyDescent="0.35">
      <c r="A10" s="304">
        <f>YampaRiverInflow.TotalOutflow!A10</f>
        <v>45352</v>
      </c>
      <c r="B10" s="280"/>
      <c r="C10" s="270">
        <v>2.2610000000000001</v>
      </c>
      <c r="D10" s="285">
        <v>2.2610000000000001</v>
      </c>
      <c r="E10" s="190">
        <v>61.31456</v>
      </c>
      <c r="F10" s="190">
        <v>316.43129999999996</v>
      </c>
      <c r="G10" s="190">
        <v>30.523220000000002</v>
      </c>
      <c r="H10" s="190">
        <v>99.089590000000001</v>
      </c>
      <c r="I10" s="190">
        <v>0.26749000000000001</v>
      </c>
      <c r="J10" s="190">
        <v>21.557400000000001</v>
      </c>
      <c r="K10" s="190">
        <v>29.812529999999999</v>
      </c>
      <c r="L10" s="190">
        <v>17.33398</v>
      </c>
      <c r="M10" s="190">
        <v>4.5499399999999994</v>
      </c>
      <c r="N10" s="190">
        <v>29.456400000000002</v>
      </c>
      <c r="O10" s="190">
        <v>7.59199</v>
      </c>
      <c r="P10" s="190">
        <v>0.58572999999999997</v>
      </c>
      <c r="Q10" s="190">
        <v>5.9264799999999997</v>
      </c>
      <c r="R10" s="190">
        <v>168.7243</v>
      </c>
      <c r="S10" s="190">
        <v>24.415849999999999</v>
      </c>
      <c r="T10" s="190">
        <v>16.08663</v>
      </c>
      <c r="U10" s="190">
        <v>3.1996100000000003</v>
      </c>
      <c r="V10" s="190">
        <v>10.91578</v>
      </c>
      <c r="W10" s="190">
        <v>55.120930000000001</v>
      </c>
      <c r="X10" s="190">
        <v>5.3349099999999998</v>
      </c>
      <c r="Y10" s="190">
        <v>8.3023799999999994</v>
      </c>
      <c r="Z10" s="190">
        <v>7.6192200000000003</v>
      </c>
      <c r="AA10" s="190">
        <v>-3.1343100000000002</v>
      </c>
      <c r="AB10" s="190">
        <v>2.8256300000000003</v>
      </c>
      <c r="AC10" s="190">
        <v>17.701610000000002</v>
      </c>
      <c r="AD10" s="190">
        <v>10.766690000000001</v>
      </c>
      <c r="AE10" s="190">
        <v>-2.6526999999999998</v>
      </c>
      <c r="AF10" s="190">
        <v>-4.7138400000000003</v>
      </c>
      <c r="AG10" s="190">
        <v>14.927820000000001</v>
      </c>
      <c r="AH10" s="190">
        <v>37.971170000000001</v>
      </c>
      <c r="AI10" s="190"/>
      <c r="AJ10" s="190"/>
      <c r="AK10" s="190"/>
      <c r="AL10" s="190"/>
      <c r="AM10" s="190"/>
    </row>
    <row r="11" spans="1:44" ht="14.5" x14ac:dyDescent="0.35">
      <c r="A11" s="304">
        <f>YampaRiverInflow.TotalOutflow!A11</f>
        <v>45383</v>
      </c>
      <c r="B11" s="280"/>
      <c r="C11" s="270">
        <v>6.609</v>
      </c>
      <c r="D11" s="285">
        <v>6.609</v>
      </c>
      <c r="E11" s="190">
        <v>34.07152</v>
      </c>
      <c r="F11" s="190">
        <v>40.68047</v>
      </c>
      <c r="G11" s="190">
        <v>13.75267</v>
      </c>
      <c r="H11" s="190">
        <v>16.01717</v>
      </c>
      <c r="I11" s="190">
        <v>14.181340000000001</v>
      </c>
      <c r="J11" s="190">
        <v>10.90859</v>
      </c>
      <c r="K11" s="190">
        <v>31.157610000000002</v>
      </c>
      <c r="L11" s="190">
        <v>9.207790000000001</v>
      </c>
      <c r="M11" s="190">
        <v>-60.225830000000002</v>
      </c>
      <c r="N11" s="190">
        <v>53.373489999999997</v>
      </c>
      <c r="O11" s="190">
        <v>10.18976</v>
      </c>
      <c r="P11" s="190">
        <v>22.325830000000003</v>
      </c>
      <c r="Q11" s="190">
        <v>12.528739999999999</v>
      </c>
      <c r="R11" s="190">
        <v>16.69754</v>
      </c>
      <c r="S11" s="190">
        <v>14.457510000000001</v>
      </c>
      <c r="T11" s="190">
        <v>15.693350000000001</v>
      </c>
      <c r="U11" s="190">
        <v>12.19009</v>
      </c>
      <c r="V11" s="190">
        <v>15.191180000000001</v>
      </c>
      <c r="W11" s="190">
        <v>34.110879999999995</v>
      </c>
      <c r="X11" s="190">
        <v>18.928849999999997</v>
      </c>
      <c r="Y11" s="190">
        <v>23.699870000000001</v>
      </c>
      <c r="Z11" s="190">
        <v>14.320200000000002</v>
      </c>
      <c r="AA11" s="190">
        <v>23.981200000000001</v>
      </c>
      <c r="AB11" s="190">
        <v>12.70073</v>
      </c>
      <c r="AC11" s="190">
        <v>17.83746</v>
      </c>
      <c r="AD11" s="190">
        <v>12.692639999999999</v>
      </c>
      <c r="AE11" s="190">
        <v>-8.0273199999999996</v>
      </c>
      <c r="AF11" s="190">
        <v>5.617337</v>
      </c>
      <c r="AG11" s="190">
        <v>29.066040000000001</v>
      </c>
      <c r="AH11" s="190">
        <v>68.50724000000001</v>
      </c>
      <c r="AI11" s="190"/>
      <c r="AJ11" s="190"/>
      <c r="AK11" s="190"/>
      <c r="AL11" s="190"/>
      <c r="AM11" s="190"/>
    </row>
    <row r="12" spans="1:44" ht="14.5" x14ac:dyDescent="0.35">
      <c r="A12" s="304">
        <f>YampaRiverInflow.TotalOutflow!A12</f>
        <v>45413</v>
      </c>
      <c r="B12" s="280"/>
      <c r="C12" s="270">
        <v>3.5990000000000002</v>
      </c>
      <c r="D12" s="285">
        <v>3.5990000000000002</v>
      </c>
      <c r="E12" s="190">
        <v>30.619150000000001</v>
      </c>
      <c r="F12" s="190">
        <v>51.445999999999998</v>
      </c>
      <c r="G12" s="190">
        <v>147.4316</v>
      </c>
      <c r="H12" s="190">
        <v>31.464639999999999</v>
      </c>
      <c r="I12" s="190">
        <v>16.225469999999998</v>
      </c>
      <c r="J12" s="190">
        <v>15.98751</v>
      </c>
      <c r="K12" s="190">
        <v>22.762439999999998</v>
      </c>
      <c r="L12" s="190">
        <v>16.884130000000003</v>
      </c>
      <c r="M12" s="190">
        <v>-18.579159999999998</v>
      </c>
      <c r="N12" s="190">
        <v>0.76658000000000004</v>
      </c>
      <c r="O12" s="190">
        <v>15.05968</v>
      </c>
      <c r="P12" s="190">
        <v>18.966650000000001</v>
      </c>
      <c r="Q12" s="190">
        <v>6.8135300000000001</v>
      </c>
      <c r="R12" s="190">
        <v>10.48025</v>
      </c>
      <c r="S12" s="190">
        <v>-4.4347899999999996</v>
      </c>
      <c r="T12" s="190">
        <v>13.546040000000001</v>
      </c>
      <c r="U12" s="190">
        <v>14.374000000000001</v>
      </c>
      <c r="V12" s="190">
        <v>20.312279999999998</v>
      </c>
      <c r="W12" s="190">
        <v>24.09412</v>
      </c>
      <c r="X12" s="190">
        <v>17.2925</v>
      </c>
      <c r="Y12" s="190">
        <v>26.04485</v>
      </c>
      <c r="Z12" s="190">
        <v>20.55932</v>
      </c>
      <c r="AA12" s="190">
        <v>-2.9233899999999999</v>
      </c>
      <c r="AB12" s="190">
        <v>20.669799999999999</v>
      </c>
      <c r="AC12" s="190">
        <v>13.049940000000001</v>
      </c>
      <c r="AD12" s="190">
        <v>22.04082</v>
      </c>
      <c r="AE12" s="190">
        <v>10.49208</v>
      </c>
      <c r="AF12" s="190">
        <v>8.221705</v>
      </c>
      <c r="AG12" s="190">
        <v>-6.3989399999999996</v>
      </c>
      <c r="AH12" s="190">
        <v>35.158190000000005</v>
      </c>
      <c r="AI12" s="190"/>
      <c r="AJ12" s="190"/>
      <c r="AK12" s="190"/>
      <c r="AL12" s="190"/>
      <c r="AM12" s="190"/>
    </row>
    <row r="13" spans="1:44" ht="14.5" x14ac:dyDescent="0.35">
      <c r="A13" s="304">
        <f>YampaRiverInflow.TotalOutflow!A13</f>
        <v>45444</v>
      </c>
      <c r="B13" s="280"/>
      <c r="C13" s="270">
        <v>10.122</v>
      </c>
      <c r="D13" s="285">
        <v>10.122</v>
      </c>
      <c r="E13" s="190">
        <v>17.90776</v>
      </c>
      <c r="F13" s="190">
        <v>23.242540000000002</v>
      </c>
      <c r="G13" s="190">
        <v>149.01420000000002</v>
      </c>
      <c r="H13" s="190">
        <v>25.634610000000002</v>
      </c>
      <c r="I13" s="190">
        <v>16.579849999999997</v>
      </c>
      <c r="J13" s="190">
        <v>17.054269999999999</v>
      </c>
      <c r="K13" s="190">
        <v>19.0702</v>
      </c>
      <c r="L13" s="190">
        <v>13.2582</v>
      </c>
      <c r="M13" s="190">
        <v>34.340009999999999</v>
      </c>
      <c r="N13" s="190">
        <v>31.23612</v>
      </c>
      <c r="O13" s="190">
        <v>9.42577</v>
      </c>
      <c r="P13" s="190">
        <v>11.861139999999999</v>
      </c>
      <c r="Q13" s="190">
        <v>3.2528800000000002</v>
      </c>
      <c r="R13" s="190">
        <v>10.676410000000001</v>
      </c>
      <c r="S13" s="190">
        <v>-12.562700000000001</v>
      </c>
      <c r="T13" s="190">
        <v>10.9498</v>
      </c>
      <c r="U13" s="190">
        <v>4.9075899999999999</v>
      </c>
      <c r="V13" s="190">
        <v>20.479099999999999</v>
      </c>
      <c r="W13" s="190">
        <v>23.339099999999998</v>
      </c>
      <c r="X13" s="190">
        <v>14.779639999999999</v>
      </c>
      <c r="Y13" s="190">
        <v>10.374750000000001</v>
      </c>
      <c r="Z13" s="190">
        <v>15.253579999999999</v>
      </c>
      <c r="AA13" s="190">
        <v>10.87237</v>
      </c>
      <c r="AB13" s="190">
        <v>19.39621</v>
      </c>
      <c r="AC13" s="190">
        <v>18.288060000000002</v>
      </c>
      <c r="AD13" s="190">
        <v>0.1727841</v>
      </c>
      <c r="AE13" s="190">
        <v>6.1307309999999999</v>
      </c>
      <c r="AF13" s="190">
        <v>10.9467</v>
      </c>
      <c r="AG13" s="190">
        <v>-4.7618999999999998</v>
      </c>
      <c r="AH13" s="190">
        <v>38.329680000000003</v>
      </c>
      <c r="AI13" s="190"/>
      <c r="AJ13" s="190"/>
      <c r="AK13" s="190"/>
      <c r="AL13" s="190"/>
      <c r="AM13" s="190"/>
    </row>
    <row r="14" spans="1:44" ht="14.5" x14ac:dyDescent="0.35">
      <c r="A14" s="304">
        <f>YampaRiverInflow.TotalOutflow!A14</f>
        <v>45474</v>
      </c>
      <c r="B14" s="280"/>
      <c r="C14" s="270">
        <v>16.861999999999998</v>
      </c>
      <c r="D14" s="285">
        <v>16.861999999999998</v>
      </c>
      <c r="E14" s="190">
        <v>46.885179999999998</v>
      </c>
      <c r="F14" s="190">
        <v>38.639189999999999</v>
      </c>
      <c r="G14" s="190">
        <v>161.9752</v>
      </c>
      <c r="H14" s="190">
        <v>38.31944</v>
      </c>
      <c r="I14" s="190">
        <v>19.69941</v>
      </c>
      <c r="J14" s="190">
        <v>17.99015</v>
      </c>
      <c r="K14" s="190">
        <v>13.171860000000001</v>
      </c>
      <c r="L14" s="190">
        <v>40.615339999999996</v>
      </c>
      <c r="M14" s="190">
        <v>26.544730000000001</v>
      </c>
      <c r="N14" s="190">
        <v>25.423359999999999</v>
      </c>
      <c r="O14" s="190">
        <v>13.888549999999999</v>
      </c>
      <c r="P14" s="190">
        <v>15.145760000000001</v>
      </c>
      <c r="Q14" s="190">
        <v>6.6023500000000004</v>
      </c>
      <c r="R14" s="190">
        <v>10.07929</v>
      </c>
      <c r="S14" s="190">
        <v>4.5085600000000001</v>
      </c>
      <c r="T14" s="190">
        <v>26.234180000000002</v>
      </c>
      <c r="U14" s="190">
        <v>12.146379999999999</v>
      </c>
      <c r="V14" s="190">
        <v>17.390999999999998</v>
      </c>
      <c r="W14" s="190">
        <v>17.51343</v>
      </c>
      <c r="X14" s="190">
        <v>34.483599999999996</v>
      </c>
      <c r="Y14" s="190">
        <v>45.963620000000006</v>
      </c>
      <c r="Z14" s="190">
        <v>28.082819999999998</v>
      </c>
      <c r="AA14" s="190">
        <v>19.215400000000002</v>
      </c>
      <c r="AB14" s="190">
        <v>17.710519999999999</v>
      </c>
      <c r="AC14" s="190">
        <v>20.118539999999999</v>
      </c>
      <c r="AD14" s="190">
        <v>18.059009999999997</v>
      </c>
      <c r="AE14" s="190">
        <v>20.378209999999999</v>
      </c>
      <c r="AF14" s="190">
        <v>15.53816</v>
      </c>
      <c r="AG14" s="190">
        <v>2.6186829999999999</v>
      </c>
      <c r="AH14" s="190">
        <v>37.980930000000001</v>
      </c>
      <c r="AI14" s="190"/>
      <c r="AJ14" s="190"/>
      <c r="AK14" s="190"/>
      <c r="AL14" s="190"/>
      <c r="AM14" s="190"/>
    </row>
    <row r="15" spans="1:44" ht="14.5" x14ac:dyDescent="0.35">
      <c r="A15" s="304">
        <f>YampaRiverInflow.TotalOutflow!A15</f>
        <v>45505</v>
      </c>
      <c r="B15" s="280"/>
      <c r="C15" s="270">
        <v>18.831</v>
      </c>
      <c r="D15" s="285">
        <v>18.831</v>
      </c>
      <c r="E15" s="190">
        <v>51.271099999999997</v>
      </c>
      <c r="F15" s="190">
        <v>50.55104</v>
      </c>
      <c r="G15" s="190">
        <v>39.051919999999996</v>
      </c>
      <c r="H15" s="190">
        <v>28.86665</v>
      </c>
      <c r="I15" s="190">
        <v>22.441749999999999</v>
      </c>
      <c r="J15" s="190">
        <v>26.15324</v>
      </c>
      <c r="K15" s="190">
        <v>32.817900000000002</v>
      </c>
      <c r="L15" s="190">
        <v>21.52835</v>
      </c>
      <c r="M15" s="190">
        <v>35.833640000000003</v>
      </c>
      <c r="N15" s="190">
        <v>31.181180000000001</v>
      </c>
      <c r="O15" s="190">
        <v>15.6302</v>
      </c>
      <c r="P15" s="190">
        <v>23.108509999999999</v>
      </c>
      <c r="Q15" s="190">
        <v>11.401249999999999</v>
      </c>
      <c r="R15" s="190">
        <v>31.261939999999999</v>
      </c>
      <c r="S15" s="190">
        <v>3.6801999999999997</v>
      </c>
      <c r="T15" s="190">
        <v>14.693910000000001</v>
      </c>
      <c r="U15" s="190">
        <v>25.271129999999999</v>
      </c>
      <c r="V15" s="190">
        <v>24.69454</v>
      </c>
      <c r="W15" s="190">
        <v>21.273709999999998</v>
      </c>
      <c r="X15" s="190">
        <v>24.753779999999999</v>
      </c>
      <c r="Y15" s="190">
        <v>25.619619999999998</v>
      </c>
      <c r="Z15" s="190">
        <v>36.973279999999995</v>
      </c>
      <c r="AA15" s="190">
        <v>26.050840000000001</v>
      </c>
      <c r="AB15" s="190">
        <v>15.60383</v>
      </c>
      <c r="AC15" s="190">
        <v>22.495830000000002</v>
      </c>
      <c r="AD15" s="190">
        <v>11.813360000000001</v>
      </c>
      <c r="AE15" s="190">
        <v>21.487629999999999</v>
      </c>
      <c r="AF15" s="190">
        <v>15.17426</v>
      </c>
      <c r="AG15" s="190">
        <v>1.5523019999999998</v>
      </c>
      <c r="AH15" s="190">
        <v>45.93045</v>
      </c>
      <c r="AI15" s="190"/>
      <c r="AJ15" s="190"/>
      <c r="AK15" s="190"/>
      <c r="AL15" s="190"/>
      <c r="AM15" s="190"/>
    </row>
    <row r="16" spans="1:44" ht="14.5" x14ac:dyDescent="0.35">
      <c r="A16" s="304">
        <f>YampaRiverInflow.TotalOutflow!A16</f>
        <v>45536</v>
      </c>
      <c r="B16" s="280"/>
      <c r="C16" s="270">
        <v>11.67</v>
      </c>
      <c r="D16" s="285">
        <v>11.67</v>
      </c>
      <c r="E16" s="190">
        <v>38.738219999999998</v>
      </c>
      <c r="F16" s="190">
        <v>36.226120000000002</v>
      </c>
      <c r="G16" s="190">
        <v>28.125509999999998</v>
      </c>
      <c r="H16" s="190">
        <v>31.235990000000001</v>
      </c>
      <c r="I16" s="190">
        <v>22.33502</v>
      </c>
      <c r="J16" s="190">
        <v>48.394019999999998</v>
      </c>
      <c r="K16" s="190">
        <v>28.478590000000001</v>
      </c>
      <c r="L16" s="190">
        <v>11.490879999999999</v>
      </c>
      <c r="M16" s="190">
        <v>18.042580000000001</v>
      </c>
      <c r="N16" s="190">
        <v>23.867799999999999</v>
      </c>
      <c r="O16" s="190">
        <v>14.97372</v>
      </c>
      <c r="P16" s="190">
        <v>17.04288</v>
      </c>
      <c r="Q16" s="190">
        <v>23.401450000000001</v>
      </c>
      <c r="R16" s="190">
        <v>6.1058300000000001</v>
      </c>
      <c r="S16" s="190">
        <v>5.0821000000000005</v>
      </c>
      <c r="T16" s="190">
        <v>18.601369999999999</v>
      </c>
      <c r="U16" s="190">
        <v>14.47564</v>
      </c>
      <c r="V16" s="190">
        <v>21.351419999999997</v>
      </c>
      <c r="W16" s="190">
        <v>17.48638</v>
      </c>
      <c r="X16" s="190">
        <v>30.457650000000001</v>
      </c>
      <c r="Y16" s="190">
        <v>31.318210000000001</v>
      </c>
      <c r="Z16" s="190">
        <v>23.158259999999999</v>
      </c>
      <c r="AA16" s="190">
        <v>13.249139999999999</v>
      </c>
      <c r="AB16" s="190">
        <v>19.108810000000002</v>
      </c>
      <c r="AC16" s="190">
        <v>13.42262</v>
      </c>
      <c r="AD16" s="190">
        <v>16.063879999999997</v>
      </c>
      <c r="AE16" s="190">
        <v>9.2318680000000004</v>
      </c>
      <c r="AF16" s="190">
        <v>25.419049999999999</v>
      </c>
      <c r="AG16" s="190">
        <v>3.7183029999999997</v>
      </c>
      <c r="AH16" s="190">
        <v>44.919650000000004</v>
      </c>
      <c r="AI16" s="190"/>
      <c r="AJ16" s="190"/>
      <c r="AK16" s="190"/>
      <c r="AL16" s="190"/>
      <c r="AM16" s="190"/>
    </row>
    <row r="17" spans="1:39" ht="14.5" x14ac:dyDescent="0.35">
      <c r="A17" s="304">
        <f>YampaRiverInflow.TotalOutflow!A17</f>
        <v>45566</v>
      </c>
      <c r="B17" s="280"/>
      <c r="C17" s="270">
        <v>21.152000000000001</v>
      </c>
      <c r="D17" s="285">
        <v>21.152000000000001</v>
      </c>
      <c r="E17" s="190">
        <v>38.233789999999999</v>
      </c>
      <c r="F17" s="190">
        <v>25.995049999999999</v>
      </c>
      <c r="G17" s="190">
        <v>33.972290000000001</v>
      </c>
      <c r="H17" s="190">
        <v>22.088529999999999</v>
      </c>
      <c r="I17" s="190">
        <v>19.114159999999998</v>
      </c>
      <c r="J17" s="190">
        <v>8.2817099999999986</v>
      </c>
      <c r="K17" s="190">
        <v>40.549999999999997</v>
      </c>
      <c r="L17" s="190">
        <v>-13.924200000000001</v>
      </c>
      <c r="M17" s="190">
        <v>25.10202</v>
      </c>
      <c r="N17" s="190">
        <v>12.98898</v>
      </c>
      <c r="O17" s="190">
        <v>27.75198</v>
      </c>
      <c r="P17" s="190">
        <v>9.3924799999999991</v>
      </c>
      <c r="Q17" s="190">
        <v>43.769359999999999</v>
      </c>
      <c r="R17" s="190">
        <v>22.534610000000001</v>
      </c>
      <c r="S17" s="190">
        <v>16.070049999999998</v>
      </c>
      <c r="T17" s="190">
        <v>21.862349999999999</v>
      </c>
      <c r="U17" s="190">
        <v>21.155540000000002</v>
      </c>
      <c r="V17" s="190">
        <v>17.678609999999999</v>
      </c>
      <c r="W17" s="190">
        <v>24.983849999999997</v>
      </c>
      <c r="X17" s="190">
        <v>30.878040000000002</v>
      </c>
      <c r="Y17" s="190">
        <v>34.297699999999999</v>
      </c>
      <c r="Z17" s="190">
        <v>18.70016</v>
      </c>
      <c r="AA17" s="190">
        <v>16.06213</v>
      </c>
      <c r="AB17" s="190">
        <v>34.16733</v>
      </c>
      <c r="AC17" s="190">
        <v>35.623899999999999</v>
      </c>
      <c r="AD17" s="190">
        <v>8.9423110000000001</v>
      </c>
      <c r="AE17" s="190">
        <v>22.663040000000002</v>
      </c>
      <c r="AF17" s="190">
        <v>18.12434</v>
      </c>
      <c r="AG17" s="190">
        <v>20.913310000000003</v>
      </c>
      <c r="AH17" s="190">
        <v>34.431249999999999</v>
      </c>
      <c r="AI17" s="190"/>
      <c r="AJ17" s="190"/>
      <c r="AK17" s="190"/>
      <c r="AL17" s="190"/>
      <c r="AM17" s="190"/>
    </row>
    <row r="18" spans="1:39" ht="14.5" x14ac:dyDescent="0.35">
      <c r="A18" s="304">
        <f>YampaRiverInflow.TotalOutflow!A18</f>
        <v>45597</v>
      </c>
      <c r="B18" s="280"/>
      <c r="C18" s="270">
        <v>14.368</v>
      </c>
      <c r="D18" s="285">
        <v>14.368</v>
      </c>
      <c r="E18" s="190">
        <v>28.035019999999999</v>
      </c>
      <c r="F18" s="190">
        <v>16.97213</v>
      </c>
      <c r="G18" s="190">
        <v>32.303910000000002</v>
      </c>
      <c r="H18" s="190">
        <v>27.994340000000001</v>
      </c>
      <c r="I18" s="190">
        <v>18.408459999999998</v>
      </c>
      <c r="J18" s="190">
        <v>27.646930000000001</v>
      </c>
      <c r="K18" s="190">
        <v>13.904860000000001</v>
      </c>
      <c r="L18" s="190">
        <v>20.08203</v>
      </c>
      <c r="M18" s="190">
        <v>-4.2350600000000007</v>
      </c>
      <c r="N18" s="190">
        <v>5.5237799999999995</v>
      </c>
      <c r="O18" s="190">
        <v>13.936260000000001</v>
      </c>
      <c r="P18" s="190">
        <v>18.488499999999998</v>
      </c>
      <c r="Q18" s="190">
        <v>53.005609999999997</v>
      </c>
      <c r="R18" s="190">
        <v>26.384319999999999</v>
      </c>
      <c r="S18" s="190">
        <v>7.4658100000000003</v>
      </c>
      <c r="T18" s="190">
        <v>17.107009999999999</v>
      </c>
      <c r="U18" s="190">
        <v>28.95552</v>
      </c>
      <c r="V18" s="190">
        <v>31.72842</v>
      </c>
      <c r="W18" s="190">
        <v>37.927500000000002</v>
      </c>
      <c r="X18" s="190">
        <v>37.545540000000003</v>
      </c>
      <c r="Y18" s="190">
        <v>26.962349999999997</v>
      </c>
      <c r="Z18" s="190">
        <v>24.636060000000001</v>
      </c>
      <c r="AA18" s="190">
        <v>9.1373110000000004</v>
      </c>
      <c r="AB18" s="190">
        <v>11.013590000000001</v>
      </c>
      <c r="AC18" s="190">
        <v>20.70234</v>
      </c>
      <c r="AD18" s="190">
        <v>12.13466</v>
      </c>
      <c r="AE18" s="190">
        <v>16.070899999999998</v>
      </c>
      <c r="AF18" s="190">
        <v>21.472249999999999</v>
      </c>
      <c r="AG18" s="190">
        <v>19.997520000000002</v>
      </c>
      <c r="AH18" s="190">
        <v>35.786089999999994</v>
      </c>
      <c r="AI18" s="190"/>
      <c r="AJ18" s="190"/>
      <c r="AK18" s="190"/>
      <c r="AL18" s="190"/>
      <c r="AM18" s="190"/>
    </row>
    <row r="19" spans="1:39" ht="14.5" x14ac:dyDescent="0.35">
      <c r="A19" s="304">
        <f>YampaRiverInflow.TotalOutflow!A19</f>
        <v>45627</v>
      </c>
      <c r="B19" s="280"/>
      <c r="C19" s="270">
        <v>17.152999999999999</v>
      </c>
      <c r="D19" s="285">
        <v>17.152999999999999</v>
      </c>
      <c r="E19" s="190">
        <v>40.244050000000001</v>
      </c>
      <c r="F19" s="190">
        <v>27.56195</v>
      </c>
      <c r="G19" s="190">
        <v>42.93092</v>
      </c>
      <c r="H19" s="190">
        <v>16.8964</v>
      </c>
      <c r="I19" s="190">
        <v>5.2648799999999998</v>
      </c>
      <c r="J19" s="190">
        <v>14.9133</v>
      </c>
      <c r="K19" s="190">
        <v>20.716919999999998</v>
      </c>
      <c r="L19" s="190">
        <v>34.09957</v>
      </c>
      <c r="M19" s="190">
        <v>30.479970000000002</v>
      </c>
      <c r="N19" s="190">
        <v>17.71199</v>
      </c>
      <c r="O19" s="190">
        <v>14.28424</v>
      </c>
      <c r="P19" s="190">
        <v>19.058679999999999</v>
      </c>
      <c r="Q19" s="190">
        <v>32.092640000000003</v>
      </c>
      <c r="R19" s="190">
        <v>31.069230000000001</v>
      </c>
      <c r="S19" s="190">
        <v>-1.1337300000000001</v>
      </c>
      <c r="T19" s="190">
        <v>19.942029999999999</v>
      </c>
      <c r="U19" s="190">
        <v>24.682869999999998</v>
      </c>
      <c r="V19" s="190">
        <v>26.541930000000001</v>
      </c>
      <c r="W19" s="190">
        <v>32.755090000000003</v>
      </c>
      <c r="X19" s="190">
        <v>27.805679999999999</v>
      </c>
      <c r="Y19" s="190">
        <v>21.076700000000002</v>
      </c>
      <c r="Z19" s="190">
        <v>7.0595299999999996</v>
      </c>
      <c r="AA19" s="190">
        <v>18.49559</v>
      </c>
      <c r="AB19" s="190">
        <v>21.64105</v>
      </c>
      <c r="AC19" s="190">
        <v>26.011500000000002</v>
      </c>
      <c r="AD19" s="190">
        <v>17.06305</v>
      </c>
      <c r="AE19" s="190">
        <v>26.540560000000003</v>
      </c>
      <c r="AF19" s="190">
        <v>19.891179999999999</v>
      </c>
      <c r="AG19" s="190">
        <v>8.7936929999999993</v>
      </c>
      <c r="AH19" s="190">
        <v>28.205020000000001</v>
      </c>
      <c r="AI19" s="190"/>
      <c r="AJ19" s="190"/>
      <c r="AK19" s="190"/>
      <c r="AL19" s="190"/>
      <c r="AM19" s="190"/>
    </row>
    <row r="20" spans="1:39" ht="14.5" x14ac:dyDescent="0.35">
      <c r="A20" s="304">
        <f>YampaRiverInflow.TotalOutflow!A20</f>
        <v>45658</v>
      </c>
      <c r="B20" s="280"/>
      <c r="C20" s="270">
        <v>6.7190000000000003</v>
      </c>
      <c r="D20" s="285">
        <v>6.7190000000000003</v>
      </c>
      <c r="E20" s="190">
        <v>101.17739999999999</v>
      </c>
      <c r="F20" s="190">
        <v>19.38391</v>
      </c>
      <c r="G20" s="190">
        <v>30.74776</v>
      </c>
      <c r="H20" s="190">
        <v>9.8134800000000002</v>
      </c>
      <c r="I20" s="190">
        <v>-4.5364899999999997</v>
      </c>
      <c r="J20" s="190">
        <v>13.92507</v>
      </c>
      <c r="K20" s="190">
        <v>62.106730000000006</v>
      </c>
      <c r="L20" s="190">
        <v>30.139110000000002</v>
      </c>
      <c r="M20" s="190">
        <v>34.121430000000004</v>
      </c>
      <c r="N20" s="190">
        <v>0.29199999999999998</v>
      </c>
      <c r="O20" s="190">
        <v>8.3659300000000005</v>
      </c>
      <c r="P20" s="190">
        <v>7.2980700000000001</v>
      </c>
      <c r="Q20" s="190">
        <v>137.14750000000001</v>
      </c>
      <c r="R20" s="190">
        <v>5.1085200000000004</v>
      </c>
      <c r="S20" s="190">
        <v>9.6737900000000003</v>
      </c>
      <c r="T20" s="190">
        <v>13.99601</v>
      </c>
      <c r="U20" s="190">
        <v>3.7156899999999999</v>
      </c>
      <c r="V20" s="190">
        <v>41.649769999999997</v>
      </c>
      <c r="W20" s="190">
        <v>7.6267299999999993</v>
      </c>
      <c r="X20" s="190">
        <v>11.469899999999999</v>
      </c>
      <c r="Y20" s="190">
        <v>17.2136</v>
      </c>
      <c r="Z20" s="190">
        <v>12.56814</v>
      </c>
      <c r="AA20" s="190">
        <v>17.381460000000001</v>
      </c>
      <c r="AB20" s="190">
        <v>26.231240000000003</v>
      </c>
      <c r="AC20" s="190">
        <v>33.2042</v>
      </c>
      <c r="AD20" s="190">
        <v>2.9696009999999999</v>
      </c>
      <c r="AE20" s="190">
        <v>19.397919999999999</v>
      </c>
      <c r="AF20" s="190">
        <v>1.1771969999999998</v>
      </c>
      <c r="AG20" s="190">
        <v>30.506990000000002</v>
      </c>
      <c r="AH20" s="190">
        <v>18.1145</v>
      </c>
      <c r="AI20" s="190"/>
      <c r="AJ20" s="190"/>
      <c r="AK20" s="190"/>
      <c r="AL20" s="190"/>
      <c r="AM20" s="190"/>
    </row>
    <row r="21" spans="1:39" ht="14.5" x14ac:dyDescent="0.35">
      <c r="A21" s="304">
        <f>YampaRiverInflow.TotalOutflow!A21</f>
        <v>45689</v>
      </c>
      <c r="B21" s="280"/>
      <c r="C21" s="270">
        <v>4.3070000000000004</v>
      </c>
      <c r="D21" s="285">
        <v>4.3070000000000004</v>
      </c>
      <c r="E21" s="190">
        <v>221.90360000000001</v>
      </c>
      <c r="F21" s="190">
        <v>10.26454</v>
      </c>
      <c r="G21" s="190">
        <v>85.662350000000004</v>
      </c>
      <c r="H21" s="190">
        <v>11.232760000000001</v>
      </c>
      <c r="I21" s="190">
        <v>13.169319999999999</v>
      </c>
      <c r="J21" s="190">
        <v>35.386319999999998</v>
      </c>
      <c r="K21" s="190">
        <v>17.077069999999999</v>
      </c>
      <c r="L21" s="190">
        <v>13.379719999999999</v>
      </c>
      <c r="M21" s="190">
        <v>16.086819999999999</v>
      </c>
      <c r="N21" s="190">
        <v>-0.86568000000000001</v>
      </c>
      <c r="O21" s="190">
        <v>23.462679999999999</v>
      </c>
      <c r="P21" s="190">
        <v>14.080209999999999</v>
      </c>
      <c r="Q21" s="190">
        <v>174.5822</v>
      </c>
      <c r="R21" s="190">
        <v>11.06955</v>
      </c>
      <c r="S21" s="190">
        <v>-5.6684799999999997</v>
      </c>
      <c r="T21" s="190">
        <v>3.0183800000000001</v>
      </c>
      <c r="U21" s="190">
        <v>14.69007</v>
      </c>
      <c r="V21" s="190">
        <v>8.8202999999999996</v>
      </c>
      <c r="W21" s="190">
        <v>14.744759999999999</v>
      </c>
      <c r="X21" s="190">
        <v>10.63569</v>
      </c>
      <c r="Y21" s="190">
        <v>3.61049</v>
      </c>
      <c r="Z21" s="190">
        <v>19.49475</v>
      </c>
      <c r="AA21" s="190">
        <v>9.0798199999999998</v>
      </c>
      <c r="AB21" s="190">
        <v>9.4230560000000008</v>
      </c>
      <c r="AC21" s="190">
        <v>14.433450000000001</v>
      </c>
      <c r="AD21" s="190">
        <v>2.5804749999999999</v>
      </c>
      <c r="AE21" s="190">
        <v>12.939129999999999</v>
      </c>
      <c r="AF21" s="190">
        <v>-3.2752500000000002</v>
      </c>
      <c r="AG21" s="190">
        <v>44.287480000000002</v>
      </c>
      <c r="AH21" s="190">
        <v>29.243689999999997</v>
      </c>
      <c r="AI21" s="190"/>
      <c r="AJ21" s="190"/>
      <c r="AK21" s="190"/>
      <c r="AL21" s="190"/>
      <c r="AM21" s="190"/>
    </row>
    <row r="22" spans="1:39" ht="14.5" x14ac:dyDescent="0.35">
      <c r="A22" s="304">
        <f>YampaRiverInflow.TotalOutflow!A22</f>
        <v>45717</v>
      </c>
      <c r="B22" s="280"/>
      <c r="C22" s="270">
        <v>2.2610000000000001</v>
      </c>
      <c r="D22" s="285">
        <v>2.2610000000000001</v>
      </c>
      <c r="E22" s="190">
        <v>316.43129999999996</v>
      </c>
      <c r="F22" s="190">
        <v>30.523220000000002</v>
      </c>
      <c r="G22" s="190">
        <v>99.089590000000001</v>
      </c>
      <c r="H22" s="190">
        <v>0.26749000000000001</v>
      </c>
      <c r="I22" s="190">
        <v>21.557400000000001</v>
      </c>
      <c r="J22" s="190">
        <v>29.812529999999999</v>
      </c>
      <c r="K22" s="190">
        <v>17.33398</v>
      </c>
      <c r="L22" s="190">
        <v>4.5499399999999994</v>
      </c>
      <c r="M22" s="190">
        <v>29.456400000000002</v>
      </c>
      <c r="N22" s="190">
        <v>7.59199</v>
      </c>
      <c r="O22" s="190">
        <v>0.58572999999999997</v>
      </c>
      <c r="P22" s="190">
        <v>5.9264799999999997</v>
      </c>
      <c r="Q22" s="190">
        <v>168.7243</v>
      </c>
      <c r="R22" s="190">
        <v>24.415849999999999</v>
      </c>
      <c r="S22" s="190">
        <v>16.08663</v>
      </c>
      <c r="T22" s="190">
        <v>3.1996100000000003</v>
      </c>
      <c r="U22" s="190">
        <v>10.91578</v>
      </c>
      <c r="V22" s="190">
        <v>55.120930000000001</v>
      </c>
      <c r="W22" s="190">
        <v>5.3349099999999998</v>
      </c>
      <c r="X22" s="190">
        <v>8.3023799999999994</v>
      </c>
      <c r="Y22" s="190">
        <v>7.6192200000000003</v>
      </c>
      <c r="Z22" s="190">
        <v>-3.1343100000000002</v>
      </c>
      <c r="AA22" s="190">
        <v>2.8256300000000003</v>
      </c>
      <c r="AB22" s="190">
        <v>17.701610000000002</v>
      </c>
      <c r="AC22" s="190">
        <v>10.766690000000001</v>
      </c>
      <c r="AD22" s="190">
        <v>-2.6526999999999998</v>
      </c>
      <c r="AE22" s="190">
        <v>-4.7138400000000003</v>
      </c>
      <c r="AF22" s="190">
        <v>14.927820000000001</v>
      </c>
      <c r="AG22" s="190">
        <v>37.971170000000001</v>
      </c>
      <c r="AH22" s="190">
        <v>61.31456</v>
      </c>
      <c r="AI22" s="190"/>
      <c r="AJ22" s="190"/>
      <c r="AK22" s="190"/>
      <c r="AL22" s="190"/>
      <c r="AM22" s="190"/>
    </row>
    <row r="23" spans="1:39" ht="14.5" x14ac:dyDescent="0.35">
      <c r="A23" s="304">
        <f>YampaRiverInflow.TotalOutflow!A23</f>
        <v>45748</v>
      </c>
      <c r="B23" s="280"/>
      <c r="C23" s="270">
        <v>6.609</v>
      </c>
      <c r="D23" s="285">
        <v>6.609</v>
      </c>
      <c r="E23" s="190">
        <v>40.68047</v>
      </c>
      <c r="F23" s="190">
        <v>13.75267</v>
      </c>
      <c r="G23" s="190">
        <v>16.01717</v>
      </c>
      <c r="H23" s="190">
        <v>14.181340000000001</v>
      </c>
      <c r="I23" s="190">
        <v>10.90859</v>
      </c>
      <c r="J23" s="190">
        <v>31.157610000000002</v>
      </c>
      <c r="K23" s="190">
        <v>9.207790000000001</v>
      </c>
      <c r="L23" s="190">
        <v>-60.225830000000002</v>
      </c>
      <c r="M23" s="190">
        <v>53.373489999999997</v>
      </c>
      <c r="N23" s="190">
        <v>10.18976</v>
      </c>
      <c r="O23" s="190">
        <v>22.325830000000003</v>
      </c>
      <c r="P23" s="190">
        <v>12.528739999999999</v>
      </c>
      <c r="Q23" s="190">
        <v>16.69754</v>
      </c>
      <c r="R23" s="190">
        <v>14.457510000000001</v>
      </c>
      <c r="S23" s="190">
        <v>15.693350000000001</v>
      </c>
      <c r="T23" s="190">
        <v>12.19009</v>
      </c>
      <c r="U23" s="190">
        <v>15.191180000000001</v>
      </c>
      <c r="V23" s="190">
        <v>34.110879999999995</v>
      </c>
      <c r="W23" s="190">
        <v>18.928849999999997</v>
      </c>
      <c r="X23" s="190">
        <v>23.699870000000001</v>
      </c>
      <c r="Y23" s="190">
        <v>14.320200000000002</v>
      </c>
      <c r="Z23" s="190">
        <v>23.981200000000001</v>
      </c>
      <c r="AA23" s="190">
        <v>12.70073</v>
      </c>
      <c r="AB23" s="190">
        <v>17.83746</v>
      </c>
      <c r="AC23" s="190">
        <v>12.692639999999999</v>
      </c>
      <c r="AD23" s="190">
        <v>-8.0273199999999996</v>
      </c>
      <c r="AE23" s="190">
        <v>5.617337</v>
      </c>
      <c r="AF23" s="190">
        <v>29.066040000000001</v>
      </c>
      <c r="AG23" s="190">
        <v>68.50724000000001</v>
      </c>
      <c r="AH23" s="190">
        <v>34.07152</v>
      </c>
      <c r="AI23" s="190"/>
      <c r="AJ23" s="190"/>
      <c r="AK23" s="190"/>
      <c r="AL23" s="190"/>
      <c r="AM23" s="190"/>
    </row>
    <row r="24" spans="1:39" ht="14.5" x14ac:dyDescent="0.35">
      <c r="A24" s="304">
        <f>YampaRiverInflow.TotalOutflow!A24</f>
        <v>45778</v>
      </c>
      <c r="B24" s="280"/>
      <c r="C24" s="270">
        <v>3.5990000000000002</v>
      </c>
      <c r="D24" s="285">
        <v>3.5990000000000002</v>
      </c>
      <c r="E24" s="190">
        <v>51.445999999999998</v>
      </c>
      <c r="F24" s="190">
        <v>147.4316</v>
      </c>
      <c r="G24" s="190">
        <v>31.464639999999999</v>
      </c>
      <c r="H24" s="190">
        <v>16.225469999999998</v>
      </c>
      <c r="I24" s="190">
        <v>15.98751</v>
      </c>
      <c r="J24" s="190">
        <v>22.762439999999998</v>
      </c>
      <c r="K24" s="190">
        <v>16.884130000000003</v>
      </c>
      <c r="L24" s="190">
        <v>-18.579159999999998</v>
      </c>
      <c r="M24" s="190">
        <v>0.76658000000000004</v>
      </c>
      <c r="N24" s="190">
        <v>15.05968</v>
      </c>
      <c r="O24" s="190">
        <v>18.966650000000001</v>
      </c>
      <c r="P24" s="190">
        <v>6.8135300000000001</v>
      </c>
      <c r="Q24" s="190">
        <v>10.48025</v>
      </c>
      <c r="R24" s="190">
        <v>-4.4347899999999996</v>
      </c>
      <c r="S24" s="190">
        <v>13.546040000000001</v>
      </c>
      <c r="T24" s="190">
        <v>14.374000000000001</v>
      </c>
      <c r="U24" s="190">
        <v>20.312279999999998</v>
      </c>
      <c r="V24" s="190">
        <v>24.09412</v>
      </c>
      <c r="W24" s="190">
        <v>17.2925</v>
      </c>
      <c r="X24" s="190">
        <v>26.04485</v>
      </c>
      <c r="Y24" s="190">
        <v>20.55932</v>
      </c>
      <c r="Z24" s="190">
        <v>-2.9233899999999999</v>
      </c>
      <c r="AA24" s="190">
        <v>20.669799999999999</v>
      </c>
      <c r="AB24" s="190">
        <v>13.049940000000001</v>
      </c>
      <c r="AC24" s="190">
        <v>22.04082</v>
      </c>
      <c r="AD24" s="190">
        <v>10.49208</v>
      </c>
      <c r="AE24" s="190">
        <v>8.221705</v>
      </c>
      <c r="AF24" s="190">
        <v>-6.3989399999999996</v>
      </c>
      <c r="AG24" s="190">
        <v>35.158190000000005</v>
      </c>
      <c r="AH24" s="190">
        <v>30.619150000000001</v>
      </c>
      <c r="AI24" s="190"/>
      <c r="AJ24" s="190"/>
      <c r="AK24" s="190"/>
      <c r="AL24" s="190"/>
      <c r="AM24" s="190"/>
    </row>
    <row r="25" spans="1:39" ht="14.5" x14ac:dyDescent="0.35">
      <c r="A25" s="304">
        <f>YampaRiverInflow.TotalOutflow!A25</f>
        <v>45809</v>
      </c>
      <c r="B25" s="280"/>
      <c r="C25" s="270">
        <v>10.122</v>
      </c>
      <c r="D25" s="285">
        <v>10.122</v>
      </c>
      <c r="E25" s="190">
        <v>23.242540000000002</v>
      </c>
      <c r="F25" s="190">
        <v>149.01420000000002</v>
      </c>
      <c r="G25" s="190">
        <v>25.634610000000002</v>
      </c>
      <c r="H25" s="190">
        <v>16.579849999999997</v>
      </c>
      <c r="I25" s="190">
        <v>17.054269999999999</v>
      </c>
      <c r="J25" s="190">
        <v>19.0702</v>
      </c>
      <c r="K25" s="190">
        <v>13.2582</v>
      </c>
      <c r="L25" s="190">
        <v>34.340009999999999</v>
      </c>
      <c r="M25" s="190">
        <v>31.23612</v>
      </c>
      <c r="N25" s="190">
        <v>9.42577</v>
      </c>
      <c r="O25" s="190">
        <v>11.861139999999999</v>
      </c>
      <c r="P25" s="190">
        <v>3.2528800000000002</v>
      </c>
      <c r="Q25" s="190">
        <v>10.676410000000001</v>
      </c>
      <c r="R25" s="190">
        <v>-12.562700000000001</v>
      </c>
      <c r="S25" s="190">
        <v>10.9498</v>
      </c>
      <c r="T25" s="190">
        <v>4.9075899999999999</v>
      </c>
      <c r="U25" s="190">
        <v>20.479099999999999</v>
      </c>
      <c r="V25" s="190">
        <v>23.339099999999998</v>
      </c>
      <c r="W25" s="190">
        <v>14.779639999999999</v>
      </c>
      <c r="X25" s="190">
        <v>10.374750000000001</v>
      </c>
      <c r="Y25" s="190">
        <v>15.253579999999999</v>
      </c>
      <c r="Z25" s="190">
        <v>10.87237</v>
      </c>
      <c r="AA25" s="190">
        <v>19.39621</v>
      </c>
      <c r="AB25" s="190">
        <v>18.288060000000002</v>
      </c>
      <c r="AC25" s="190">
        <v>0.1727841</v>
      </c>
      <c r="AD25" s="190">
        <v>6.1307309999999999</v>
      </c>
      <c r="AE25" s="190">
        <v>10.9467</v>
      </c>
      <c r="AF25" s="190">
        <v>-4.7618999999999998</v>
      </c>
      <c r="AG25" s="190">
        <v>38.329680000000003</v>
      </c>
      <c r="AH25" s="190">
        <v>17.90776</v>
      </c>
      <c r="AI25" s="190"/>
      <c r="AJ25" s="190"/>
      <c r="AK25" s="190"/>
      <c r="AL25" s="190"/>
      <c r="AM25" s="190"/>
    </row>
    <row r="26" spans="1:39" ht="14.5" x14ac:dyDescent="0.35">
      <c r="A26" s="304">
        <f>YampaRiverInflow.TotalOutflow!A26</f>
        <v>45839</v>
      </c>
      <c r="B26" s="280"/>
      <c r="C26" s="270">
        <v>16.861999999999998</v>
      </c>
      <c r="D26" s="285">
        <v>16.861999999999998</v>
      </c>
      <c r="E26" s="190">
        <v>38.639189999999999</v>
      </c>
      <c r="F26" s="190">
        <v>161.9752</v>
      </c>
      <c r="G26" s="190">
        <v>38.31944</v>
      </c>
      <c r="H26" s="190">
        <v>19.69941</v>
      </c>
      <c r="I26" s="190">
        <v>17.99015</v>
      </c>
      <c r="J26" s="190">
        <v>13.171860000000001</v>
      </c>
      <c r="K26" s="190">
        <v>40.615339999999996</v>
      </c>
      <c r="L26" s="190">
        <v>26.544730000000001</v>
      </c>
      <c r="M26" s="190">
        <v>25.423359999999999</v>
      </c>
      <c r="N26" s="190">
        <v>13.888549999999999</v>
      </c>
      <c r="O26" s="190">
        <v>15.145760000000001</v>
      </c>
      <c r="P26" s="190">
        <v>6.6023500000000004</v>
      </c>
      <c r="Q26" s="190">
        <v>10.07929</v>
      </c>
      <c r="R26" s="190">
        <v>4.5085600000000001</v>
      </c>
      <c r="S26" s="190">
        <v>26.234180000000002</v>
      </c>
      <c r="T26" s="190">
        <v>12.146379999999999</v>
      </c>
      <c r="U26" s="190">
        <v>17.390999999999998</v>
      </c>
      <c r="V26" s="190">
        <v>17.51343</v>
      </c>
      <c r="W26" s="190">
        <v>34.483599999999996</v>
      </c>
      <c r="X26" s="190">
        <v>45.963620000000006</v>
      </c>
      <c r="Y26" s="190">
        <v>28.082819999999998</v>
      </c>
      <c r="Z26" s="190">
        <v>19.215400000000002</v>
      </c>
      <c r="AA26" s="190">
        <v>17.710519999999999</v>
      </c>
      <c r="AB26" s="190">
        <v>20.118539999999999</v>
      </c>
      <c r="AC26" s="190">
        <v>18.059009999999997</v>
      </c>
      <c r="AD26" s="190">
        <v>20.378209999999999</v>
      </c>
      <c r="AE26" s="190">
        <v>15.53816</v>
      </c>
      <c r="AF26" s="190">
        <v>2.6186829999999999</v>
      </c>
      <c r="AG26" s="190">
        <v>37.980930000000001</v>
      </c>
      <c r="AH26" s="190">
        <v>46.885179999999998</v>
      </c>
      <c r="AI26" s="190"/>
      <c r="AJ26" s="190"/>
      <c r="AK26" s="190"/>
      <c r="AL26" s="190"/>
      <c r="AM26" s="190"/>
    </row>
    <row r="27" spans="1:39" ht="14.5" x14ac:dyDescent="0.35">
      <c r="A27" s="304">
        <f>YampaRiverInflow.TotalOutflow!A27</f>
        <v>45870</v>
      </c>
      <c r="B27" s="280"/>
      <c r="C27" s="270">
        <v>18.831</v>
      </c>
      <c r="D27" s="285">
        <v>18.831</v>
      </c>
      <c r="E27" s="190">
        <v>50.55104</v>
      </c>
      <c r="F27" s="190">
        <v>39.051919999999996</v>
      </c>
      <c r="G27" s="190">
        <v>28.86665</v>
      </c>
      <c r="H27" s="190">
        <v>22.441749999999999</v>
      </c>
      <c r="I27" s="190">
        <v>26.15324</v>
      </c>
      <c r="J27" s="190">
        <v>32.817900000000002</v>
      </c>
      <c r="K27" s="190">
        <v>21.52835</v>
      </c>
      <c r="L27" s="190">
        <v>35.833640000000003</v>
      </c>
      <c r="M27" s="190">
        <v>31.181180000000001</v>
      </c>
      <c r="N27" s="190">
        <v>15.6302</v>
      </c>
      <c r="O27" s="190">
        <v>23.108509999999999</v>
      </c>
      <c r="P27" s="190">
        <v>11.401249999999999</v>
      </c>
      <c r="Q27" s="190">
        <v>31.261939999999999</v>
      </c>
      <c r="R27" s="190">
        <v>3.6801999999999997</v>
      </c>
      <c r="S27" s="190">
        <v>14.693910000000001</v>
      </c>
      <c r="T27" s="190">
        <v>25.271129999999999</v>
      </c>
      <c r="U27" s="190">
        <v>24.69454</v>
      </c>
      <c r="V27" s="190">
        <v>21.273709999999998</v>
      </c>
      <c r="W27" s="190">
        <v>24.753779999999999</v>
      </c>
      <c r="X27" s="190">
        <v>25.619619999999998</v>
      </c>
      <c r="Y27" s="190">
        <v>36.973279999999995</v>
      </c>
      <c r="Z27" s="190">
        <v>26.050840000000001</v>
      </c>
      <c r="AA27" s="190">
        <v>15.60383</v>
      </c>
      <c r="AB27" s="190">
        <v>22.495830000000002</v>
      </c>
      <c r="AC27" s="190">
        <v>11.813360000000001</v>
      </c>
      <c r="AD27" s="190">
        <v>21.487629999999999</v>
      </c>
      <c r="AE27" s="190">
        <v>15.17426</v>
      </c>
      <c r="AF27" s="190">
        <v>1.5523019999999998</v>
      </c>
      <c r="AG27" s="190">
        <v>45.93045</v>
      </c>
      <c r="AH27" s="190">
        <v>51.271099999999997</v>
      </c>
      <c r="AI27" s="190"/>
      <c r="AJ27" s="190"/>
      <c r="AK27" s="190"/>
      <c r="AL27" s="190"/>
      <c r="AM27" s="190"/>
    </row>
    <row r="28" spans="1:39" ht="14.5" x14ac:dyDescent="0.35">
      <c r="A28" s="304">
        <f>YampaRiverInflow.TotalOutflow!A28</f>
        <v>45901</v>
      </c>
      <c r="B28" s="280"/>
      <c r="C28" s="270">
        <v>11.67</v>
      </c>
      <c r="D28" s="285">
        <v>11.67</v>
      </c>
      <c r="E28" s="190">
        <v>36.226120000000002</v>
      </c>
      <c r="F28" s="190">
        <v>28.125509999999998</v>
      </c>
      <c r="G28" s="190">
        <v>31.235990000000001</v>
      </c>
      <c r="H28" s="190">
        <v>22.33502</v>
      </c>
      <c r="I28" s="190">
        <v>48.394019999999998</v>
      </c>
      <c r="J28" s="190">
        <v>28.478590000000001</v>
      </c>
      <c r="K28" s="190">
        <v>11.490879999999999</v>
      </c>
      <c r="L28" s="190">
        <v>18.042580000000001</v>
      </c>
      <c r="M28" s="190">
        <v>23.867799999999999</v>
      </c>
      <c r="N28" s="190">
        <v>14.97372</v>
      </c>
      <c r="O28" s="190">
        <v>17.04288</v>
      </c>
      <c r="P28" s="190">
        <v>23.401450000000001</v>
      </c>
      <c r="Q28" s="190">
        <v>6.1058300000000001</v>
      </c>
      <c r="R28" s="190">
        <v>5.0821000000000005</v>
      </c>
      <c r="S28" s="190">
        <v>18.601369999999999</v>
      </c>
      <c r="T28" s="190">
        <v>14.47564</v>
      </c>
      <c r="U28" s="190">
        <v>21.351419999999997</v>
      </c>
      <c r="V28" s="190">
        <v>17.48638</v>
      </c>
      <c r="W28" s="190">
        <v>30.457650000000001</v>
      </c>
      <c r="X28" s="190">
        <v>31.318210000000001</v>
      </c>
      <c r="Y28" s="190">
        <v>23.158259999999999</v>
      </c>
      <c r="Z28" s="190">
        <v>13.249139999999999</v>
      </c>
      <c r="AA28" s="190">
        <v>19.108810000000002</v>
      </c>
      <c r="AB28" s="190">
        <v>13.42262</v>
      </c>
      <c r="AC28" s="190">
        <v>16.063879999999997</v>
      </c>
      <c r="AD28" s="190">
        <v>9.2318680000000004</v>
      </c>
      <c r="AE28" s="190">
        <v>25.419049999999999</v>
      </c>
      <c r="AF28" s="190">
        <v>3.7183029999999997</v>
      </c>
      <c r="AG28" s="190">
        <v>44.919650000000004</v>
      </c>
      <c r="AH28" s="190">
        <v>38.738219999999998</v>
      </c>
      <c r="AI28" s="190"/>
      <c r="AJ28" s="190"/>
      <c r="AK28" s="190"/>
      <c r="AL28" s="190"/>
      <c r="AM28" s="190"/>
    </row>
    <row r="29" spans="1:39" ht="14.5" x14ac:dyDescent="0.35">
      <c r="A29" s="304">
        <f>YampaRiverInflow.TotalOutflow!A29</f>
        <v>45931</v>
      </c>
      <c r="B29" s="280"/>
      <c r="C29" s="270">
        <v>21.152000000000001</v>
      </c>
      <c r="D29" s="285">
        <v>21.152000000000001</v>
      </c>
      <c r="E29" s="190">
        <v>25.995049999999999</v>
      </c>
      <c r="F29" s="190">
        <v>33.972290000000001</v>
      </c>
      <c r="G29" s="190">
        <v>22.088529999999999</v>
      </c>
      <c r="H29" s="190">
        <v>19.114159999999998</v>
      </c>
      <c r="I29" s="190">
        <v>8.2817099999999986</v>
      </c>
      <c r="J29" s="190">
        <v>40.549999999999997</v>
      </c>
      <c r="K29" s="190">
        <v>-13.924200000000001</v>
      </c>
      <c r="L29" s="190">
        <v>25.10202</v>
      </c>
      <c r="M29" s="190">
        <v>12.98898</v>
      </c>
      <c r="N29" s="190">
        <v>27.75198</v>
      </c>
      <c r="O29" s="190">
        <v>9.3924799999999991</v>
      </c>
      <c r="P29" s="190">
        <v>43.769359999999999</v>
      </c>
      <c r="Q29" s="190">
        <v>22.534610000000001</v>
      </c>
      <c r="R29" s="190">
        <v>16.070049999999998</v>
      </c>
      <c r="S29" s="190">
        <v>21.862349999999999</v>
      </c>
      <c r="T29" s="190">
        <v>21.155540000000002</v>
      </c>
      <c r="U29" s="190">
        <v>17.678609999999999</v>
      </c>
      <c r="V29" s="190">
        <v>24.983849999999997</v>
      </c>
      <c r="W29" s="190">
        <v>30.878040000000002</v>
      </c>
      <c r="X29" s="190">
        <v>34.297699999999999</v>
      </c>
      <c r="Y29" s="190">
        <v>18.70016</v>
      </c>
      <c r="Z29" s="190">
        <v>16.06213</v>
      </c>
      <c r="AA29" s="190">
        <v>34.16733</v>
      </c>
      <c r="AB29" s="190">
        <v>35.623899999999999</v>
      </c>
      <c r="AC29" s="190">
        <v>8.9423110000000001</v>
      </c>
      <c r="AD29" s="190">
        <v>22.663040000000002</v>
      </c>
      <c r="AE29" s="190">
        <v>18.12434</v>
      </c>
      <c r="AF29" s="190">
        <v>20.913310000000003</v>
      </c>
      <c r="AG29" s="190">
        <v>34.431249999999999</v>
      </c>
      <c r="AH29" s="190">
        <v>38.233789999999999</v>
      </c>
      <c r="AI29" s="190"/>
      <c r="AJ29" s="190"/>
      <c r="AK29" s="190"/>
      <c r="AL29" s="190"/>
      <c r="AM29" s="190"/>
    </row>
    <row r="30" spans="1:39" ht="14.5" x14ac:dyDescent="0.35">
      <c r="A30" s="304">
        <f>YampaRiverInflow.TotalOutflow!A30</f>
        <v>45962</v>
      </c>
      <c r="B30" s="280"/>
      <c r="C30" s="270">
        <v>14.368</v>
      </c>
      <c r="D30" s="285">
        <v>14.368</v>
      </c>
      <c r="E30" s="190">
        <v>16.97213</v>
      </c>
      <c r="F30" s="190">
        <v>32.303910000000002</v>
      </c>
      <c r="G30" s="190">
        <v>27.994340000000001</v>
      </c>
      <c r="H30" s="190">
        <v>18.408459999999998</v>
      </c>
      <c r="I30" s="190">
        <v>27.646930000000001</v>
      </c>
      <c r="J30" s="190">
        <v>13.904860000000001</v>
      </c>
      <c r="K30" s="190">
        <v>20.08203</v>
      </c>
      <c r="L30" s="190">
        <v>-4.2350600000000007</v>
      </c>
      <c r="M30" s="190">
        <v>5.5237799999999995</v>
      </c>
      <c r="N30" s="190">
        <v>13.936260000000001</v>
      </c>
      <c r="O30" s="190">
        <v>18.488499999999998</v>
      </c>
      <c r="P30" s="190">
        <v>53.005609999999997</v>
      </c>
      <c r="Q30" s="190">
        <v>26.384319999999999</v>
      </c>
      <c r="R30" s="190">
        <v>7.4658100000000003</v>
      </c>
      <c r="S30" s="190">
        <v>17.107009999999999</v>
      </c>
      <c r="T30" s="190">
        <v>28.95552</v>
      </c>
      <c r="U30" s="190">
        <v>31.72842</v>
      </c>
      <c r="V30" s="190">
        <v>37.927500000000002</v>
      </c>
      <c r="W30" s="190">
        <v>37.545540000000003</v>
      </c>
      <c r="X30" s="190">
        <v>26.962349999999997</v>
      </c>
      <c r="Y30" s="190">
        <v>24.636060000000001</v>
      </c>
      <c r="Z30" s="190">
        <v>9.1373110000000004</v>
      </c>
      <c r="AA30" s="190">
        <v>11.013590000000001</v>
      </c>
      <c r="AB30" s="190">
        <v>20.70234</v>
      </c>
      <c r="AC30" s="190">
        <v>12.13466</v>
      </c>
      <c r="AD30" s="190">
        <v>16.070899999999998</v>
      </c>
      <c r="AE30" s="190">
        <v>21.472249999999999</v>
      </c>
      <c r="AF30" s="190">
        <v>19.997520000000002</v>
      </c>
      <c r="AG30" s="190">
        <v>35.786089999999994</v>
      </c>
      <c r="AH30" s="190">
        <v>28.035019999999999</v>
      </c>
      <c r="AI30" s="190"/>
      <c r="AJ30" s="190"/>
      <c r="AK30" s="190"/>
      <c r="AL30" s="190"/>
      <c r="AM30" s="190"/>
    </row>
    <row r="31" spans="1:39" ht="14.5" x14ac:dyDescent="0.35">
      <c r="A31" s="304">
        <f>YampaRiverInflow.TotalOutflow!A31</f>
        <v>45992</v>
      </c>
      <c r="B31" s="280"/>
      <c r="C31" s="270">
        <v>17.152999999999999</v>
      </c>
      <c r="D31" s="285">
        <v>17.152999999999999</v>
      </c>
      <c r="E31" s="190">
        <v>27.56195</v>
      </c>
      <c r="F31" s="190">
        <v>42.93092</v>
      </c>
      <c r="G31" s="190">
        <v>16.8964</v>
      </c>
      <c r="H31" s="190">
        <v>5.2648799999999998</v>
      </c>
      <c r="I31" s="190">
        <v>14.9133</v>
      </c>
      <c r="J31" s="190">
        <v>20.716919999999998</v>
      </c>
      <c r="K31" s="190">
        <v>34.09957</v>
      </c>
      <c r="L31" s="190">
        <v>30.479970000000002</v>
      </c>
      <c r="M31" s="190">
        <v>17.71199</v>
      </c>
      <c r="N31" s="190">
        <v>14.28424</v>
      </c>
      <c r="O31" s="190">
        <v>19.058679999999999</v>
      </c>
      <c r="P31" s="190">
        <v>32.092640000000003</v>
      </c>
      <c r="Q31" s="190">
        <v>31.069230000000001</v>
      </c>
      <c r="R31" s="190">
        <v>-1.1337300000000001</v>
      </c>
      <c r="S31" s="190">
        <v>19.942029999999999</v>
      </c>
      <c r="T31" s="190">
        <v>24.682869999999998</v>
      </c>
      <c r="U31" s="190">
        <v>26.541930000000001</v>
      </c>
      <c r="V31" s="190">
        <v>32.755090000000003</v>
      </c>
      <c r="W31" s="190">
        <v>27.805679999999999</v>
      </c>
      <c r="X31" s="190">
        <v>21.076700000000002</v>
      </c>
      <c r="Y31" s="190">
        <v>7.0595299999999996</v>
      </c>
      <c r="Z31" s="190">
        <v>18.49559</v>
      </c>
      <c r="AA31" s="190">
        <v>21.64105</v>
      </c>
      <c r="AB31" s="190">
        <v>26.011500000000002</v>
      </c>
      <c r="AC31" s="190">
        <v>17.06305</v>
      </c>
      <c r="AD31" s="190">
        <v>26.540560000000003</v>
      </c>
      <c r="AE31" s="190">
        <v>19.891179999999999</v>
      </c>
      <c r="AF31" s="190">
        <v>8.7936929999999993</v>
      </c>
      <c r="AG31" s="190">
        <v>28.205020000000001</v>
      </c>
      <c r="AH31" s="190">
        <v>40.244050000000001</v>
      </c>
      <c r="AI31" s="190"/>
      <c r="AJ31" s="190"/>
      <c r="AK31" s="190"/>
      <c r="AL31" s="190"/>
      <c r="AM31" s="190"/>
    </row>
    <row r="32" spans="1:39" ht="14.5" x14ac:dyDescent="0.35">
      <c r="A32" s="304">
        <f>YampaRiverInflow.TotalOutflow!A32</f>
        <v>46023</v>
      </c>
      <c r="B32" s="280"/>
      <c r="C32" s="270">
        <v>6.7190000000000003</v>
      </c>
      <c r="D32" s="285">
        <v>6.7190000000000003</v>
      </c>
      <c r="E32" s="190">
        <v>19.38391</v>
      </c>
      <c r="F32" s="190">
        <v>30.74776</v>
      </c>
      <c r="G32" s="190">
        <v>9.8134800000000002</v>
      </c>
      <c r="H32" s="190">
        <v>-4.5364899999999997</v>
      </c>
      <c r="I32" s="190">
        <v>13.92507</v>
      </c>
      <c r="J32" s="190">
        <v>62.106730000000006</v>
      </c>
      <c r="K32" s="190">
        <v>30.139110000000002</v>
      </c>
      <c r="L32" s="190">
        <v>34.121430000000004</v>
      </c>
      <c r="M32" s="190">
        <v>0.29199999999999998</v>
      </c>
      <c r="N32" s="190">
        <v>8.3659300000000005</v>
      </c>
      <c r="O32" s="190">
        <v>7.2980700000000001</v>
      </c>
      <c r="P32" s="190">
        <v>137.14750000000001</v>
      </c>
      <c r="Q32" s="190">
        <v>5.1085200000000004</v>
      </c>
      <c r="R32" s="190">
        <v>9.6737900000000003</v>
      </c>
      <c r="S32" s="190">
        <v>13.99601</v>
      </c>
      <c r="T32" s="190">
        <v>3.7156899999999999</v>
      </c>
      <c r="U32" s="190">
        <v>41.649769999999997</v>
      </c>
      <c r="V32" s="190">
        <v>7.6267299999999993</v>
      </c>
      <c r="W32" s="190">
        <v>11.469899999999999</v>
      </c>
      <c r="X32" s="190">
        <v>17.2136</v>
      </c>
      <c r="Y32" s="190">
        <v>12.56814</v>
      </c>
      <c r="Z32" s="190">
        <v>17.381460000000001</v>
      </c>
      <c r="AA32" s="190">
        <v>26.231240000000003</v>
      </c>
      <c r="AB32" s="190">
        <v>33.2042</v>
      </c>
      <c r="AC32" s="190">
        <v>2.9696009999999999</v>
      </c>
      <c r="AD32" s="190">
        <v>19.397919999999999</v>
      </c>
      <c r="AE32" s="190">
        <v>1.1771969999999998</v>
      </c>
      <c r="AF32" s="190">
        <v>30.506990000000002</v>
      </c>
      <c r="AG32" s="190">
        <v>18.1145</v>
      </c>
      <c r="AH32" s="190">
        <v>101.17739999999999</v>
      </c>
      <c r="AI32" s="190"/>
      <c r="AJ32" s="190"/>
      <c r="AK32" s="190"/>
      <c r="AL32" s="190"/>
      <c r="AM32" s="190"/>
    </row>
    <row r="33" spans="1:39" ht="14.5" x14ac:dyDescent="0.35">
      <c r="A33" s="304">
        <f>YampaRiverInflow.TotalOutflow!A33</f>
        <v>46054</v>
      </c>
      <c r="B33" s="280"/>
      <c r="C33" s="270">
        <v>4.3070000000000004</v>
      </c>
      <c r="D33" s="285">
        <v>4.3070000000000004</v>
      </c>
      <c r="E33" s="190">
        <v>10.26454</v>
      </c>
      <c r="F33" s="190">
        <v>85.662350000000004</v>
      </c>
      <c r="G33" s="190">
        <v>11.232760000000001</v>
      </c>
      <c r="H33" s="190">
        <v>13.169319999999999</v>
      </c>
      <c r="I33" s="190">
        <v>35.386319999999998</v>
      </c>
      <c r="J33" s="190">
        <v>17.077069999999999</v>
      </c>
      <c r="K33" s="190">
        <v>13.379719999999999</v>
      </c>
      <c r="L33" s="190">
        <v>16.086819999999999</v>
      </c>
      <c r="M33" s="190">
        <v>-0.86568000000000001</v>
      </c>
      <c r="N33" s="190">
        <v>23.462679999999999</v>
      </c>
      <c r="O33" s="190">
        <v>14.080209999999999</v>
      </c>
      <c r="P33" s="190">
        <v>174.5822</v>
      </c>
      <c r="Q33" s="190">
        <v>11.06955</v>
      </c>
      <c r="R33" s="190">
        <v>-5.6684799999999997</v>
      </c>
      <c r="S33" s="190">
        <v>3.0183800000000001</v>
      </c>
      <c r="T33" s="190">
        <v>14.69007</v>
      </c>
      <c r="U33" s="190">
        <v>8.8202999999999996</v>
      </c>
      <c r="V33" s="190">
        <v>14.744759999999999</v>
      </c>
      <c r="W33" s="190">
        <v>10.63569</v>
      </c>
      <c r="X33" s="190">
        <v>3.61049</v>
      </c>
      <c r="Y33" s="190">
        <v>19.49475</v>
      </c>
      <c r="Z33" s="190">
        <v>9.0798199999999998</v>
      </c>
      <c r="AA33" s="190">
        <v>9.4230560000000008</v>
      </c>
      <c r="AB33" s="190">
        <v>14.433450000000001</v>
      </c>
      <c r="AC33" s="190">
        <v>2.5804749999999999</v>
      </c>
      <c r="AD33" s="190">
        <v>12.939129999999999</v>
      </c>
      <c r="AE33" s="190">
        <v>-3.2752500000000002</v>
      </c>
      <c r="AF33" s="190">
        <v>44.287480000000002</v>
      </c>
      <c r="AG33" s="190">
        <v>29.243689999999997</v>
      </c>
      <c r="AH33" s="190">
        <v>221.90360000000001</v>
      </c>
      <c r="AI33" s="190"/>
      <c r="AJ33" s="190"/>
      <c r="AK33" s="190"/>
      <c r="AL33" s="190"/>
      <c r="AM33" s="190"/>
    </row>
    <row r="34" spans="1:39" ht="14.5" x14ac:dyDescent="0.35">
      <c r="A34" s="304">
        <f>YampaRiverInflow.TotalOutflow!A34</f>
        <v>46082</v>
      </c>
      <c r="B34" s="280"/>
      <c r="C34" s="270">
        <v>2.2610000000000001</v>
      </c>
      <c r="D34" s="285">
        <v>2.2610000000000001</v>
      </c>
      <c r="E34" s="190">
        <v>30.523220000000002</v>
      </c>
      <c r="F34" s="190">
        <v>99.089590000000001</v>
      </c>
      <c r="G34" s="190">
        <v>0.26749000000000001</v>
      </c>
      <c r="H34" s="190">
        <v>21.557400000000001</v>
      </c>
      <c r="I34" s="190">
        <v>29.812529999999999</v>
      </c>
      <c r="J34" s="190">
        <v>17.33398</v>
      </c>
      <c r="K34" s="190">
        <v>4.5499399999999994</v>
      </c>
      <c r="L34" s="190">
        <v>29.456400000000002</v>
      </c>
      <c r="M34" s="190">
        <v>7.59199</v>
      </c>
      <c r="N34" s="190">
        <v>0.58572999999999997</v>
      </c>
      <c r="O34" s="190">
        <v>5.9264799999999997</v>
      </c>
      <c r="P34" s="190">
        <v>168.7243</v>
      </c>
      <c r="Q34" s="190">
        <v>24.415849999999999</v>
      </c>
      <c r="R34" s="190">
        <v>16.08663</v>
      </c>
      <c r="S34" s="190">
        <v>3.1996100000000003</v>
      </c>
      <c r="T34" s="190">
        <v>10.91578</v>
      </c>
      <c r="U34" s="190">
        <v>55.120930000000001</v>
      </c>
      <c r="V34" s="190">
        <v>5.3349099999999998</v>
      </c>
      <c r="W34" s="190">
        <v>8.3023799999999994</v>
      </c>
      <c r="X34" s="190">
        <v>7.6192200000000003</v>
      </c>
      <c r="Y34" s="190">
        <v>-3.1343100000000002</v>
      </c>
      <c r="Z34" s="190">
        <v>2.8256300000000003</v>
      </c>
      <c r="AA34" s="190">
        <v>17.701610000000002</v>
      </c>
      <c r="AB34" s="190">
        <v>10.766690000000001</v>
      </c>
      <c r="AC34" s="190">
        <v>-2.6526999999999998</v>
      </c>
      <c r="AD34" s="190">
        <v>-4.7138400000000003</v>
      </c>
      <c r="AE34" s="190">
        <v>14.927820000000001</v>
      </c>
      <c r="AF34" s="190">
        <v>37.971170000000001</v>
      </c>
      <c r="AG34" s="190">
        <v>61.31456</v>
      </c>
      <c r="AH34" s="190">
        <v>316.43129999999996</v>
      </c>
      <c r="AI34" s="190"/>
      <c r="AJ34" s="190"/>
      <c r="AK34" s="190"/>
      <c r="AL34" s="190"/>
      <c r="AM34" s="190"/>
    </row>
    <row r="35" spans="1:39" ht="14.5" x14ac:dyDescent="0.35">
      <c r="A35" s="304">
        <f>YampaRiverInflow.TotalOutflow!A35</f>
        <v>46113</v>
      </c>
      <c r="B35" s="280"/>
      <c r="C35" s="270">
        <v>6.609</v>
      </c>
      <c r="D35" s="285">
        <v>6.609</v>
      </c>
      <c r="E35" s="190">
        <v>13.75267</v>
      </c>
      <c r="F35" s="190">
        <v>16.01717</v>
      </c>
      <c r="G35" s="190">
        <v>14.181340000000001</v>
      </c>
      <c r="H35" s="190">
        <v>10.90859</v>
      </c>
      <c r="I35" s="190">
        <v>31.157610000000002</v>
      </c>
      <c r="J35" s="190">
        <v>9.207790000000001</v>
      </c>
      <c r="K35" s="190">
        <v>-60.225830000000002</v>
      </c>
      <c r="L35" s="190">
        <v>53.373489999999997</v>
      </c>
      <c r="M35" s="190">
        <v>10.18976</v>
      </c>
      <c r="N35" s="190">
        <v>22.325830000000003</v>
      </c>
      <c r="O35" s="190">
        <v>12.528739999999999</v>
      </c>
      <c r="P35" s="190">
        <v>16.69754</v>
      </c>
      <c r="Q35" s="190">
        <v>14.457510000000001</v>
      </c>
      <c r="R35" s="190">
        <v>15.693350000000001</v>
      </c>
      <c r="S35" s="190">
        <v>12.19009</v>
      </c>
      <c r="T35" s="190">
        <v>15.191180000000001</v>
      </c>
      <c r="U35" s="190">
        <v>34.110879999999995</v>
      </c>
      <c r="V35" s="190">
        <v>18.928849999999997</v>
      </c>
      <c r="W35" s="190">
        <v>23.699870000000001</v>
      </c>
      <c r="X35" s="190">
        <v>14.320200000000002</v>
      </c>
      <c r="Y35" s="190">
        <v>23.981200000000001</v>
      </c>
      <c r="Z35" s="190">
        <v>12.70073</v>
      </c>
      <c r="AA35" s="190">
        <v>17.83746</v>
      </c>
      <c r="AB35" s="190">
        <v>12.692639999999999</v>
      </c>
      <c r="AC35" s="190">
        <v>-8.0273199999999996</v>
      </c>
      <c r="AD35" s="190">
        <v>5.617337</v>
      </c>
      <c r="AE35" s="190">
        <v>29.066040000000001</v>
      </c>
      <c r="AF35" s="190">
        <v>68.50724000000001</v>
      </c>
      <c r="AG35" s="190">
        <v>34.07152</v>
      </c>
      <c r="AH35" s="190">
        <v>40.68047</v>
      </c>
      <c r="AI35" s="190"/>
      <c r="AJ35" s="190"/>
      <c r="AK35" s="190"/>
      <c r="AL35" s="190"/>
      <c r="AM35" s="190"/>
    </row>
    <row r="36" spans="1:39" ht="14.5" x14ac:dyDescent="0.35">
      <c r="A36" s="304">
        <f>YampaRiverInflow.TotalOutflow!A36</f>
        <v>46143</v>
      </c>
      <c r="B36" s="280"/>
      <c r="C36" s="270">
        <v>3.5990000000000002</v>
      </c>
      <c r="D36" s="285">
        <v>3.5990000000000002</v>
      </c>
      <c r="E36" s="190">
        <v>147.4316</v>
      </c>
      <c r="F36" s="190">
        <v>31.464639999999999</v>
      </c>
      <c r="G36" s="190">
        <v>16.225469999999998</v>
      </c>
      <c r="H36" s="190">
        <v>15.98751</v>
      </c>
      <c r="I36" s="190">
        <v>22.762439999999998</v>
      </c>
      <c r="J36" s="190">
        <v>16.884130000000003</v>
      </c>
      <c r="K36" s="190">
        <v>-18.579159999999998</v>
      </c>
      <c r="L36" s="190">
        <v>0.76658000000000004</v>
      </c>
      <c r="M36" s="190">
        <v>15.05968</v>
      </c>
      <c r="N36" s="190">
        <v>18.966650000000001</v>
      </c>
      <c r="O36" s="190">
        <v>6.8135300000000001</v>
      </c>
      <c r="P36" s="190">
        <v>10.48025</v>
      </c>
      <c r="Q36" s="190">
        <v>-4.4347899999999996</v>
      </c>
      <c r="R36" s="190">
        <v>13.546040000000001</v>
      </c>
      <c r="S36" s="190">
        <v>14.374000000000001</v>
      </c>
      <c r="T36" s="190">
        <v>20.312279999999998</v>
      </c>
      <c r="U36" s="190">
        <v>24.09412</v>
      </c>
      <c r="V36" s="190">
        <v>17.2925</v>
      </c>
      <c r="W36" s="190">
        <v>26.04485</v>
      </c>
      <c r="X36" s="190">
        <v>20.55932</v>
      </c>
      <c r="Y36" s="190">
        <v>-2.9233899999999999</v>
      </c>
      <c r="Z36" s="190">
        <v>20.669799999999999</v>
      </c>
      <c r="AA36" s="190">
        <v>13.049940000000001</v>
      </c>
      <c r="AB36" s="190">
        <v>22.04082</v>
      </c>
      <c r="AC36" s="190">
        <v>10.49208</v>
      </c>
      <c r="AD36" s="190">
        <v>8.221705</v>
      </c>
      <c r="AE36" s="190">
        <v>-6.3989399999999996</v>
      </c>
      <c r="AF36" s="190">
        <v>35.158190000000005</v>
      </c>
      <c r="AG36" s="190">
        <v>30.619150000000001</v>
      </c>
      <c r="AH36" s="190">
        <v>51.445999999999998</v>
      </c>
      <c r="AI36" s="190"/>
      <c r="AJ36" s="190"/>
      <c r="AK36" s="190"/>
      <c r="AL36" s="190"/>
      <c r="AM36" s="190"/>
    </row>
    <row r="37" spans="1:39" ht="14.5" x14ac:dyDescent="0.35">
      <c r="A37" s="304">
        <f>YampaRiverInflow.TotalOutflow!A37</f>
        <v>46174</v>
      </c>
      <c r="B37" s="280"/>
      <c r="C37" s="270">
        <v>10.122</v>
      </c>
      <c r="D37" s="285">
        <v>10.122</v>
      </c>
      <c r="E37" s="190">
        <v>149.01420000000002</v>
      </c>
      <c r="F37" s="190">
        <v>25.634610000000002</v>
      </c>
      <c r="G37" s="190">
        <v>16.579849999999997</v>
      </c>
      <c r="H37" s="190">
        <v>17.054269999999999</v>
      </c>
      <c r="I37" s="190">
        <v>19.0702</v>
      </c>
      <c r="J37" s="190">
        <v>13.2582</v>
      </c>
      <c r="K37" s="190">
        <v>34.340009999999999</v>
      </c>
      <c r="L37" s="190">
        <v>31.23612</v>
      </c>
      <c r="M37" s="190">
        <v>9.42577</v>
      </c>
      <c r="N37" s="190">
        <v>11.861139999999999</v>
      </c>
      <c r="O37" s="190">
        <v>3.2528800000000002</v>
      </c>
      <c r="P37" s="190">
        <v>10.676410000000001</v>
      </c>
      <c r="Q37" s="190">
        <v>-12.562700000000001</v>
      </c>
      <c r="R37" s="190">
        <v>10.9498</v>
      </c>
      <c r="S37" s="190">
        <v>4.9075899999999999</v>
      </c>
      <c r="T37" s="190">
        <v>20.479099999999999</v>
      </c>
      <c r="U37" s="190">
        <v>23.339099999999998</v>
      </c>
      <c r="V37" s="190">
        <v>14.779639999999999</v>
      </c>
      <c r="W37" s="190">
        <v>10.374750000000001</v>
      </c>
      <c r="X37" s="190">
        <v>15.253579999999999</v>
      </c>
      <c r="Y37" s="190">
        <v>10.87237</v>
      </c>
      <c r="Z37" s="190">
        <v>19.39621</v>
      </c>
      <c r="AA37" s="190">
        <v>18.288060000000002</v>
      </c>
      <c r="AB37" s="190">
        <v>0.1727841</v>
      </c>
      <c r="AC37" s="190">
        <v>6.1307309999999999</v>
      </c>
      <c r="AD37" s="190">
        <v>10.9467</v>
      </c>
      <c r="AE37" s="190">
        <v>-4.7618999999999998</v>
      </c>
      <c r="AF37" s="190">
        <v>38.329680000000003</v>
      </c>
      <c r="AG37" s="190">
        <v>17.90776</v>
      </c>
      <c r="AH37" s="190">
        <v>23.242540000000002</v>
      </c>
      <c r="AI37" s="190"/>
      <c r="AJ37" s="190"/>
      <c r="AK37" s="190"/>
      <c r="AL37" s="190"/>
      <c r="AM37" s="190"/>
    </row>
    <row r="38" spans="1:39" ht="14.5" x14ac:dyDescent="0.35">
      <c r="A38" s="304">
        <f>YampaRiverInflow.TotalOutflow!A38</f>
        <v>46204</v>
      </c>
      <c r="B38" s="280"/>
      <c r="C38" s="270">
        <v>16.861999999999998</v>
      </c>
      <c r="D38" s="285">
        <v>16.861999999999998</v>
      </c>
      <c r="E38" s="190">
        <v>161.9752</v>
      </c>
      <c r="F38" s="190">
        <v>38.31944</v>
      </c>
      <c r="G38" s="190">
        <v>19.69941</v>
      </c>
      <c r="H38" s="190">
        <v>17.99015</v>
      </c>
      <c r="I38" s="190">
        <v>13.171860000000001</v>
      </c>
      <c r="J38" s="190">
        <v>40.615339999999996</v>
      </c>
      <c r="K38" s="190">
        <v>26.544730000000001</v>
      </c>
      <c r="L38" s="190">
        <v>25.423359999999999</v>
      </c>
      <c r="M38" s="190">
        <v>13.888549999999999</v>
      </c>
      <c r="N38" s="190">
        <v>15.145760000000001</v>
      </c>
      <c r="O38" s="190">
        <v>6.6023500000000004</v>
      </c>
      <c r="P38" s="190">
        <v>10.07929</v>
      </c>
      <c r="Q38" s="190">
        <v>4.5085600000000001</v>
      </c>
      <c r="R38" s="190">
        <v>26.234180000000002</v>
      </c>
      <c r="S38" s="190">
        <v>12.146379999999999</v>
      </c>
      <c r="T38" s="190">
        <v>17.390999999999998</v>
      </c>
      <c r="U38" s="190">
        <v>17.51343</v>
      </c>
      <c r="V38" s="190">
        <v>34.483599999999996</v>
      </c>
      <c r="W38" s="190">
        <v>45.963620000000006</v>
      </c>
      <c r="X38" s="190">
        <v>28.082819999999998</v>
      </c>
      <c r="Y38" s="190">
        <v>19.215400000000002</v>
      </c>
      <c r="Z38" s="190">
        <v>17.710519999999999</v>
      </c>
      <c r="AA38" s="190">
        <v>20.118539999999999</v>
      </c>
      <c r="AB38" s="190">
        <v>18.059009999999997</v>
      </c>
      <c r="AC38" s="190">
        <v>20.378209999999999</v>
      </c>
      <c r="AD38" s="190">
        <v>15.53816</v>
      </c>
      <c r="AE38" s="190">
        <v>2.6186829999999999</v>
      </c>
      <c r="AF38" s="190">
        <v>37.980930000000001</v>
      </c>
      <c r="AG38" s="190">
        <v>46.885179999999998</v>
      </c>
      <c r="AH38" s="190">
        <v>38.639189999999999</v>
      </c>
      <c r="AI38" s="190"/>
      <c r="AJ38" s="190"/>
      <c r="AK38" s="190"/>
      <c r="AL38" s="190"/>
      <c r="AM38" s="190"/>
    </row>
    <row r="39" spans="1:39" ht="14.5" x14ac:dyDescent="0.35">
      <c r="A39" s="304">
        <f>YampaRiverInflow.TotalOutflow!A39</f>
        <v>46235</v>
      </c>
      <c r="B39" s="280"/>
      <c r="C39" s="270">
        <v>18.831</v>
      </c>
      <c r="D39" s="285">
        <v>18.831</v>
      </c>
      <c r="E39" s="190">
        <v>39.051919999999996</v>
      </c>
      <c r="F39" s="190">
        <v>28.86665</v>
      </c>
      <c r="G39" s="190">
        <v>22.441749999999999</v>
      </c>
      <c r="H39" s="190">
        <v>26.15324</v>
      </c>
      <c r="I39" s="190">
        <v>32.817900000000002</v>
      </c>
      <c r="J39" s="190">
        <v>21.52835</v>
      </c>
      <c r="K39" s="190">
        <v>35.833640000000003</v>
      </c>
      <c r="L39" s="190">
        <v>31.181180000000001</v>
      </c>
      <c r="M39" s="190">
        <v>15.6302</v>
      </c>
      <c r="N39" s="190">
        <v>23.108509999999999</v>
      </c>
      <c r="O39" s="190">
        <v>11.401249999999999</v>
      </c>
      <c r="P39" s="190">
        <v>31.261939999999999</v>
      </c>
      <c r="Q39" s="190">
        <v>3.6801999999999997</v>
      </c>
      <c r="R39" s="190">
        <v>14.693910000000001</v>
      </c>
      <c r="S39" s="190">
        <v>25.271129999999999</v>
      </c>
      <c r="T39" s="190">
        <v>24.69454</v>
      </c>
      <c r="U39" s="190">
        <v>21.273709999999998</v>
      </c>
      <c r="V39" s="190">
        <v>24.753779999999999</v>
      </c>
      <c r="W39" s="190">
        <v>25.619619999999998</v>
      </c>
      <c r="X39" s="190">
        <v>36.973279999999995</v>
      </c>
      <c r="Y39" s="190">
        <v>26.050840000000001</v>
      </c>
      <c r="Z39" s="190">
        <v>15.60383</v>
      </c>
      <c r="AA39" s="190">
        <v>22.495830000000002</v>
      </c>
      <c r="AB39" s="190">
        <v>11.813360000000001</v>
      </c>
      <c r="AC39" s="190">
        <v>21.487629999999999</v>
      </c>
      <c r="AD39" s="190">
        <v>15.17426</v>
      </c>
      <c r="AE39" s="190">
        <v>1.5523019999999998</v>
      </c>
      <c r="AF39" s="190">
        <v>45.93045</v>
      </c>
      <c r="AG39" s="190">
        <v>51.271099999999997</v>
      </c>
      <c r="AH39" s="190">
        <v>50.55104</v>
      </c>
      <c r="AI39" s="190"/>
      <c r="AJ39" s="190"/>
      <c r="AK39" s="190"/>
      <c r="AL39" s="190"/>
      <c r="AM39" s="190"/>
    </row>
    <row r="40" spans="1:39" ht="14.5" x14ac:dyDescent="0.35">
      <c r="A40" s="304">
        <f>YampaRiverInflow.TotalOutflow!A40</f>
        <v>46266</v>
      </c>
      <c r="B40" s="280"/>
      <c r="C40" s="270">
        <v>11.67</v>
      </c>
      <c r="D40" s="285">
        <v>11.67</v>
      </c>
      <c r="E40" s="190">
        <v>28.125509999999998</v>
      </c>
      <c r="F40" s="190">
        <v>31.235990000000001</v>
      </c>
      <c r="G40" s="190">
        <v>22.33502</v>
      </c>
      <c r="H40" s="190">
        <v>48.394019999999998</v>
      </c>
      <c r="I40" s="190">
        <v>28.478590000000001</v>
      </c>
      <c r="J40" s="190">
        <v>11.490879999999999</v>
      </c>
      <c r="K40" s="190">
        <v>18.042580000000001</v>
      </c>
      <c r="L40" s="190">
        <v>23.867799999999999</v>
      </c>
      <c r="M40" s="190">
        <v>14.97372</v>
      </c>
      <c r="N40" s="190">
        <v>17.04288</v>
      </c>
      <c r="O40" s="190">
        <v>23.401450000000001</v>
      </c>
      <c r="P40" s="190">
        <v>6.1058300000000001</v>
      </c>
      <c r="Q40" s="190">
        <v>5.0821000000000005</v>
      </c>
      <c r="R40" s="190">
        <v>18.601369999999999</v>
      </c>
      <c r="S40" s="190">
        <v>14.47564</v>
      </c>
      <c r="T40" s="190">
        <v>21.351419999999997</v>
      </c>
      <c r="U40" s="190">
        <v>17.48638</v>
      </c>
      <c r="V40" s="190">
        <v>30.457650000000001</v>
      </c>
      <c r="W40" s="190">
        <v>31.318210000000001</v>
      </c>
      <c r="X40" s="190">
        <v>23.158259999999999</v>
      </c>
      <c r="Y40" s="190">
        <v>13.249139999999999</v>
      </c>
      <c r="Z40" s="190">
        <v>19.108810000000002</v>
      </c>
      <c r="AA40" s="190">
        <v>13.42262</v>
      </c>
      <c r="AB40" s="190">
        <v>16.063879999999997</v>
      </c>
      <c r="AC40" s="190">
        <v>9.2318680000000004</v>
      </c>
      <c r="AD40" s="190">
        <v>25.419049999999999</v>
      </c>
      <c r="AE40" s="190">
        <v>3.7183029999999997</v>
      </c>
      <c r="AF40" s="190">
        <v>44.919650000000004</v>
      </c>
      <c r="AG40" s="190">
        <v>38.738219999999998</v>
      </c>
      <c r="AH40" s="190">
        <v>36.226120000000002</v>
      </c>
      <c r="AI40" s="190"/>
      <c r="AJ40" s="190"/>
      <c r="AK40" s="190"/>
      <c r="AL40" s="190"/>
      <c r="AM40" s="190"/>
    </row>
    <row r="41" spans="1:39" ht="14.5" x14ac:dyDescent="0.35">
      <c r="A41" s="304">
        <f>YampaRiverInflow.TotalOutflow!A41</f>
        <v>46296</v>
      </c>
      <c r="B41" s="280"/>
      <c r="C41" s="270">
        <v>21.152000000000001</v>
      </c>
      <c r="D41" s="285">
        <v>21.152000000000001</v>
      </c>
      <c r="E41" s="190">
        <v>33.972290000000001</v>
      </c>
      <c r="F41" s="190">
        <v>22.088529999999999</v>
      </c>
      <c r="G41" s="190">
        <v>19.114159999999998</v>
      </c>
      <c r="H41" s="190">
        <v>8.2817099999999986</v>
      </c>
      <c r="I41" s="190">
        <v>40.549999999999997</v>
      </c>
      <c r="J41" s="190">
        <v>-13.924200000000001</v>
      </c>
      <c r="K41" s="190">
        <v>25.10202</v>
      </c>
      <c r="L41" s="190">
        <v>12.98898</v>
      </c>
      <c r="M41" s="190">
        <v>27.75198</v>
      </c>
      <c r="N41" s="190">
        <v>9.3924799999999991</v>
      </c>
      <c r="O41" s="190">
        <v>43.769359999999999</v>
      </c>
      <c r="P41" s="190">
        <v>22.534610000000001</v>
      </c>
      <c r="Q41" s="190">
        <v>16.070049999999998</v>
      </c>
      <c r="R41" s="190">
        <v>21.862349999999999</v>
      </c>
      <c r="S41" s="190">
        <v>21.155540000000002</v>
      </c>
      <c r="T41" s="190">
        <v>17.678609999999999</v>
      </c>
      <c r="U41" s="190">
        <v>24.983849999999997</v>
      </c>
      <c r="V41" s="190">
        <v>30.878040000000002</v>
      </c>
      <c r="W41" s="190">
        <v>34.297699999999999</v>
      </c>
      <c r="X41" s="190">
        <v>18.70016</v>
      </c>
      <c r="Y41" s="190">
        <v>16.06213</v>
      </c>
      <c r="Z41" s="190">
        <v>34.16733</v>
      </c>
      <c r="AA41" s="190">
        <v>35.623899999999999</v>
      </c>
      <c r="AB41" s="190">
        <v>8.9423110000000001</v>
      </c>
      <c r="AC41" s="190">
        <v>22.663040000000002</v>
      </c>
      <c r="AD41" s="190">
        <v>18.12434</v>
      </c>
      <c r="AE41" s="190">
        <v>20.913310000000003</v>
      </c>
      <c r="AF41" s="190">
        <v>34.431249999999999</v>
      </c>
      <c r="AG41" s="190">
        <v>38.233789999999999</v>
      </c>
      <c r="AH41" s="190">
        <v>25.995049999999999</v>
      </c>
      <c r="AI41" s="190"/>
      <c r="AJ41" s="190"/>
      <c r="AK41" s="190"/>
      <c r="AL41" s="190"/>
      <c r="AM41" s="190"/>
    </row>
    <row r="42" spans="1:39" ht="14.5" x14ac:dyDescent="0.35">
      <c r="A42" s="304">
        <f>YampaRiverInflow.TotalOutflow!A42</f>
        <v>46327</v>
      </c>
      <c r="B42" s="280"/>
      <c r="C42" s="270">
        <v>14.368</v>
      </c>
      <c r="D42" s="285">
        <v>14.368</v>
      </c>
      <c r="E42" s="190">
        <v>32.303910000000002</v>
      </c>
      <c r="F42" s="190">
        <v>27.994340000000001</v>
      </c>
      <c r="G42" s="190">
        <v>18.408459999999998</v>
      </c>
      <c r="H42" s="190">
        <v>27.646930000000001</v>
      </c>
      <c r="I42" s="190">
        <v>13.904860000000001</v>
      </c>
      <c r="J42" s="190">
        <v>20.08203</v>
      </c>
      <c r="K42" s="190">
        <v>-4.2350600000000007</v>
      </c>
      <c r="L42" s="190">
        <v>5.5237799999999995</v>
      </c>
      <c r="M42" s="190">
        <v>13.936260000000001</v>
      </c>
      <c r="N42" s="190">
        <v>18.488499999999998</v>
      </c>
      <c r="O42" s="190">
        <v>53.005609999999997</v>
      </c>
      <c r="P42" s="190">
        <v>26.384319999999999</v>
      </c>
      <c r="Q42" s="190">
        <v>7.4658100000000003</v>
      </c>
      <c r="R42" s="190">
        <v>17.107009999999999</v>
      </c>
      <c r="S42" s="190">
        <v>28.95552</v>
      </c>
      <c r="T42" s="190">
        <v>31.72842</v>
      </c>
      <c r="U42" s="190">
        <v>37.927500000000002</v>
      </c>
      <c r="V42" s="190">
        <v>37.545540000000003</v>
      </c>
      <c r="W42" s="190">
        <v>26.962349999999997</v>
      </c>
      <c r="X42" s="190">
        <v>24.636060000000001</v>
      </c>
      <c r="Y42" s="190">
        <v>9.1373110000000004</v>
      </c>
      <c r="Z42" s="190">
        <v>11.013590000000001</v>
      </c>
      <c r="AA42" s="190">
        <v>20.70234</v>
      </c>
      <c r="AB42" s="190">
        <v>12.13466</v>
      </c>
      <c r="AC42" s="190">
        <v>16.070899999999998</v>
      </c>
      <c r="AD42" s="190">
        <v>21.472249999999999</v>
      </c>
      <c r="AE42" s="190">
        <v>19.997520000000002</v>
      </c>
      <c r="AF42" s="190">
        <v>35.786089999999994</v>
      </c>
      <c r="AG42" s="190">
        <v>28.035019999999999</v>
      </c>
      <c r="AH42" s="190">
        <v>16.97213</v>
      </c>
      <c r="AI42" s="190"/>
      <c r="AJ42" s="190"/>
      <c r="AK42" s="190"/>
      <c r="AL42" s="190"/>
      <c r="AM42" s="190"/>
    </row>
    <row r="43" spans="1:39" ht="14.5" x14ac:dyDescent="0.35">
      <c r="A43" s="304">
        <f>YampaRiverInflow.TotalOutflow!A43</f>
        <v>46357</v>
      </c>
      <c r="B43" s="280"/>
      <c r="C43" s="270">
        <v>17.152999999999999</v>
      </c>
      <c r="D43" s="285">
        <v>17.152999999999999</v>
      </c>
      <c r="E43" s="190">
        <v>42.93092</v>
      </c>
      <c r="F43" s="190">
        <v>16.8964</v>
      </c>
      <c r="G43" s="190">
        <v>5.2648799999999998</v>
      </c>
      <c r="H43" s="190">
        <v>14.9133</v>
      </c>
      <c r="I43" s="190">
        <v>20.716919999999998</v>
      </c>
      <c r="J43" s="190">
        <v>34.09957</v>
      </c>
      <c r="K43" s="190">
        <v>30.479970000000002</v>
      </c>
      <c r="L43" s="190">
        <v>17.71199</v>
      </c>
      <c r="M43" s="190">
        <v>14.28424</v>
      </c>
      <c r="N43" s="190">
        <v>19.058679999999999</v>
      </c>
      <c r="O43" s="190">
        <v>32.092640000000003</v>
      </c>
      <c r="P43" s="190">
        <v>31.069230000000001</v>
      </c>
      <c r="Q43" s="190">
        <v>-1.1337300000000001</v>
      </c>
      <c r="R43" s="190">
        <v>19.942029999999999</v>
      </c>
      <c r="S43" s="190">
        <v>24.682869999999998</v>
      </c>
      <c r="T43" s="190">
        <v>26.541930000000001</v>
      </c>
      <c r="U43" s="190">
        <v>32.755090000000003</v>
      </c>
      <c r="V43" s="190">
        <v>27.805679999999999</v>
      </c>
      <c r="W43" s="190">
        <v>21.076700000000002</v>
      </c>
      <c r="X43" s="190">
        <v>7.0595299999999996</v>
      </c>
      <c r="Y43" s="190">
        <v>18.49559</v>
      </c>
      <c r="Z43" s="190">
        <v>21.64105</v>
      </c>
      <c r="AA43" s="190">
        <v>26.011500000000002</v>
      </c>
      <c r="AB43" s="190">
        <v>17.06305</v>
      </c>
      <c r="AC43" s="190">
        <v>26.540560000000003</v>
      </c>
      <c r="AD43" s="190">
        <v>19.891179999999999</v>
      </c>
      <c r="AE43" s="190">
        <v>8.7936929999999993</v>
      </c>
      <c r="AF43" s="190">
        <v>28.205020000000001</v>
      </c>
      <c r="AG43" s="190">
        <v>40.244050000000001</v>
      </c>
      <c r="AH43" s="190">
        <v>27.56195</v>
      </c>
      <c r="AI43" s="190"/>
      <c r="AJ43" s="190"/>
      <c r="AK43" s="190"/>
      <c r="AL43" s="190"/>
      <c r="AM43" s="190"/>
    </row>
    <row r="44" spans="1:39" ht="14.5" x14ac:dyDescent="0.35">
      <c r="A44" s="304">
        <f>YampaRiverInflow.TotalOutflow!A44</f>
        <v>46388</v>
      </c>
      <c r="B44" s="280"/>
      <c r="C44" s="270">
        <v>6.7190000000000003</v>
      </c>
      <c r="D44" s="285">
        <v>6.7190000000000003</v>
      </c>
      <c r="E44" s="190">
        <v>30.74776</v>
      </c>
      <c r="F44" s="190">
        <v>9.8134800000000002</v>
      </c>
      <c r="G44" s="190">
        <v>-4.5364899999999997</v>
      </c>
      <c r="H44" s="190">
        <v>13.92507</v>
      </c>
      <c r="I44" s="190">
        <v>62.106730000000006</v>
      </c>
      <c r="J44" s="190">
        <v>30.139110000000002</v>
      </c>
      <c r="K44" s="190">
        <v>34.121430000000004</v>
      </c>
      <c r="L44" s="190">
        <v>0.29199999999999998</v>
      </c>
      <c r="M44" s="190">
        <v>8.3659300000000005</v>
      </c>
      <c r="N44" s="190">
        <v>7.2980700000000001</v>
      </c>
      <c r="O44" s="190">
        <v>137.14750000000001</v>
      </c>
      <c r="P44" s="190">
        <v>5.1085200000000004</v>
      </c>
      <c r="Q44" s="190">
        <v>9.6737900000000003</v>
      </c>
      <c r="R44" s="190">
        <v>13.99601</v>
      </c>
      <c r="S44" s="190">
        <v>3.7156899999999999</v>
      </c>
      <c r="T44" s="190">
        <v>41.649769999999997</v>
      </c>
      <c r="U44" s="190">
        <v>7.6267299999999993</v>
      </c>
      <c r="V44" s="190">
        <v>11.469899999999999</v>
      </c>
      <c r="W44" s="190">
        <v>17.2136</v>
      </c>
      <c r="X44" s="190">
        <v>12.56814</v>
      </c>
      <c r="Y44" s="190">
        <v>17.381460000000001</v>
      </c>
      <c r="Z44" s="190">
        <v>26.231240000000003</v>
      </c>
      <c r="AA44" s="190">
        <v>33.2042</v>
      </c>
      <c r="AB44" s="190">
        <v>2.9696009999999999</v>
      </c>
      <c r="AC44" s="190">
        <v>19.397919999999999</v>
      </c>
      <c r="AD44" s="190">
        <v>1.1771969999999998</v>
      </c>
      <c r="AE44" s="190">
        <v>30.506990000000002</v>
      </c>
      <c r="AF44" s="190">
        <v>18.1145</v>
      </c>
      <c r="AG44" s="190">
        <v>101.17739999999999</v>
      </c>
      <c r="AH44" s="190">
        <v>19.38391</v>
      </c>
      <c r="AI44" s="190"/>
      <c r="AJ44" s="190"/>
      <c r="AK44" s="190"/>
      <c r="AL44" s="190"/>
      <c r="AM44" s="190"/>
    </row>
    <row r="45" spans="1:39" ht="14.5" x14ac:dyDescent="0.35">
      <c r="A45" s="304">
        <f>YampaRiverInflow.TotalOutflow!A45</f>
        <v>46419</v>
      </c>
      <c r="B45" s="280"/>
      <c r="C45" s="270">
        <v>4.3070000000000004</v>
      </c>
      <c r="D45" s="285">
        <v>4.3070000000000004</v>
      </c>
      <c r="E45" s="190">
        <v>85.662350000000004</v>
      </c>
      <c r="F45" s="190">
        <v>11.232760000000001</v>
      </c>
      <c r="G45" s="190">
        <v>13.169319999999999</v>
      </c>
      <c r="H45" s="190">
        <v>35.386319999999998</v>
      </c>
      <c r="I45" s="190">
        <v>17.077069999999999</v>
      </c>
      <c r="J45" s="190">
        <v>13.379719999999999</v>
      </c>
      <c r="K45" s="190">
        <v>16.086819999999999</v>
      </c>
      <c r="L45" s="190">
        <v>-0.86568000000000001</v>
      </c>
      <c r="M45" s="190">
        <v>23.462679999999999</v>
      </c>
      <c r="N45" s="190">
        <v>14.080209999999999</v>
      </c>
      <c r="O45" s="190">
        <v>174.5822</v>
      </c>
      <c r="P45" s="190">
        <v>11.06955</v>
      </c>
      <c r="Q45" s="190">
        <v>-5.6684799999999997</v>
      </c>
      <c r="R45" s="190">
        <v>3.0183800000000001</v>
      </c>
      <c r="S45" s="190">
        <v>14.69007</v>
      </c>
      <c r="T45" s="190">
        <v>8.8202999999999996</v>
      </c>
      <c r="U45" s="190">
        <v>14.744759999999999</v>
      </c>
      <c r="V45" s="190">
        <v>10.63569</v>
      </c>
      <c r="W45" s="190">
        <v>3.61049</v>
      </c>
      <c r="X45" s="190">
        <v>19.49475</v>
      </c>
      <c r="Y45" s="190">
        <v>9.0798199999999998</v>
      </c>
      <c r="Z45" s="190">
        <v>9.4230560000000008</v>
      </c>
      <c r="AA45" s="190">
        <v>14.433450000000001</v>
      </c>
      <c r="AB45" s="190">
        <v>2.5804749999999999</v>
      </c>
      <c r="AC45" s="190">
        <v>12.939129999999999</v>
      </c>
      <c r="AD45" s="190">
        <v>-3.2752500000000002</v>
      </c>
      <c r="AE45" s="190">
        <v>44.287480000000002</v>
      </c>
      <c r="AF45" s="190">
        <v>29.243689999999997</v>
      </c>
      <c r="AG45" s="190">
        <v>221.90360000000001</v>
      </c>
      <c r="AH45" s="190">
        <v>10.26454</v>
      </c>
      <c r="AI45" s="190"/>
      <c r="AJ45" s="190"/>
      <c r="AK45" s="190"/>
      <c r="AL45" s="190"/>
      <c r="AM45" s="190"/>
    </row>
    <row r="46" spans="1:39" ht="14.5" x14ac:dyDescent="0.35">
      <c r="A46" s="304">
        <f>YampaRiverInflow.TotalOutflow!A46</f>
        <v>46447</v>
      </c>
      <c r="B46" s="280"/>
      <c r="C46" s="270">
        <v>2.2610000000000001</v>
      </c>
      <c r="D46" s="285">
        <v>2.2610000000000001</v>
      </c>
      <c r="E46" s="190">
        <v>99.089590000000001</v>
      </c>
      <c r="F46" s="190">
        <v>0.26749000000000001</v>
      </c>
      <c r="G46" s="190">
        <v>21.557400000000001</v>
      </c>
      <c r="H46" s="190">
        <v>29.812529999999999</v>
      </c>
      <c r="I46" s="190">
        <v>17.33398</v>
      </c>
      <c r="J46" s="190">
        <v>4.5499399999999994</v>
      </c>
      <c r="K46" s="190">
        <v>29.456400000000002</v>
      </c>
      <c r="L46" s="190">
        <v>7.59199</v>
      </c>
      <c r="M46" s="190">
        <v>0.58572999999999997</v>
      </c>
      <c r="N46" s="190">
        <v>5.9264799999999997</v>
      </c>
      <c r="O46" s="190">
        <v>168.7243</v>
      </c>
      <c r="P46" s="190">
        <v>24.415849999999999</v>
      </c>
      <c r="Q46" s="190">
        <v>16.08663</v>
      </c>
      <c r="R46" s="190">
        <v>3.1996100000000003</v>
      </c>
      <c r="S46" s="190">
        <v>10.91578</v>
      </c>
      <c r="T46" s="190">
        <v>55.120930000000001</v>
      </c>
      <c r="U46" s="190">
        <v>5.3349099999999998</v>
      </c>
      <c r="V46" s="190">
        <v>8.3023799999999994</v>
      </c>
      <c r="W46" s="190">
        <v>7.6192200000000003</v>
      </c>
      <c r="X46" s="190">
        <v>-3.1343100000000002</v>
      </c>
      <c r="Y46" s="190">
        <v>2.8256300000000003</v>
      </c>
      <c r="Z46" s="190">
        <v>17.701610000000002</v>
      </c>
      <c r="AA46" s="190">
        <v>10.766690000000001</v>
      </c>
      <c r="AB46" s="190">
        <v>-2.6526999999999998</v>
      </c>
      <c r="AC46" s="190">
        <v>-4.7138400000000003</v>
      </c>
      <c r="AD46" s="190">
        <v>14.927820000000001</v>
      </c>
      <c r="AE46" s="190">
        <v>37.971170000000001</v>
      </c>
      <c r="AF46" s="190">
        <v>61.31456</v>
      </c>
      <c r="AG46" s="190">
        <v>316.43129999999996</v>
      </c>
      <c r="AH46" s="190">
        <v>30.523220000000002</v>
      </c>
      <c r="AI46" s="190"/>
      <c r="AJ46" s="190"/>
      <c r="AK46" s="190"/>
      <c r="AL46" s="190"/>
      <c r="AM46" s="190"/>
    </row>
    <row r="47" spans="1:39" ht="14.5" x14ac:dyDescent="0.35">
      <c r="A47" s="304">
        <f>YampaRiverInflow.TotalOutflow!A47</f>
        <v>46478</v>
      </c>
      <c r="B47" s="280"/>
      <c r="C47" s="270">
        <v>6.609</v>
      </c>
      <c r="D47" s="285">
        <v>6.609</v>
      </c>
      <c r="E47" s="190">
        <v>16.01717</v>
      </c>
      <c r="F47" s="190">
        <v>14.181340000000001</v>
      </c>
      <c r="G47" s="190">
        <v>10.90859</v>
      </c>
      <c r="H47" s="190">
        <v>31.157610000000002</v>
      </c>
      <c r="I47" s="190">
        <v>9.207790000000001</v>
      </c>
      <c r="J47" s="190">
        <v>-60.225830000000002</v>
      </c>
      <c r="K47" s="190">
        <v>53.373489999999997</v>
      </c>
      <c r="L47" s="190">
        <v>10.18976</v>
      </c>
      <c r="M47" s="190">
        <v>22.325830000000003</v>
      </c>
      <c r="N47" s="190">
        <v>12.528739999999999</v>
      </c>
      <c r="O47" s="190">
        <v>16.69754</v>
      </c>
      <c r="P47" s="190">
        <v>14.457510000000001</v>
      </c>
      <c r="Q47" s="190">
        <v>15.693350000000001</v>
      </c>
      <c r="R47" s="190">
        <v>12.19009</v>
      </c>
      <c r="S47" s="190">
        <v>15.191180000000001</v>
      </c>
      <c r="T47" s="190">
        <v>34.110879999999995</v>
      </c>
      <c r="U47" s="190">
        <v>18.928849999999997</v>
      </c>
      <c r="V47" s="190">
        <v>23.699870000000001</v>
      </c>
      <c r="W47" s="190">
        <v>14.320200000000002</v>
      </c>
      <c r="X47" s="190">
        <v>23.981200000000001</v>
      </c>
      <c r="Y47" s="190">
        <v>12.70073</v>
      </c>
      <c r="Z47" s="190">
        <v>17.83746</v>
      </c>
      <c r="AA47" s="190">
        <v>12.692639999999999</v>
      </c>
      <c r="AB47" s="190">
        <v>-8.0273199999999996</v>
      </c>
      <c r="AC47" s="190">
        <v>5.617337</v>
      </c>
      <c r="AD47" s="190">
        <v>29.066040000000001</v>
      </c>
      <c r="AE47" s="190">
        <v>68.50724000000001</v>
      </c>
      <c r="AF47" s="190">
        <v>34.07152</v>
      </c>
      <c r="AG47" s="190">
        <v>40.68047</v>
      </c>
      <c r="AH47" s="190">
        <v>13.75267</v>
      </c>
      <c r="AI47" s="190"/>
      <c r="AJ47" s="190"/>
      <c r="AK47" s="190"/>
      <c r="AL47" s="190"/>
      <c r="AM47" s="190"/>
    </row>
    <row r="48" spans="1:39" ht="14.5" x14ac:dyDescent="0.35">
      <c r="A48" s="304">
        <f>YampaRiverInflow.TotalOutflow!A48</f>
        <v>46508</v>
      </c>
      <c r="B48" s="280"/>
      <c r="C48" s="270">
        <v>3.5990000000000002</v>
      </c>
      <c r="D48" s="285">
        <v>3.5990000000000002</v>
      </c>
      <c r="E48" s="190">
        <v>31.464639999999999</v>
      </c>
      <c r="F48" s="190">
        <v>16.225469999999998</v>
      </c>
      <c r="G48" s="190">
        <v>15.98751</v>
      </c>
      <c r="H48" s="190">
        <v>22.762439999999998</v>
      </c>
      <c r="I48" s="190">
        <v>16.884130000000003</v>
      </c>
      <c r="J48" s="190">
        <v>-18.579159999999998</v>
      </c>
      <c r="K48" s="190">
        <v>0.76658000000000004</v>
      </c>
      <c r="L48" s="190">
        <v>15.05968</v>
      </c>
      <c r="M48" s="190">
        <v>18.966650000000001</v>
      </c>
      <c r="N48" s="190">
        <v>6.8135300000000001</v>
      </c>
      <c r="O48" s="190">
        <v>10.48025</v>
      </c>
      <c r="P48" s="190">
        <v>-4.4347899999999996</v>
      </c>
      <c r="Q48" s="190">
        <v>13.546040000000001</v>
      </c>
      <c r="R48" s="190">
        <v>14.374000000000001</v>
      </c>
      <c r="S48" s="190">
        <v>20.312279999999998</v>
      </c>
      <c r="T48" s="190">
        <v>24.09412</v>
      </c>
      <c r="U48" s="190">
        <v>17.2925</v>
      </c>
      <c r="V48" s="190">
        <v>26.04485</v>
      </c>
      <c r="W48" s="190">
        <v>20.55932</v>
      </c>
      <c r="X48" s="190">
        <v>-2.9233899999999999</v>
      </c>
      <c r="Y48" s="190">
        <v>20.669799999999999</v>
      </c>
      <c r="Z48" s="190">
        <v>13.049940000000001</v>
      </c>
      <c r="AA48" s="190">
        <v>22.04082</v>
      </c>
      <c r="AB48" s="190">
        <v>10.49208</v>
      </c>
      <c r="AC48" s="190">
        <v>8.221705</v>
      </c>
      <c r="AD48" s="190">
        <v>-6.3989399999999996</v>
      </c>
      <c r="AE48" s="190">
        <v>35.158190000000005</v>
      </c>
      <c r="AF48" s="190">
        <v>30.619150000000001</v>
      </c>
      <c r="AG48" s="190">
        <v>51.445999999999998</v>
      </c>
      <c r="AH48" s="190">
        <v>147.4316</v>
      </c>
      <c r="AI48" s="190"/>
      <c r="AJ48" s="190"/>
      <c r="AK48" s="190"/>
      <c r="AL48" s="190"/>
      <c r="AM48" s="190"/>
    </row>
    <row r="49" spans="1:1005" ht="14.5" x14ac:dyDescent="0.35">
      <c r="A49" s="304">
        <f>YampaRiverInflow.TotalOutflow!A49</f>
        <v>46539</v>
      </c>
      <c r="B49" s="280"/>
      <c r="C49" s="270">
        <v>10.122</v>
      </c>
      <c r="D49" s="285">
        <v>10.122</v>
      </c>
      <c r="E49" s="190">
        <v>25.634610000000002</v>
      </c>
      <c r="F49" s="190">
        <v>16.579849999999997</v>
      </c>
      <c r="G49" s="190">
        <v>17.054269999999999</v>
      </c>
      <c r="H49" s="190">
        <v>19.0702</v>
      </c>
      <c r="I49" s="190">
        <v>13.2582</v>
      </c>
      <c r="J49" s="190">
        <v>34.340009999999999</v>
      </c>
      <c r="K49" s="190">
        <v>31.23612</v>
      </c>
      <c r="L49" s="190">
        <v>9.42577</v>
      </c>
      <c r="M49" s="190">
        <v>11.861139999999999</v>
      </c>
      <c r="N49" s="190">
        <v>3.2528800000000002</v>
      </c>
      <c r="O49" s="190">
        <v>10.676410000000001</v>
      </c>
      <c r="P49" s="190">
        <v>-12.562700000000001</v>
      </c>
      <c r="Q49" s="190">
        <v>10.9498</v>
      </c>
      <c r="R49" s="190">
        <v>4.9075899999999999</v>
      </c>
      <c r="S49" s="190">
        <v>20.479099999999999</v>
      </c>
      <c r="T49" s="190">
        <v>23.339099999999998</v>
      </c>
      <c r="U49" s="190">
        <v>14.779639999999999</v>
      </c>
      <c r="V49" s="190">
        <v>10.374750000000001</v>
      </c>
      <c r="W49" s="190">
        <v>15.253579999999999</v>
      </c>
      <c r="X49" s="190">
        <v>10.87237</v>
      </c>
      <c r="Y49" s="190">
        <v>19.39621</v>
      </c>
      <c r="Z49" s="190">
        <v>18.288060000000002</v>
      </c>
      <c r="AA49" s="190">
        <v>0.1727841</v>
      </c>
      <c r="AB49" s="190">
        <v>6.1307309999999999</v>
      </c>
      <c r="AC49" s="190">
        <v>10.9467</v>
      </c>
      <c r="AD49" s="190">
        <v>-4.7618999999999998</v>
      </c>
      <c r="AE49" s="190">
        <v>38.329680000000003</v>
      </c>
      <c r="AF49" s="190">
        <v>17.90776</v>
      </c>
      <c r="AG49" s="190">
        <v>23.242540000000002</v>
      </c>
      <c r="AH49" s="190">
        <v>149.01420000000002</v>
      </c>
      <c r="AI49" s="190"/>
      <c r="AJ49" s="190"/>
      <c r="AK49" s="190"/>
      <c r="AL49" s="190"/>
      <c r="AM49" s="190"/>
    </row>
    <row r="50" spans="1:1005" ht="14.5" x14ac:dyDescent="0.35">
      <c r="A50" s="304">
        <f>YampaRiverInflow.TotalOutflow!A50</f>
        <v>46569</v>
      </c>
      <c r="B50" s="280"/>
      <c r="C50" s="270">
        <v>16.861999999999998</v>
      </c>
      <c r="D50" s="285">
        <v>16.861999999999998</v>
      </c>
      <c r="E50" s="190">
        <v>38.31944</v>
      </c>
      <c r="F50" s="190">
        <v>19.69941</v>
      </c>
      <c r="G50" s="190">
        <v>17.99015</v>
      </c>
      <c r="H50" s="190">
        <v>13.171860000000001</v>
      </c>
      <c r="I50" s="190">
        <v>40.615339999999996</v>
      </c>
      <c r="J50" s="190">
        <v>26.544730000000001</v>
      </c>
      <c r="K50" s="190">
        <v>25.423359999999999</v>
      </c>
      <c r="L50" s="190">
        <v>13.888549999999999</v>
      </c>
      <c r="M50" s="190">
        <v>15.145760000000001</v>
      </c>
      <c r="N50" s="190">
        <v>6.6023500000000004</v>
      </c>
      <c r="O50" s="190">
        <v>10.07929</v>
      </c>
      <c r="P50" s="190">
        <v>4.5085600000000001</v>
      </c>
      <c r="Q50" s="190">
        <v>26.234180000000002</v>
      </c>
      <c r="R50" s="190">
        <v>12.146379999999999</v>
      </c>
      <c r="S50" s="190">
        <v>17.390999999999998</v>
      </c>
      <c r="T50" s="190">
        <v>17.51343</v>
      </c>
      <c r="U50" s="190">
        <v>34.483599999999996</v>
      </c>
      <c r="V50" s="190">
        <v>45.963620000000006</v>
      </c>
      <c r="W50" s="190">
        <v>28.082819999999998</v>
      </c>
      <c r="X50" s="190">
        <v>19.215400000000002</v>
      </c>
      <c r="Y50" s="190">
        <v>17.710519999999999</v>
      </c>
      <c r="Z50" s="190">
        <v>20.118539999999999</v>
      </c>
      <c r="AA50" s="190">
        <v>18.059009999999997</v>
      </c>
      <c r="AB50" s="190">
        <v>20.378209999999999</v>
      </c>
      <c r="AC50" s="190">
        <v>15.53816</v>
      </c>
      <c r="AD50" s="190">
        <v>2.6186829999999999</v>
      </c>
      <c r="AE50" s="190">
        <v>37.980930000000001</v>
      </c>
      <c r="AF50" s="190">
        <v>46.885179999999998</v>
      </c>
      <c r="AG50" s="190">
        <v>38.639189999999999</v>
      </c>
      <c r="AH50" s="190">
        <v>161.9752</v>
      </c>
      <c r="AI50" s="190"/>
      <c r="AJ50" s="190"/>
      <c r="AK50" s="190"/>
      <c r="AL50" s="190"/>
      <c r="AM50" s="190"/>
    </row>
    <row r="51" spans="1:1005" ht="14.5" x14ac:dyDescent="0.35">
      <c r="A51" s="304">
        <f>YampaRiverInflow.TotalOutflow!A51</f>
        <v>46600</v>
      </c>
      <c r="B51" s="280"/>
      <c r="C51" s="270">
        <v>18.831</v>
      </c>
      <c r="D51" s="285">
        <v>18.831</v>
      </c>
      <c r="E51" s="190">
        <v>28.86665</v>
      </c>
      <c r="F51" s="190">
        <v>22.441749999999999</v>
      </c>
      <c r="G51" s="190">
        <v>26.15324</v>
      </c>
      <c r="H51" s="190">
        <v>32.817900000000002</v>
      </c>
      <c r="I51" s="190">
        <v>21.52835</v>
      </c>
      <c r="J51" s="190">
        <v>35.833640000000003</v>
      </c>
      <c r="K51" s="190">
        <v>31.181180000000001</v>
      </c>
      <c r="L51" s="190">
        <v>15.6302</v>
      </c>
      <c r="M51" s="190">
        <v>23.108509999999999</v>
      </c>
      <c r="N51" s="190">
        <v>11.401249999999999</v>
      </c>
      <c r="O51" s="190">
        <v>31.261939999999999</v>
      </c>
      <c r="P51" s="190">
        <v>3.6801999999999997</v>
      </c>
      <c r="Q51" s="190">
        <v>14.693910000000001</v>
      </c>
      <c r="R51" s="190">
        <v>25.271129999999999</v>
      </c>
      <c r="S51" s="190">
        <v>24.69454</v>
      </c>
      <c r="T51" s="190">
        <v>21.273709999999998</v>
      </c>
      <c r="U51" s="190">
        <v>24.753779999999999</v>
      </c>
      <c r="V51" s="190">
        <v>25.619619999999998</v>
      </c>
      <c r="W51" s="190">
        <v>36.973279999999995</v>
      </c>
      <c r="X51" s="190">
        <v>26.050840000000001</v>
      </c>
      <c r="Y51" s="190">
        <v>15.60383</v>
      </c>
      <c r="Z51" s="190">
        <v>22.495830000000002</v>
      </c>
      <c r="AA51" s="190">
        <v>11.813360000000001</v>
      </c>
      <c r="AB51" s="190">
        <v>21.487629999999999</v>
      </c>
      <c r="AC51" s="190">
        <v>15.17426</v>
      </c>
      <c r="AD51" s="190">
        <v>1.5523019999999998</v>
      </c>
      <c r="AE51" s="190">
        <v>45.93045</v>
      </c>
      <c r="AF51" s="190">
        <v>51.271099999999997</v>
      </c>
      <c r="AG51" s="190">
        <v>50.55104</v>
      </c>
      <c r="AH51" s="190">
        <v>39.051919999999996</v>
      </c>
      <c r="AI51" s="190"/>
      <c r="AJ51" s="190"/>
      <c r="AK51" s="190"/>
      <c r="AL51" s="190"/>
      <c r="AM51" s="190"/>
    </row>
    <row r="52" spans="1:1005" ht="14.5" x14ac:dyDescent="0.35">
      <c r="A52" s="304">
        <f>YampaRiverInflow.TotalOutflow!A52</f>
        <v>46631</v>
      </c>
      <c r="B52" s="280"/>
      <c r="C52" s="270">
        <v>11.67</v>
      </c>
      <c r="D52" s="285">
        <v>11.67</v>
      </c>
      <c r="E52" s="190">
        <v>31.235990000000001</v>
      </c>
      <c r="F52" s="190">
        <v>22.33502</v>
      </c>
      <c r="G52" s="190">
        <v>48.394019999999998</v>
      </c>
      <c r="H52" s="190">
        <v>28.478590000000001</v>
      </c>
      <c r="I52" s="190">
        <v>11.490879999999999</v>
      </c>
      <c r="J52" s="190">
        <v>18.042580000000001</v>
      </c>
      <c r="K52" s="190">
        <v>23.867799999999999</v>
      </c>
      <c r="L52" s="190">
        <v>14.97372</v>
      </c>
      <c r="M52" s="190">
        <v>17.04288</v>
      </c>
      <c r="N52" s="190">
        <v>23.401450000000001</v>
      </c>
      <c r="O52" s="190">
        <v>6.1058300000000001</v>
      </c>
      <c r="P52" s="190">
        <v>5.0821000000000005</v>
      </c>
      <c r="Q52" s="190">
        <v>18.601369999999999</v>
      </c>
      <c r="R52" s="190">
        <v>14.47564</v>
      </c>
      <c r="S52" s="190">
        <v>21.351419999999997</v>
      </c>
      <c r="T52" s="190">
        <v>17.48638</v>
      </c>
      <c r="U52" s="190">
        <v>30.457650000000001</v>
      </c>
      <c r="V52" s="190">
        <v>31.318210000000001</v>
      </c>
      <c r="W52" s="190">
        <v>23.158259999999999</v>
      </c>
      <c r="X52" s="190">
        <v>13.249139999999999</v>
      </c>
      <c r="Y52" s="190">
        <v>19.108810000000002</v>
      </c>
      <c r="Z52" s="190">
        <v>13.42262</v>
      </c>
      <c r="AA52" s="190">
        <v>16.063879999999997</v>
      </c>
      <c r="AB52" s="190">
        <v>9.2318680000000004</v>
      </c>
      <c r="AC52" s="190">
        <v>25.419049999999999</v>
      </c>
      <c r="AD52" s="190">
        <v>3.7183029999999997</v>
      </c>
      <c r="AE52" s="190">
        <v>44.919650000000004</v>
      </c>
      <c r="AF52" s="190">
        <v>38.738219999999998</v>
      </c>
      <c r="AG52" s="190">
        <v>36.226120000000002</v>
      </c>
      <c r="AH52" s="190">
        <v>28.125509999999998</v>
      </c>
      <c r="AI52" s="190"/>
      <c r="AJ52" s="190"/>
      <c r="AK52" s="190"/>
      <c r="AL52" s="190"/>
      <c r="AM52" s="190"/>
    </row>
    <row r="53" spans="1:1005" ht="14.5" x14ac:dyDescent="0.35">
      <c r="A53" s="304">
        <f>YampaRiverInflow.TotalOutflow!A53</f>
        <v>46661</v>
      </c>
      <c r="B53" s="280"/>
      <c r="C53" s="270">
        <v>21.152000000000001</v>
      </c>
      <c r="D53" s="285">
        <v>21.152000000000001</v>
      </c>
      <c r="E53" s="190">
        <v>22.088529999999999</v>
      </c>
      <c r="F53" s="190">
        <v>19.114159999999998</v>
      </c>
      <c r="G53" s="190">
        <v>8.2817099999999986</v>
      </c>
      <c r="H53" s="190">
        <v>40.549999999999997</v>
      </c>
      <c r="I53" s="190">
        <v>-13.924200000000001</v>
      </c>
      <c r="J53" s="190">
        <v>25.10202</v>
      </c>
      <c r="K53" s="190">
        <v>12.98898</v>
      </c>
      <c r="L53" s="190">
        <v>27.75198</v>
      </c>
      <c r="M53" s="190">
        <v>9.3924799999999991</v>
      </c>
      <c r="N53" s="190">
        <v>43.769359999999999</v>
      </c>
      <c r="O53" s="190">
        <v>22.534610000000001</v>
      </c>
      <c r="P53" s="190">
        <v>16.070049999999998</v>
      </c>
      <c r="Q53" s="190">
        <v>21.862349999999999</v>
      </c>
      <c r="R53" s="190">
        <v>21.155540000000002</v>
      </c>
      <c r="S53" s="190">
        <v>17.678609999999999</v>
      </c>
      <c r="T53" s="190">
        <v>24.983849999999997</v>
      </c>
      <c r="U53" s="190">
        <v>30.878040000000002</v>
      </c>
      <c r="V53" s="190">
        <v>34.297699999999999</v>
      </c>
      <c r="W53" s="190">
        <v>18.70016</v>
      </c>
      <c r="X53" s="190">
        <v>16.06213</v>
      </c>
      <c r="Y53" s="190">
        <v>34.16733</v>
      </c>
      <c r="Z53" s="190">
        <v>35.623899999999999</v>
      </c>
      <c r="AA53" s="190">
        <v>8.9423110000000001</v>
      </c>
      <c r="AB53" s="190">
        <v>22.663040000000002</v>
      </c>
      <c r="AC53" s="190">
        <v>18.12434</v>
      </c>
      <c r="AD53" s="190">
        <v>20.913310000000003</v>
      </c>
      <c r="AE53" s="190">
        <v>34.431249999999999</v>
      </c>
      <c r="AF53" s="190">
        <v>38.233789999999999</v>
      </c>
      <c r="AG53" s="190">
        <v>25.995049999999999</v>
      </c>
      <c r="AH53" s="190">
        <v>33.972290000000001</v>
      </c>
      <c r="AI53" s="190"/>
      <c r="AJ53" s="190"/>
      <c r="AK53" s="190"/>
      <c r="AL53" s="190"/>
      <c r="AM53" s="190"/>
    </row>
    <row r="54" spans="1:1005" ht="14.5" x14ac:dyDescent="0.35">
      <c r="A54" s="304">
        <f>YampaRiverInflow.TotalOutflow!A54</f>
        <v>46692</v>
      </c>
      <c r="B54" s="280"/>
      <c r="C54" s="270">
        <v>14.368</v>
      </c>
      <c r="D54" s="285">
        <v>14.368</v>
      </c>
      <c r="E54" s="190">
        <v>27.994340000000001</v>
      </c>
      <c r="F54" s="190">
        <v>18.408459999999998</v>
      </c>
      <c r="G54" s="190">
        <v>27.646930000000001</v>
      </c>
      <c r="H54" s="190">
        <v>13.904860000000001</v>
      </c>
      <c r="I54" s="190">
        <v>20.08203</v>
      </c>
      <c r="J54" s="190">
        <v>-4.2350600000000007</v>
      </c>
      <c r="K54" s="190">
        <v>5.5237799999999995</v>
      </c>
      <c r="L54" s="190">
        <v>13.936260000000001</v>
      </c>
      <c r="M54" s="190">
        <v>18.488499999999998</v>
      </c>
      <c r="N54" s="190">
        <v>53.005609999999997</v>
      </c>
      <c r="O54" s="190">
        <v>26.384319999999999</v>
      </c>
      <c r="P54" s="190">
        <v>7.4658100000000003</v>
      </c>
      <c r="Q54" s="190">
        <v>17.107009999999999</v>
      </c>
      <c r="R54" s="190">
        <v>28.95552</v>
      </c>
      <c r="S54" s="190">
        <v>31.72842</v>
      </c>
      <c r="T54" s="190">
        <v>37.927500000000002</v>
      </c>
      <c r="U54" s="190">
        <v>37.545540000000003</v>
      </c>
      <c r="V54" s="190">
        <v>26.962349999999997</v>
      </c>
      <c r="W54" s="190">
        <v>24.636060000000001</v>
      </c>
      <c r="X54" s="190">
        <v>9.1373110000000004</v>
      </c>
      <c r="Y54" s="190">
        <v>11.013590000000001</v>
      </c>
      <c r="Z54" s="190">
        <v>20.70234</v>
      </c>
      <c r="AA54" s="190">
        <v>12.13466</v>
      </c>
      <c r="AB54" s="190">
        <v>16.070899999999998</v>
      </c>
      <c r="AC54" s="190">
        <v>21.472249999999999</v>
      </c>
      <c r="AD54" s="190">
        <v>19.997520000000002</v>
      </c>
      <c r="AE54" s="190">
        <v>35.786089999999994</v>
      </c>
      <c r="AF54" s="190">
        <v>28.035019999999999</v>
      </c>
      <c r="AG54" s="190">
        <v>16.97213</v>
      </c>
      <c r="AH54" s="190">
        <v>32.303910000000002</v>
      </c>
      <c r="AI54" s="190"/>
      <c r="AJ54" s="190"/>
      <c r="AK54" s="190"/>
      <c r="AL54" s="190"/>
      <c r="AM54" s="190"/>
    </row>
    <row r="55" spans="1:1005" ht="14.5" x14ac:dyDescent="0.35">
      <c r="A55" s="304">
        <f>YampaRiverInflow.TotalOutflow!A55</f>
        <v>46722</v>
      </c>
      <c r="B55" s="280"/>
      <c r="C55" s="270">
        <v>17.152999999999999</v>
      </c>
      <c r="D55" s="285">
        <v>17.152999999999999</v>
      </c>
      <c r="E55" s="190">
        <v>16.8964</v>
      </c>
      <c r="F55" s="190">
        <v>5.2648799999999998</v>
      </c>
      <c r="G55" s="190">
        <v>14.9133</v>
      </c>
      <c r="H55" s="190">
        <v>20.716919999999998</v>
      </c>
      <c r="I55" s="190">
        <v>34.09957</v>
      </c>
      <c r="J55" s="190">
        <v>30.479970000000002</v>
      </c>
      <c r="K55" s="190">
        <v>17.71199</v>
      </c>
      <c r="L55" s="190">
        <v>14.28424</v>
      </c>
      <c r="M55" s="190">
        <v>19.058679999999999</v>
      </c>
      <c r="N55" s="190">
        <v>32.092640000000003</v>
      </c>
      <c r="O55" s="190">
        <v>31.069230000000001</v>
      </c>
      <c r="P55" s="190">
        <v>-1.1337300000000001</v>
      </c>
      <c r="Q55" s="190">
        <v>19.942029999999999</v>
      </c>
      <c r="R55" s="190">
        <v>24.682869999999998</v>
      </c>
      <c r="S55" s="190">
        <v>26.541930000000001</v>
      </c>
      <c r="T55" s="190">
        <v>32.755090000000003</v>
      </c>
      <c r="U55" s="190">
        <v>27.805679999999999</v>
      </c>
      <c r="V55" s="190">
        <v>21.076700000000002</v>
      </c>
      <c r="W55" s="190">
        <v>7.0595299999999996</v>
      </c>
      <c r="X55" s="190">
        <v>18.49559</v>
      </c>
      <c r="Y55" s="190">
        <v>21.64105</v>
      </c>
      <c r="Z55" s="190">
        <v>26.011500000000002</v>
      </c>
      <c r="AA55" s="190">
        <v>17.06305</v>
      </c>
      <c r="AB55" s="190">
        <v>26.540560000000003</v>
      </c>
      <c r="AC55" s="190">
        <v>19.891179999999999</v>
      </c>
      <c r="AD55" s="190">
        <v>8.7936929999999993</v>
      </c>
      <c r="AE55" s="190">
        <v>28.205020000000001</v>
      </c>
      <c r="AF55" s="190">
        <v>40.244050000000001</v>
      </c>
      <c r="AG55" s="190">
        <v>27.56195</v>
      </c>
      <c r="AH55" s="190">
        <v>42.93092</v>
      </c>
      <c r="AI55" s="190"/>
      <c r="AJ55" s="190"/>
      <c r="AK55" s="190"/>
      <c r="AL55" s="190"/>
      <c r="AM55" s="190"/>
    </row>
    <row r="56" spans="1:1005" ht="14.5" x14ac:dyDescent="0.35">
      <c r="A56" s="304">
        <f>YampaRiverInflow.TotalOutflow!A56</f>
        <v>46753</v>
      </c>
      <c r="B56" s="280"/>
      <c r="C56" s="270">
        <v>6.7190000000000003</v>
      </c>
      <c r="D56" s="285">
        <v>6.7190000000000003</v>
      </c>
      <c r="E56" s="190">
        <v>9.8134800000000002</v>
      </c>
      <c r="F56" s="190">
        <v>-4.5364899999999997</v>
      </c>
      <c r="G56" s="190">
        <v>13.92507</v>
      </c>
      <c r="H56" s="190">
        <v>62.106730000000006</v>
      </c>
      <c r="I56" s="190">
        <v>30.139110000000002</v>
      </c>
      <c r="J56" s="190">
        <v>34.121430000000004</v>
      </c>
      <c r="K56" s="190">
        <v>0.29199999999999998</v>
      </c>
      <c r="L56" s="190">
        <v>8.3659300000000005</v>
      </c>
      <c r="M56" s="190">
        <v>7.2980700000000001</v>
      </c>
      <c r="N56" s="190">
        <v>137.14750000000001</v>
      </c>
      <c r="O56" s="190">
        <v>5.1085200000000004</v>
      </c>
      <c r="P56" s="190">
        <v>9.6737900000000003</v>
      </c>
      <c r="Q56" s="190">
        <v>13.99601</v>
      </c>
      <c r="R56" s="190">
        <v>3.7156899999999999</v>
      </c>
      <c r="S56" s="190">
        <v>41.649769999999997</v>
      </c>
      <c r="T56" s="190">
        <v>7.6267299999999993</v>
      </c>
      <c r="U56" s="190">
        <v>11.469899999999999</v>
      </c>
      <c r="V56" s="190">
        <v>17.2136</v>
      </c>
      <c r="W56" s="190">
        <v>12.56814</v>
      </c>
      <c r="X56" s="190">
        <v>17.381460000000001</v>
      </c>
      <c r="Y56" s="190">
        <v>26.231240000000003</v>
      </c>
      <c r="Z56" s="190">
        <v>33.2042</v>
      </c>
      <c r="AA56" s="190">
        <v>2.9696009999999999</v>
      </c>
      <c r="AB56" s="190">
        <v>19.397919999999999</v>
      </c>
      <c r="AC56" s="190">
        <v>1.1771969999999998</v>
      </c>
      <c r="AD56" s="190">
        <v>30.506990000000002</v>
      </c>
      <c r="AE56" s="190">
        <v>18.1145</v>
      </c>
      <c r="AF56" s="190">
        <v>101.17739999999999</v>
      </c>
      <c r="AG56" s="190">
        <v>19.38391</v>
      </c>
      <c r="AH56" s="190">
        <v>30.74776</v>
      </c>
      <c r="AI56" s="190"/>
      <c r="AJ56" s="190"/>
      <c r="AK56" s="190"/>
      <c r="AL56" s="190"/>
      <c r="AM56" s="190"/>
    </row>
    <row r="57" spans="1:1005" ht="14.5" x14ac:dyDescent="0.35">
      <c r="A57" s="304">
        <f>YampaRiverInflow.TotalOutflow!A57</f>
        <v>46784</v>
      </c>
      <c r="B57" s="280"/>
      <c r="C57" s="270">
        <v>4.3070000000000004</v>
      </c>
      <c r="D57" s="285">
        <v>4.3070000000000004</v>
      </c>
      <c r="E57" s="190">
        <v>11.232760000000001</v>
      </c>
      <c r="F57" s="190">
        <v>13.169319999999999</v>
      </c>
      <c r="G57" s="190">
        <v>35.386319999999998</v>
      </c>
      <c r="H57" s="190">
        <v>17.077069999999999</v>
      </c>
      <c r="I57" s="190">
        <v>13.379719999999999</v>
      </c>
      <c r="J57" s="190">
        <v>16.086819999999999</v>
      </c>
      <c r="K57" s="190">
        <v>-0.86568000000000001</v>
      </c>
      <c r="L57" s="190">
        <v>23.462679999999999</v>
      </c>
      <c r="M57" s="190">
        <v>14.080209999999999</v>
      </c>
      <c r="N57" s="190">
        <v>174.5822</v>
      </c>
      <c r="O57" s="190">
        <v>11.06955</v>
      </c>
      <c r="P57" s="190">
        <v>-5.6684799999999997</v>
      </c>
      <c r="Q57" s="190">
        <v>3.0183800000000001</v>
      </c>
      <c r="R57" s="190">
        <v>14.69007</v>
      </c>
      <c r="S57" s="190">
        <v>8.8202999999999996</v>
      </c>
      <c r="T57" s="190">
        <v>14.744759999999999</v>
      </c>
      <c r="U57" s="190">
        <v>10.63569</v>
      </c>
      <c r="V57" s="190">
        <v>3.61049</v>
      </c>
      <c r="W57" s="190">
        <v>19.49475</v>
      </c>
      <c r="X57" s="190">
        <v>9.0798199999999998</v>
      </c>
      <c r="Y57" s="190">
        <v>9.4230560000000008</v>
      </c>
      <c r="Z57" s="190">
        <v>14.433450000000001</v>
      </c>
      <c r="AA57" s="190">
        <v>2.5804749999999999</v>
      </c>
      <c r="AB57" s="190">
        <v>12.939129999999999</v>
      </c>
      <c r="AC57" s="190">
        <v>-3.2752500000000002</v>
      </c>
      <c r="AD57" s="190">
        <v>44.287480000000002</v>
      </c>
      <c r="AE57" s="190">
        <v>29.243689999999997</v>
      </c>
      <c r="AF57" s="190">
        <v>221.90360000000001</v>
      </c>
      <c r="AG57" s="190">
        <v>10.26454</v>
      </c>
      <c r="AH57" s="190">
        <v>85.662350000000004</v>
      </c>
      <c r="AI57" s="190"/>
      <c r="AJ57" s="190"/>
      <c r="AK57" s="190"/>
      <c r="AL57" s="190"/>
      <c r="AM57" s="190"/>
    </row>
    <row r="58" spans="1:1005" ht="14.5" x14ac:dyDescent="0.35">
      <c r="A58" s="304">
        <f>YampaRiverInflow.TotalOutflow!A58</f>
        <v>46813</v>
      </c>
      <c r="B58" s="280"/>
      <c r="C58" s="270">
        <v>2.2610000000000001</v>
      </c>
      <c r="D58" s="285">
        <v>2.2610000000000001</v>
      </c>
      <c r="E58" s="190">
        <v>0.26749000000000001</v>
      </c>
      <c r="F58" s="190">
        <v>21.557400000000001</v>
      </c>
      <c r="G58" s="190">
        <v>29.812529999999999</v>
      </c>
      <c r="H58" s="190">
        <v>17.33398</v>
      </c>
      <c r="I58" s="190">
        <v>4.5499399999999994</v>
      </c>
      <c r="J58" s="190">
        <v>29.456400000000002</v>
      </c>
      <c r="K58" s="190">
        <v>7.59199</v>
      </c>
      <c r="L58" s="190">
        <v>0.58572999999999997</v>
      </c>
      <c r="M58" s="190">
        <v>5.9264799999999997</v>
      </c>
      <c r="N58" s="190">
        <v>168.7243</v>
      </c>
      <c r="O58" s="190">
        <v>24.415849999999999</v>
      </c>
      <c r="P58" s="190">
        <v>16.08663</v>
      </c>
      <c r="Q58" s="190">
        <v>3.1996100000000003</v>
      </c>
      <c r="R58" s="190">
        <v>10.91578</v>
      </c>
      <c r="S58" s="190">
        <v>55.120930000000001</v>
      </c>
      <c r="T58" s="190">
        <v>5.3349099999999998</v>
      </c>
      <c r="U58" s="190">
        <v>8.3023799999999994</v>
      </c>
      <c r="V58" s="190">
        <v>7.6192200000000003</v>
      </c>
      <c r="W58" s="190">
        <v>-3.1343100000000002</v>
      </c>
      <c r="X58" s="190">
        <v>2.8256300000000003</v>
      </c>
      <c r="Y58" s="190">
        <v>17.701610000000002</v>
      </c>
      <c r="Z58" s="190">
        <v>10.766690000000001</v>
      </c>
      <c r="AA58" s="190">
        <v>-2.6526999999999998</v>
      </c>
      <c r="AB58" s="190">
        <v>-4.7138400000000003</v>
      </c>
      <c r="AC58" s="190">
        <v>14.927820000000001</v>
      </c>
      <c r="AD58" s="190">
        <v>37.971170000000001</v>
      </c>
      <c r="AE58" s="190">
        <v>61.31456</v>
      </c>
      <c r="AF58" s="190">
        <v>316.43129999999996</v>
      </c>
      <c r="AG58" s="190">
        <v>30.523220000000002</v>
      </c>
      <c r="AH58" s="190">
        <v>99.089590000000001</v>
      </c>
      <c r="AI58" s="190"/>
      <c r="AJ58" s="190"/>
      <c r="AK58" s="190"/>
      <c r="AL58" s="190"/>
      <c r="AM58" s="190"/>
    </row>
    <row r="59" spans="1:1005" ht="14.5" x14ac:dyDescent="0.35">
      <c r="A59" s="304">
        <f>YampaRiverInflow.TotalOutflow!A59</f>
        <v>46844</v>
      </c>
      <c r="B59" s="280"/>
      <c r="C59" s="270">
        <v>6.609</v>
      </c>
      <c r="D59" s="285">
        <v>6.609</v>
      </c>
      <c r="E59" s="190">
        <v>14.181340000000001</v>
      </c>
      <c r="F59" s="190">
        <v>10.90859</v>
      </c>
      <c r="G59" s="190">
        <v>31.157610000000002</v>
      </c>
      <c r="H59" s="190">
        <v>9.207790000000001</v>
      </c>
      <c r="I59" s="190">
        <v>-60.225830000000002</v>
      </c>
      <c r="J59" s="190">
        <v>53.373489999999997</v>
      </c>
      <c r="K59" s="190">
        <v>10.18976</v>
      </c>
      <c r="L59" s="190">
        <v>22.325830000000003</v>
      </c>
      <c r="M59" s="190">
        <v>12.528739999999999</v>
      </c>
      <c r="N59" s="190">
        <v>16.69754</v>
      </c>
      <c r="O59" s="190">
        <v>14.457510000000001</v>
      </c>
      <c r="P59" s="190">
        <v>15.693350000000001</v>
      </c>
      <c r="Q59" s="190">
        <v>12.19009</v>
      </c>
      <c r="R59" s="190">
        <v>15.191180000000001</v>
      </c>
      <c r="S59" s="190">
        <v>34.110879999999995</v>
      </c>
      <c r="T59" s="190">
        <v>18.928849999999997</v>
      </c>
      <c r="U59" s="190">
        <v>23.699870000000001</v>
      </c>
      <c r="V59" s="190">
        <v>14.320200000000002</v>
      </c>
      <c r="W59" s="190">
        <v>23.981200000000001</v>
      </c>
      <c r="X59" s="190">
        <v>12.70073</v>
      </c>
      <c r="Y59" s="190">
        <v>17.83746</v>
      </c>
      <c r="Z59" s="190">
        <v>12.692639999999999</v>
      </c>
      <c r="AA59" s="190">
        <v>-8.0273199999999996</v>
      </c>
      <c r="AB59" s="190">
        <v>5.617337</v>
      </c>
      <c r="AC59" s="190">
        <v>29.066040000000001</v>
      </c>
      <c r="AD59" s="190">
        <v>68.50724000000001</v>
      </c>
      <c r="AE59" s="190">
        <v>34.07152</v>
      </c>
      <c r="AF59" s="190">
        <v>40.68047</v>
      </c>
      <c r="AG59" s="190">
        <v>13.75267</v>
      </c>
      <c r="AH59" s="190">
        <v>16.01717</v>
      </c>
      <c r="AI59" s="190"/>
      <c r="AJ59" s="190"/>
      <c r="AK59" s="190"/>
      <c r="AL59" s="190"/>
      <c r="AM59" s="190"/>
    </row>
    <row r="60" spans="1:1005" ht="14.5" x14ac:dyDescent="0.35">
      <c r="A60" s="304">
        <f>YampaRiverInflow.TotalOutflow!A60</f>
        <v>46874</v>
      </c>
      <c r="B60" s="280"/>
      <c r="C60" s="270">
        <v>3.5990000000000002</v>
      </c>
      <c r="D60" s="285">
        <v>3.5990000000000002</v>
      </c>
      <c r="E60" s="190">
        <v>16.225469999999998</v>
      </c>
      <c r="F60" s="190">
        <v>15.98751</v>
      </c>
      <c r="G60" s="190">
        <v>22.762439999999998</v>
      </c>
      <c r="H60" s="190">
        <v>16.884130000000003</v>
      </c>
      <c r="I60" s="190">
        <v>-18.579159999999998</v>
      </c>
      <c r="J60" s="190">
        <v>0.76658000000000004</v>
      </c>
      <c r="K60" s="190">
        <v>15.05968</v>
      </c>
      <c r="L60" s="190">
        <v>18.966650000000001</v>
      </c>
      <c r="M60" s="190">
        <v>6.8135300000000001</v>
      </c>
      <c r="N60" s="190">
        <v>10.48025</v>
      </c>
      <c r="O60" s="190">
        <v>-4.4347899999999996</v>
      </c>
      <c r="P60" s="190">
        <v>13.546040000000001</v>
      </c>
      <c r="Q60" s="190">
        <v>14.374000000000001</v>
      </c>
      <c r="R60" s="190">
        <v>20.312279999999998</v>
      </c>
      <c r="S60" s="190">
        <v>24.09412</v>
      </c>
      <c r="T60" s="190">
        <v>17.2925</v>
      </c>
      <c r="U60" s="190">
        <v>26.04485</v>
      </c>
      <c r="V60" s="190">
        <v>20.55932</v>
      </c>
      <c r="W60" s="190">
        <v>-2.9233899999999999</v>
      </c>
      <c r="X60" s="190">
        <v>20.669799999999999</v>
      </c>
      <c r="Y60" s="190">
        <v>13.049940000000001</v>
      </c>
      <c r="Z60" s="190">
        <v>22.04082</v>
      </c>
      <c r="AA60" s="190">
        <v>10.49208</v>
      </c>
      <c r="AB60" s="190">
        <v>8.221705</v>
      </c>
      <c r="AC60" s="190">
        <v>-6.3989399999999996</v>
      </c>
      <c r="AD60" s="190">
        <v>35.158190000000005</v>
      </c>
      <c r="AE60" s="190">
        <v>30.619150000000001</v>
      </c>
      <c r="AF60" s="190">
        <v>51.445999999999998</v>
      </c>
      <c r="AG60" s="190">
        <v>147.4316</v>
      </c>
      <c r="AH60" s="190">
        <v>31.464639999999999</v>
      </c>
      <c r="AI60" s="190"/>
      <c r="AJ60" s="190"/>
      <c r="AK60" s="190"/>
      <c r="AL60" s="190"/>
      <c r="AM60" s="190"/>
    </row>
    <row r="61" spans="1:1005" ht="14.5" x14ac:dyDescent="0.35">
      <c r="A61" s="304">
        <f>YampaRiverInflow.TotalOutflow!A61</f>
        <v>46905</v>
      </c>
      <c r="B61" s="280"/>
      <c r="C61" s="270">
        <v>10.122</v>
      </c>
      <c r="D61" s="285">
        <v>10.122</v>
      </c>
      <c r="E61" s="190">
        <v>16.579849999999997</v>
      </c>
      <c r="F61" s="190">
        <v>17.054269999999999</v>
      </c>
      <c r="G61" s="190">
        <v>19.0702</v>
      </c>
      <c r="H61" s="190">
        <v>13.2582</v>
      </c>
      <c r="I61" s="190">
        <v>34.340009999999999</v>
      </c>
      <c r="J61" s="190">
        <v>31.23612</v>
      </c>
      <c r="K61" s="190">
        <v>9.42577</v>
      </c>
      <c r="L61" s="190">
        <v>11.861139999999999</v>
      </c>
      <c r="M61" s="190">
        <v>3.2528800000000002</v>
      </c>
      <c r="N61" s="190">
        <v>10.676410000000001</v>
      </c>
      <c r="O61" s="190">
        <v>-12.562700000000001</v>
      </c>
      <c r="P61" s="190">
        <v>10.9498</v>
      </c>
      <c r="Q61" s="190">
        <v>4.9075899999999999</v>
      </c>
      <c r="R61" s="190">
        <v>20.479099999999999</v>
      </c>
      <c r="S61" s="190">
        <v>23.339099999999998</v>
      </c>
      <c r="T61" s="190">
        <v>14.779639999999999</v>
      </c>
      <c r="U61" s="190">
        <v>10.374750000000001</v>
      </c>
      <c r="V61" s="190">
        <v>15.253579999999999</v>
      </c>
      <c r="W61" s="190">
        <v>10.87237</v>
      </c>
      <c r="X61" s="190">
        <v>19.39621</v>
      </c>
      <c r="Y61" s="190">
        <v>18.288060000000002</v>
      </c>
      <c r="Z61" s="190">
        <v>0.1727841</v>
      </c>
      <c r="AA61" s="190">
        <v>6.1307309999999999</v>
      </c>
      <c r="AB61" s="190">
        <v>10.9467</v>
      </c>
      <c r="AC61" s="190">
        <v>-4.7618999999999998</v>
      </c>
      <c r="AD61" s="190">
        <v>38.329680000000003</v>
      </c>
      <c r="AE61" s="190">
        <v>17.90776</v>
      </c>
      <c r="AF61" s="190">
        <v>23.242540000000002</v>
      </c>
      <c r="AG61" s="190">
        <v>149.01420000000002</v>
      </c>
      <c r="AH61" s="190">
        <v>25.634610000000002</v>
      </c>
      <c r="AI61" s="190"/>
      <c r="AJ61" s="190"/>
      <c r="AK61" s="190"/>
      <c r="AL61" s="190"/>
      <c r="AM61" s="190"/>
    </row>
    <row r="62" spans="1:1005" ht="14.5" x14ac:dyDescent="0.35">
      <c r="A62" s="304">
        <f>YampaRiverInflow.TotalOutflow!A62</f>
        <v>46935</v>
      </c>
      <c r="B62" s="280"/>
      <c r="C62" s="270">
        <v>16.861999999999998</v>
      </c>
      <c r="D62" s="285">
        <v>16.861999999999998</v>
      </c>
      <c r="E62" s="190">
        <v>19.69941</v>
      </c>
      <c r="F62" s="190">
        <v>17.99015</v>
      </c>
      <c r="G62" s="190">
        <v>13.171860000000001</v>
      </c>
      <c r="H62" s="190">
        <v>40.615339999999996</v>
      </c>
      <c r="I62" s="190">
        <v>26.544730000000001</v>
      </c>
      <c r="J62" s="190">
        <v>25.423359999999999</v>
      </c>
      <c r="K62" s="190">
        <v>13.888549999999999</v>
      </c>
      <c r="L62" s="190">
        <v>15.145760000000001</v>
      </c>
      <c r="M62" s="190">
        <v>6.6023500000000004</v>
      </c>
      <c r="N62" s="190">
        <v>10.07929</v>
      </c>
      <c r="O62" s="190">
        <v>4.5085600000000001</v>
      </c>
      <c r="P62" s="190">
        <v>26.234180000000002</v>
      </c>
      <c r="Q62" s="190">
        <v>12.146379999999999</v>
      </c>
      <c r="R62" s="190">
        <v>17.390999999999998</v>
      </c>
      <c r="S62" s="190">
        <v>17.51343</v>
      </c>
      <c r="T62" s="190">
        <v>34.483599999999996</v>
      </c>
      <c r="U62" s="190">
        <v>45.963620000000006</v>
      </c>
      <c r="V62" s="190">
        <v>28.082819999999998</v>
      </c>
      <c r="W62" s="190">
        <v>19.215400000000002</v>
      </c>
      <c r="X62" s="190">
        <v>17.710519999999999</v>
      </c>
      <c r="Y62" s="190">
        <v>20.118539999999999</v>
      </c>
      <c r="Z62" s="190">
        <v>18.059009999999997</v>
      </c>
      <c r="AA62" s="190">
        <v>20.378209999999999</v>
      </c>
      <c r="AB62" s="190">
        <v>15.53816</v>
      </c>
      <c r="AC62" s="190">
        <v>2.6186829999999999</v>
      </c>
      <c r="AD62" s="190">
        <v>37.980930000000001</v>
      </c>
      <c r="AE62" s="190">
        <v>46.885179999999998</v>
      </c>
      <c r="AF62" s="190">
        <v>38.639189999999999</v>
      </c>
      <c r="AG62" s="190">
        <v>161.9752</v>
      </c>
      <c r="AH62" s="190">
        <v>38.31944</v>
      </c>
      <c r="AI62" s="190"/>
      <c r="AJ62" s="190"/>
      <c r="AK62" s="190"/>
      <c r="AL62" s="190"/>
      <c r="AM62" s="190"/>
    </row>
    <row r="63" spans="1:1005" ht="14.5" x14ac:dyDescent="0.35">
      <c r="A63" s="304">
        <f>YampaRiverInflow.TotalOutflow!A63</f>
        <v>46966</v>
      </c>
      <c r="B63" s="280"/>
      <c r="C63" s="270">
        <v>18.831</v>
      </c>
      <c r="D63" s="285">
        <v>18.831</v>
      </c>
      <c r="E63" s="190">
        <v>22.441749999999999</v>
      </c>
      <c r="F63" s="190">
        <v>26.15324</v>
      </c>
      <c r="G63" s="190">
        <v>32.817900000000002</v>
      </c>
      <c r="H63" s="190">
        <v>21.52835</v>
      </c>
      <c r="I63" s="190">
        <v>35.833640000000003</v>
      </c>
      <c r="J63" s="190">
        <v>31.181180000000001</v>
      </c>
      <c r="K63" s="190">
        <v>15.6302</v>
      </c>
      <c r="L63" s="190">
        <v>23.108509999999999</v>
      </c>
      <c r="M63" s="190">
        <v>11.401249999999999</v>
      </c>
      <c r="N63" s="190">
        <v>31.261939999999999</v>
      </c>
      <c r="O63" s="190">
        <v>3.6801999999999997</v>
      </c>
      <c r="P63" s="190">
        <v>14.693910000000001</v>
      </c>
      <c r="Q63" s="190">
        <v>25.271129999999999</v>
      </c>
      <c r="R63" s="190">
        <v>24.69454</v>
      </c>
      <c r="S63" s="190">
        <v>21.273709999999998</v>
      </c>
      <c r="T63" s="190">
        <v>24.753779999999999</v>
      </c>
      <c r="U63" s="190">
        <v>25.619619999999998</v>
      </c>
      <c r="V63" s="190">
        <v>36.973279999999995</v>
      </c>
      <c r="W63" s="190">
        <v>26.050840000000001</v>
      </c>
      <c r="X63" s="190">
        <v>15.60383</v>
      </c>
      <c r="Y63" s="190">
        <v>22.495830000000002</v>
      </c>
      <c r="Z63" s="190">
        <v>11.813360000000001</v>
      </c>
      <c r="AA63" s="190">
        <v>21.487629999999999</v>
      </c>
      <c r="AB63" s="190">
        <v>15.17426</v>
      </c>
      <c r="AC63" s="190">
        <v>1.5523019999999998</v>
      </c>
      <c r="AD63" s="190">
        <v>45.93045</v>
      </c>
      <c r="AE63" s="190">
        <v>51.271099999999997</v>
      </c>
      <c r="AF63" s="190">
        <v>50.55104</v>
      </c>
      <c r="AG63" s="190">
        <v>39.051919999999996</v>
      </c>
      <c r="AH63" s="190">
        <v>28.86665</v>
      </c>
      <c r="AI63" s="190"/>
      <c r="AJ63" s="190"/>
      <c r="AK63" s="190"/>
      <c r="AL63" s="190"/>
      <c r="AM63" s="190"/>
    </row>
    <row r="64" spans="1:1005" ht="14.5" x14ac:dyDescent="0.35">
      <c r="A64" s="304">
        <f>YampaRiverInflow.TotalOutflow!A64</f>
        <v>46997</v>
      </c>
      <c r="B64" s="280"/>
      <c r="C64" s="270">
        <v>11.67</v>
      </c>
      <c r="D64" s="285">
        <v>11.67</v>
      </c>
      <c r="E64" s="190">
        <v>22.33502</v>
      </c>
      <c r="F64" s="190">
        <v>48.394019999999998</v>
      </c>
      <c r="G64" s="190">
        <v>28.478590000000001</v>
      </c>
      <c r="H64" s="190">
        <v>11.490879999999999</v>
      </c>
      <c r="I64" s="190">
        <v>18.042580000000001</v>
      </c>
      <c r="J64" s="190">
        <v>23.867799999999999</v>
      </c>
      <c r="K64" s="190">
        <v>14.97372</v>
      </c>
      <c r="L64" s="190">
        <v>17.04288</v>
      </c>
      <c r="M64" s="190">
        <v>23.401450000000001</v>
      </c>
      <c r="N64" s="190">
        <v>6.1058300000000001</v>
      </c>
      <c r="O64" s="190">
        <v>5.0821000000000005</v>
      </c>
      <c r="P64" s="190">
        <v>18.601369999999999</v>
      </c>
      <c r="Q64" s="190">
        <v>14.47564</v>
      </c>
      <c r="R64" s="190">
        <v>21.351419999999997</v>
      </c>
      <c r="S64" s="190">
        <v>17.48638</v>
      </c>
      <c r="T64" s="190">
        <v>30.457650000000001</v>
      </c>
      <c r="U64" s="190">
        <v>31.318210000000001</v>
      </c>
      <c r="V64" s="190">
        <v>23.158259999999999</v>
      </c>
      <c r="W64" s="190">
        <v>13.249139999999999</v>
      </c>
      <c r="X64" s="190">
        <v>19.108810000000002</v>
      </c>
      <c r="Y64" s="190">
        <v>13.42262</v>
      </c>
      <c r="Z64" s="190">
        <v>16.063879999999997</v>
      </c>
      <c r="AA64" s="190">
        <v>9.2318680000000004</v>
      </c>
      <c r="AB64" s="190">
        <v>25.419049999999999</v>
      </c>
      <c r="AC64" s="190">
        <v>3.7183029999999997</v>
      </c>
      <c r="AD64" s="190">
        <v>44.919650000000004</v>
      </c>
      <c r="AE64" s="190">
        <v>38.738219999999998</v>
      </c>
      <c r="AF64" s="190">
        <v>36.226120000000002</v>
      </c>
      <c r="AG64" s="190">
        <v>28.125509999999998</v>
      </c>
      <c r="AH64" s="190">
        <v>31.235990000000001</v>
      </c>
      <c r="AI64" s="190"/>
      <c r="AJ64" s="190"/>
      <c r="AK64" s="190"/>
      <c r="AL64" s="190"/>
      <c r="AM64" s="190"/>
      <c r="ALQ64" s="172" t="e">
        <v>#N/A</v>
      </c>
    </row>
    <row r="65" spans="1:1005" ht="14.5" x14ac:dyDescent="0.3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4.5" x14ac:dyDescent="0.3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4.5" x14ac:dyDescent="0.3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4.5" x14ac:dyDescent="0.3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4.5" x14ac:dyDescent="0.3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4.5" x14ac:dyDescent="0.3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4.5" x14ac:dyDescent="0.3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35">
      <c r="A72" s="304"/>
      <c r="B72" s="279"/>
      <c r="C72" s="269"/>
      <c r="D72" s="296"/>
      <c r="AI72" s="190"/>
      <c r="AJ72" s="190"/>
      <c r="AK72" s="190"/>
      <c r="AL72" s="190"/>
      <c r="AM72" s="190"/>
      <c r="ALQ72" s="172" t="e">
        <v>#N/A</v>
      </c>
    </row>
    <row r="73" spans="1:1005" ht="12.75" customHeight="1" x14ac:dyDescent="0.35">
      <c r="A73" s="304"/>
      <c r="B73" s="279"/>
      <c r="C73" s="269"/>
      <c r="D73" s="296"/>
      <c r="E73" s="190"/>
      <c r="AI73" s="190"/>
      <c r="AJ73" s="190"/>
      <c r="AK73" s="190"/>
      <c r="AL73" s="190"/>
      <c r="AM73" s="190"/>
    </row>
    <row r="74" spans="1:1005" ht="12.75" customHeight="1" x14ac:dyDescent="0.35">
      <c r="A74" s="304"/>
      <c r="B74" s="279"/>
      <c r="C74" s="269"/>
      <c r="D74" s="296"/>
      <c r="AI74" s="190"/>
      <c r="AJ74" s="190"/>
      <c r="AK74" s="190"/>
      <c r="AL74" s="190"/>
      <c r="AM74" s="190"/>
    </row>
    <row r="75" spans="1:1005" ht="12.75" customHeight="1" x14ac:dyDescent="0.35">
      <c r="A75" s="304"/>
      <c r="B75" s="279"/>
      <c r="C75" s="269"/>
      <c r="D75" s="296"/>
      <c r="AI75" s="190"/>
      <c r="AJ75" s="190"/>
      <c r="AK75" s="190"/>
      <c r="AL75" s="190"/>
      <c r="AM75" s="190"/>
    </row>
    <row r="76" spans="1:1005" ht="12.75" customHeight="1" x14ac:dyDescent="0.35">
      <c r="A76" s="304"/>
      <c r="B76" s="279"/>
      <c r="C76" s="269"/>
      <c r="D76" s="296"/>
      <c r="AI76" s="190"/>
      <c r="AJ76" s="190"/>
      <c r="AK76" s="190"/>
      <c r="AL76" s="190"/>
      <c r="AM76" s="190"/>
    </row>
    <row r="77" spans="1:1005" ht="12.75" customHeight="1" x14ac:dyDescent="0.35">
      <c r="A77" s="304"/>
      <c r="B77" s="279"/>
      <c r="C77" s="269"/>
      <c r="D77" s="296"/>
      <c r="AI77" s="190"/>
      <c r="AJ77" s="190"/>
      <c r="AK77" s="190"/>
      <c r="AL77" s="190"/>
      <c r="AM77" s="190"/>
    </row>
    <row r="78" spans="1:1005" ht="12.75" customHeight="1" x14ac:dyDescent="0.35">
      <c r="A78" s="304"/>
      <c r="B78" s="279"/>
      <c r="C78" s="269"/>
      <c r="D78" s="296"/>
      <c r="AI78" s="190"/>
      <c r="AJ78" s="190"/>
      <c r="AK78" s="190"/>
      <c r="AL78" s="190"/>
      <c r="AM78" s="190"/>
    </row>
    <row r="79" spans="1:1005" ht="12.75" customHeight="1" x14ac:dyDescent="0.35">
      <c r="A79" s="304"/>
      <c r="B79" s="279"/>
      <c r="C79" s="269"/>
      <c r="D79" s="296"/>
      <c r="AI79" s="190"/>
      <c r="AJ79" s="190"/>
      <c r="AK79" s="190"/>
      <c r="AL79" s="190"/>
      <c r="AM79" s="190"/>
    </row>
    <row r="80" spans="1:1005" ht="12.75" customHeight="1" x14ac:dyDescent="0.35">
      <c r="A80" s="304"/>
      <c r="B80" s="279"/>
      <c r="C80" s="269"/>
      <c r="D80" s="296"/>
      <c r="AI80" s="190"/>
      <c r="AJ80" s="190"/>
      <c r="AK80" s="190"/>
      <c r="AL80" s="190"/>
      <c r="AM80" s="190"/>
    </row>
    <row r="81" spans="1:39" ht="12.75" customHeight="1" x14ac:dyDescent="0.35">
      <c r="A81" s="304"/>
      <c r="B81" s="279"/>
      <c r="C81" s="269"/>
      <c r="D81" s="296"/>
      <c r="AI81" s="190"/>
      <c r="AJ81" s="190"/>
      <c r="AK81" s="190"/>
      <c r="AL81" s="190"/>
      <c r="AM81" s="190"/>
    </row>
    <row r="82" spans="1:39" ht="12.75" customHeight="1" x14ac:dyDescent="0.35">
      <c r="A82" s="304"/>
      <c r="B82" s="279"/>
      <c r="C82" s="269"/>
      <c r="D82" s="296"/>
      <c r="AI82" s="190"/>
      <c r="AJ82" s="190"/>
      <c r="AK82" s="190"/>
      <c r="AL82" s="190"/>
      <c r="AM82" s="190"/>
    </row>
    <row r="83" spans="1:39" ht="12.75" customHeight="1" x14ac:dyDescent="0.35">
      <c r="A83" s="304"/>
      <c r="B83" s="279"/>
      <c r="C83" s="269"/>
      <c r="D83" s="296"/>
      <c r="AI83" s="190"/>
      <c r="AJ83" s="190"/>
      <c r="AK83" s="190"/>
      <c r="AL83" s="190"/>
      <c r="AM83" s="190"/>
    </row>
    <row r="84" spans="1:39" ht="12.75" customHeight="1" x14ac:dyDescent="0.35">
      <c r="A84" s="304"/>
      <c r="B84" s="279"/>
      <c r="C84" s="269"/>
      <c r="D84" s="296"/>
      <c r="AI84" s="190"/>
      <c r="AJ84" s="190"/>
      <c r="AK84" s="190"/>
      <c r="AL84" s="190"/>
      <c r="AM84" s="190"/>
    </row>
    <row r="85" spans="1:39" ht="12.75" customHeight="1" x14ac:dyDescent="0.35">
      <c r="AI85" s="190"/>
      <c r="AJ85" s="190"/>
      <c r="AK85" s="190"/>
      <c r="AL85" s="190"/>
      <c r="AM85" s="190"/>
    </row>
    <row r="86" spans="1:39" ht="12.75" customHeight="1" x14ac:dyDescent="0.35">
      <c r="AI86" s="190"/>
      <c r="AJ86" s="190"/>
      <c r="AK86" s="190"/>
      <c r="AL86" s="190"/>
      <c r="AM86" s="190"/>
    </row>
    <row r="87" spans="1:39" ht="12.75" customHeight="1" x14ac:dyDescent="0.35">
      <c r="AI87" s="190"/>
      <c r="AJ87" s="190"/>
      <c r="AK87" s="190"/>
      <c r="AL87" s="190"/>
      <c r="AM87" s="190"/>
    </row>
    <row r="88" spans="1:39" ht="12.75" customHeight="1" x14ac:dyDescent="0.35">
      <c r="AI88" s="190"/>
      <c r="AJ88" s="190"/>
      <c r="AK88" s="190"/>
      <c r="AL88" s="190"/>
      <c r="AM88" s="190"/>
    </row>
    <row r="89" spans="1:39" ht="12.75" customHeight="1" x14ac:dyDescent="0.35">
      <c r="AI89" s="190"/>
      <c r="AJ89" s="190"/>
      <c r="AK89" s="190"/>
      <c r="AL89" s="190"/>
      <c r="AM89" s="190"/>
    </row>
    <row r="90" spans="1:39" ht="12.75" customHeight="1" x14ac:dyDescent="0.35">
      <c r="AI90" s="190"/>
      <c r="AJ90" s="190"/>
      <c r="AK90" s="190"/>
      <c r="AL90" s="190"/>
      <c r="AM90" s="190"/>
    </row>
    <row r="91" spans="1:39" ht="12.75" customHeight="1" x14ac:dyDescent="0.35">
      <c r="AI91" s="190"/>
      <c r="AJ91" s="190"/>
      <c r="AK91" s="190"/>
      <c r="AL91" s="190"/>
      <c r="AM91" s="190"/>
    </row>
    <row r="92" spans="1:39" ht="12.75" customHeight="1" x14ac:dyDescent="0.35">
      <c r="AI92" s="190"/>
      <c r="AJ92" s="190"/>
      <c r="AK92" s="190"/>
      <c r="AL92" s="190"/>
      <c r="AM92" s="190"/>
    </row>
    <row r="93" spans="1:39" ht="12.75" customHeight="1" x14ac:dyDescent="0.35">
      <c r="AI93" s="190"/>
      <c r="AJ93" s="190"/>
      <c r="AK93" s="190"/>
      <c r="AL93" s="190"/>
      <c r="AM93" s="190"/>
    </row>
    <row r="94" spans="1:39" ht="12.75" customHeight="1" x14ac:dyDescent="0.35">
      <c r="AI94" s="190"/>
      <c r="AJ94" s="190"/>
      <c r="AK94" s="190"/>
      <c r="AL94" s="190"/>
      <c r="AM94" s="190"/>
    </row>
    <row r="95" spans="1:39" ht="12.75" customHeight="1" x14ac:dyDescent="0.35">
      <c r="AI95" s="190"/>
      <c r="AJ95" s="190"/>
      <c r="AK95" s="190"/>
      <c r="AL95" s="190"/>
      <c r="AM95" s="190"/>
    </row>
    <row r="96" spans="1:39" ht="12.75" customHeight="1" x14ac:dyDescent="0.35">
      <c r="AI96" s="190"/>
      <c r="AJ96" s="190"/>
      <c r="AK96" s="190"/>
      <c r="AL96" s="190"/>
      <c r="AM96" s="190"/>
    </row>
    <row r="97" spans="35:39" ht="12.75" customHeight="1" x14ac:dyDescent="0.35">
      <c r="AI97" s="190"/>
      <c r="AJ97" s="190"/>
      <c r="AK97" s="190"/>
      <c r="AL97" s="190"/>
      <c r="AM97" s="190"/>
    </row>
    <row r="98" spans="35:39" ht="12.75" customHeight="1" x14ac:dyDescent="0.35">
      <c r="AI98" s="190"/>
      <c r="AJ98" s="190"/>
      <c r="AK98" s="190"/>
      <c r="AL98" s="190"/>
      <c r="AM98" s="190"/>
    </row>
    <row r="99" spans="35:39" ht="12.75" customHeight="1" x14ac:dyDescent="0.35">
      <c r="AI99" s="190"/>
      <c r="AJ99" s="190"/>
      <c r="AK99" s="190"/>
      <c r="AL99" s="190"/>
      <c r="AM99" s="190"/>
    </row>
    <row r="100" spans="35:39" ht="12.75" customHeight="1" x14ac:dyDescent="0.35">
      <c r="AI100" s="190"/>
      <c r="AJ100" s="190"/>
      <c r="AK100" s="190"/>
      <c r="AL100" s="190"/>
      <c r="AM100" s="190"/>
    </row>
    <row r="101" spans="35:39" ht="12.75" customHeight="1" x14ac:dyDescent="0.35">
      <c r="AI101" s="190"/>
      <c r="AJ101" s="190"/>
      <c r="AK101" s="190"/>
      <c r="AL101" s="190"/>
      <c r="AM101" s="190"/>
    </row>
    <row r="102" spans="35:39" ht="12.75" customHeight="1" x14ac:dyDescent="0.35">
      <c r="AI102" s="190"/>
      <c r="AJ102" s="190"/>
      <c r="AK102" s="190"/>
      <c r="AL102" s="190"/>
      <c r="AM102" s="190"/>
    </row>
    <row r="103" spans="35:39" ht="12.75" customHeight="1" x14ac:dyDescent="0.35">
      <c r="AI103" s="190"/>
      <c r="AJ103" s="190"/>
      <c r="AK103" s="190"/>
      <c r="AL103" s="190"/>
      <c r="AM103" s="190"/>
    </row>
    <row r="104" spans="35:39" ht="12.75" customHeight="1" x14ac:dyDescent="0.35">
      <c r="AI104" s="190"/>
      <c r="AJ104" s="190"/>
      <c r="AK104" s="190"/>
      <c r="AL104" s="190"/>
      <c r="AM104" s="190"/>
    </row>
    <row r="105" spans="35:39" ht="12.75" customHeight="1" x14ac:dyDescent="0.35">
      <c r="AI105" s="190"/>
      <c r="AJ105" s="190"/>
      <c r="AK105" s="190"/>
      <c r="AL105" s="190"/>
      <c r="AM105" s="190"/>
    </row>
    <row r="106" spans="35:39" ht="12.75" customHeight="1" x14ac:dyDescent="0.35">
      <c r="AI106" s="190"/>
      <c r="AJ106" s="190"/>
      <c r="AK106" s="190"/>
      <c r="AL106" s="190"/>
      <c r="AM106" s="190"/>
    </row>
    <row r="107" spans="35:39" ht="12.75" customHeight="1" x14ac:dyDescent="0.35">
      <c r="AI107" s="190"/>
      <c r="AJ107" s="190"/>
      <c r="AK107" s="190"/>
      <c r="AL107" s="190"/>
      <c r="AM107" s="190"/>
    </row>
    <row r="108" spans="35:39" ht="12.75" customHeight="1" x14ac:dyDescent="0.35">
      <c r="AI108" s="190"/>
      <c r="AJ108" s="190"/>
      <c r="AK108" s="190"/>
      <c r="AL108" s="190"/>
      <c r="AM108" s="190"/>
    </row>
    <row r="109" spans="35:39" ht="12.75" customHeight="1" x14ac:dyDescent="0.35">
      <c r="AI109" s="190"/>
      <c r="AJ109" s="190"/>
      <c r="AK109" s="190"/>
      <c r="AL109" s="190"/>
      <c r="AM109" s="190"/>
    </row>
    <row r="110" spans="35:39" ht="12.75" customHeight="1" x14ac:dyDescent="0.35">
      <c r="AI110" s="190"/>
      <c r="AJ110" s="190"/>
      <c r="AK110" s="190"/>
      <c r="AL110" s="190"/>
      <c r="AM110" s="190"/>
    </row>
    <row r="111" spans="35:39" ht="12.75" customHeight="1" x14ac:dyDescent="0.35">
      <c r="AI111" s="190"/>
      <c r="AJ111" s="190"/>
      <c r="AK111" s="190"/>
      <c r="AL111" s="190"/>
      <c r="AM111" s="190"/>
    </row>
    <row r="112" spans="35:39" ht="12.75" customHeight="1" x14ac:dyDescent="0.35">
      <c r="AI112" s="190"/>
      <c r="AJ112" s="190"/>
      <c r="AK112" s="190"/>
      <c r="AL112" s="190"/>
      <c r="AM112" s="190"/>
    </row>
    <row r="113" spans="35:39" ht="12.75" customHeight="1" x14ac:dyDescent="0.3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265625" defaultRowHeight="12.75" customHeight="1" x14ac:dyDescent="0.35"/>
  <cols>
    <col min="1" max="1" width="9.1796875" customWidth="1"/>
    <col min="2" max="2" width="5" customWidth="1"/>
    <col min="3" max="3" width="32" bestFit="1" customWidth="1"/>
    <col min="4" max="4" width="16.26953125" bestFit="1" customWidth="1"/>
    <col min="5" max="5" width="5.54296875" customWidth="1"/>
    <col min="6" max="6" width="9.1796875" customWidth="1"/>
    <col min="7" max="7" width="9.7265625" bestFit="1" customWidth="1"/>
    <col min="8" max="8" width="5.453125" customWidth="1"/>
    <col min="9" max="9" width="3" style="1" bestFit="1" customWidth="1"/>
    <col min="10" max="10" width="11.26953125" style="1" bestFit="1" customWidth="1"/>
    <col min="11" max="11" width="9.1796875" bestFit="1" customWidth="1"/>
    <col min="12" max="12" width="16.7265625" bestFit="1" customWidth="1"/>
    <col min="13" max="13" width="5.54296875" customWidth="1"/>
    <col min="14" max="14" width="31.453125" customWidth="1"/>
    <col min="15" max="15" width="24.7265625" customWidth="1"/>
    <col min="16" max="16" width="12.7265625" customWidth="1"/>
    <col min="17" max="40" width="9.1796875" customWidth="1"/>
    <col min="41" max="42" width="17.1796875" customWidth="1"/>
    <col min="43" max="49" width="9.1796875" customWidth="1"/>
    <col min="50" max="50" width="11.26953125" customWidth="1"/>
    <col min="51" max="51" width="12.81640625" customWidth="1"/>
    <col min="52" max="53" width="9.1796875" customWidth="1"/>
    <col min="54" max="55" width="10.7265625" customWidth="1"/>
  </cols>
  <sheetData>
    <row r="1" spans="2:55" ht="14.5" x14ac:dyDescent="0.35">
      <c r="B1" s="345" t="s">
        <v>20</v>
      </c>
      <c r="C1" s="345"/>
      <c r="D1" s="345"/>
      <c r="F1" s="345" t="s">
        <v>21</v>
      </c>
      <c r="G1" s="345"/>
      <c r="I1" s="345" t="s">
        <v>24</v>
      </c>
      <c r="J1" s="345"/>
      <c r="K1" s="345"/>
      <c r="L1" s="345"/>
      <c r="N1" s="345" t="s">
        <v>40</v>
      </c>
      <c r="O1" s="345"/>
      <c r="P1" s="13"/>
      <c r="R1" s="347" t="s">
        <v>120</v>
      </c>
      <c r="S1" s="347"/>
      <c r="X1">
        <v>2</v>
      </c>
      <c r="Y1" t="s">
        <v>3</v>
      </c>
    </row>
    <row r="2" spans="2:55" ht="15" thickBot="1" x14ac:dyDescent="0.4">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 thickBot="1" x14ac:dyDescent="0.4">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4.5" x14ac:dyDescent="0.35">
      <c r="B4" s="8">
        <v>2</v>
      </c>
      <c r="C4" s="4" t="s">
        <v>4</v>
      </c>
      <c r="D4" s="4" t="s">
        <v>13</v>
      </c>
      <c r="F4" s="12" t="s">
        <v>46</v>
      </c>
      <c r="G4" s="6" t="s">
        <v>46</v>
      </c>
      <c r="I4" s="7">
        <v>2</v>
      </c>
      <c r="J4" s="6" t="s">
        <v>29</v>
      </c>
      <c r="K4" s="6">
        <v>2010</v>
      </c>
      <c r="L4" s="6">
        <v>60</v>
      </c>
      <c r="N4" s="4" t="s">
        <v>3</v>
      </c>
      <c r="O4" s="96" t="s">
        <v>194</v>
      </c>
      <c r="P4" s="96">
        <v>2</v>
      </c>
      <c r="R4" s="347" t="s">
        <v>148</v>
      </c>
      <c r="S4" s="347"/>
      <c r="X4">
        <v>5</v>
      </c>
      <c r="Y4" t="s">
        <v>6</v>
      </c>
      <c r="AZ4">
        <v>2</v>
      </c>
    </row>
    <row r="5" spans="2:55" ht="15" thickBot="1" x14ac:dyDescent="0.4">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6" t="s">
        <v>49</v>
      </c>
      <c r="AE5" s="346"/>
      <c r="AF5" s="346"/>
      <c r="AG5" s="346"/>
      <c r="AH5" s="346"/>
      <c r="AI5" s="346"/>
      <c r="AK5" s="344" t="s">
        <v>59</v>
      </c>
      <c r="AL5" s="344"/>
      <c r="AO5" s="344" t="s">
        <v>155</v>
      </c>
      <c r="AP5" s="344"/>
      <c r="AX5" s="344" t="s">
        <v>98</v>
      </c>
      <c r="AY5" s="344"/>
      <c r="AZ5" s="344"/>
      <c r="BB5" t="s">
        <v>188</v>
      </c>
      <c r="BC5" t="s">
        <v>189</v>
      </c>
    </row>
    <row r="6" spans="2:55" ht="15" thickBot="1" x14ac:dyDescent="0.4">
      <c r="B6" s="8">
        <v>4</v>
      </c>
      <c r="C6" s="4" t="s">
        <v>6</v>
      </c>
      <c r="D6" s="4" t="s">
        <v>14</v>
      </c>
      <c r="F6" s="7">
        <v>1</v>
      </c>
      <c r="G6" s="96">
        <v>1991</v>
      </c>
      <c r="I6" s="7">
        <v>4</v>
      </c>
      <c r="J6" s="6" t="s">
        <v>31</v>
      </c>
      <c r="K6" s="6">
        <v>2012</v>
      </c>
      <c r="L6" s="6">
        <v>62</v>
      </c>
      <c r="N6" s="4" t="s">
        <v>5</v>
      </c>
      <c r="O6" s="96" t="s">
        <v>196</v>
      </c>
      <c r="P6" s="96">
        <v>4</v>
      </c>
      <c r="R6" s="128">
        <v>30</v>
      </c>
      <c r="S6" s="129">
        <f>Comparison!$C$3</f>
        <v>61</v>
      </c>
      <c r="X6">
        <v>7</v>
      </c>
      <c r="Y6" t="s">
        <v>9</v>
      </c>
      <c r="AD6" s="39"/>
      <c r="AE6" s="40"/>
      <c r="AF6" s="40" t="s">
        <v>50</v>
      </c>
      <c r="AG6" s="40" t="s">
        <v>51</v>
      </c>
      <c r="AH6" s="40" t="s">
        <v>52</v>
      </c>
      <c r="AI6" s="41" t="s">
        <v>53</v>
      </c>
      <c r="AK6" s="343" t="s">
        <v>60</v>
      </c>
      <c r="AL6" s="343"/>
      <c r="AO6" s="343" t="s">
        <v>156</v>
      </c>
      <c r="AP6" s="343"/>
      <c r="AX6" s="95">
        <v>1</v>
      </c>
      <c r="AY6" s="95" t="s">
        <v>28</v>
      </c>
      <c r="AZ6" s="95">
        <f>IF($AZ$4=1,24,60)</f>
        <v>60</v>
      </c>
      <c r="BB6">
        <v>24</v>
      </c>
      <c r="BC6">
        <v>60</v>
      </c>
    </row>
    <row r="7" spans="2:55" ht="14.5" x14ac:dyDescent="0.3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3" t="s">
        <v>61</v>
      </c>
      <c r="AL7" s="343"/>
      <c r="AO7" s="343" t="s">
        <v>157</v>
      </c>
      <c r="AP7" s="343"/>
      <c r="AX7" s="95">
        <v>2</v>
      </c>
      <c r="AY7" s="95" t="s">
        <v>29</v>
      </c>
      <c r="AZ7" s="95">
        <f>IF($AZ$4=1,32,68)</f>
        <v>68</v>
      </c>
      <c r="BB7">
        <v>32</v>
      </c>
      <c r="BC7">
        <v>68</v>
      </c>
    </row>
    <row r="8" spans="2:55" ht="14.5" x14ac:dyDescent="0.3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3" t="s">
        <v>62</v>
      </c>
      <c r="AL8" s="343"/>
      <c r="AO8" s="343" t="s">
        <v>158</v>
      </c>
      <c r="AP8" s="343"/>
      <c r="AX8" s="95">
        <v>3</v>
      </c>
      <c r="AY8" s="95" t="s">
        <v>30</v>
      </c>
      <c r="AZ8" s="95">
        <f>IF($AZ$4=1,31,67)</f>
        <v>67</v>
      </c>
      <c r="BB8">
        <v>31</v>
      </c>
      <c r="BC8">
        <v>67</v>
      </c>
    </row>
    <row r="9" spans="2:55" ht="14.5" x14ac:dyDescent="0.3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3" t="s">
        <v>178</v>
      </c>
      <c r="AP9" s="343"/>
      <c r="AX9" s="95">
        <v>4</v>
      </c>
      <c r="AY9" s="95" t="s">
        <v>31</v>
      </c>
      <c r="AZ9" s="95">
        <f>IF($AZ$4=1,30,66)</f>
        <v>66</v>
      </c>
      <c r="BB9">
        <v>30</v>
      </c>
      <c r="BC9" s="137">
        <v>66</v>
      </c>
    </row>
    <row r="10" spans="2:55" ht="14.5" x14ac:dyDescent="0.3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3" t="s">
        <v>159</v>
      </c>
      <c r="AP10" s="343"/>
      <c r="AX10" s="95">
        <v>5</v>
      </c>
      <c r="AY10" s="95" t="s">
        <v>32</v>
      </c>
      <c r="AZ10" s="95">
        <f>IF($AZ$4=1,29,65)</f>
        <v>65</v>
      </c>
      <c r="BB10">
        <v>29</v>
      </c>
      <c r="BC10" s="137">
        <v>65</v>
      </c>
    </row>
    <row r="11" spans="2:55" ht="14.5" x14ac:dyDescent="0.3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3" t="s">
        <v>160</v>
      </c>
      <c r="AP11" s="343"/>
      <c r="AX11" s="95">
        <v>6</v>
      </c>
      <c r="AY11" s="95" t="s">
        <v>33</v>
      </c>
      <c r="AZ11" s="137">
        <f>IF($AZ$4=1,28,64)</f>
        <v>64</v>
      </c>
      <c r="BB11">
        <v>28</v>
      </c>
      <c r="BC11" s="137">
        <v>64</v>
      </c>
    </row>
    <row r="12" spans="2:55" ht="14.5" x14ac:dyDescent="0.3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3" t="s">
        <v>161</v>
      </c>
      <c r="AP12" s="343"/>
      <c r="AX12" s="95">
        <v>7</v>
      </c>
      <c r="AY12" s="95" t="s">
        <v>34</v>
      </c>
      <c r="AZ12" s="95">
        <f>IF($AZ$4=1,27,63)</f>
        <v>63</v>
      </c>
      <c r="BB12">
        <v>27</v>
      </c>
      <c r="BC12" s="137">
        <v>63</v>
      </c>
    </row>
    <row r="13" spans="2:55" ht="14.5" x14ac:dyDescent="0.3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3" t="s">
        <v>162</v>
      </c>
      <c r="AP13" s="343"/>
      <c r="AX13" s="95">
        <v>8</v>
      </c>
      <c r="AY13" s="95" t="s">
        <v>35</v>
      </c>
      <c r="AZ13" s="95">
        <f>IF($AZ$4=1,26,62)</f>
        <v>62</v>
      </c>
      <c r="BB13">
        <v>26</v>
      </c>
      <c r="BC13" s="137">
        <v>62</v>
      </c>
    </row>
    <row r="14" spans="2:55" ht="14.5" x14ac:dyDescent="0.3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3" t="s">
        <v>163</v>
      </c>
      <c r="AP14" s="343"/>
      <c r="AX14" s="95">
        <v>9</v>
      </c>
      <c r="AY14" s="95" t="s">
        <v>36</v>
      </c>
      <c r="AZ14" s="95">
        <f>IF($AZ$4=1,25,61)</f>
        <v>61</v>
      </c>
      <c r="BB14">
        <v>25</v>
      </c>
      <c r="BC14" s="137">
        <v>61</v>
      </c>
    </row>
    <row r="15" spans="2:55" ht="14.5" x14ac:dyDescent="0.3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3" t="s">
        <v>168</v>
      </c>
      <c r="AP15" s="343"/>
      <c r="AX15" s="95">
        <v>10</v>
      </c>
      <c r="AY15" s="95" t="s">
        <v>37</v>
      </c>
      <c r="AZ15" s="95">
        <f>IF($AZ$4=1,24,60)</f>
        <v>60</v>
      </c>
      <c r="BB15">
        <v>24</v>
      </c>
      <c r="BC15" s="137">
        <v>60</v>
      </c>
    </row>
    <row r="16" spans="2:55" ht="14.5" x14ac:dyDescent="0.3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3" t="s">
        <v>165</v>
      </c>
      <c r="AP16" s="343"/>
      <c r="AX16" s="95">
        <v>11</v>
      </c>
      <c r="AY16" s="95" t="s">
        <v>38</v>
      </c>
      <c r="AZ16" s="95">
        <f>IF($AZ$4=1,24,60)</f>
        <v>60</v>
      </c>
      <c r="BB16">
        <v>24</v>
      </c>
      <c r="BC16" s="137">
        <v>60</v>
      </c>
    </row>
    <row r="17" spans="2:55" ht="14.5" x14ac:dyDescent="0.3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3" t="s">
        <v>167</v>
      </c>
      <c r="AP17" s="343"/>
      <c r="AX17" s="95">
        <v>12</v>
      </c>
      <c r="AY17" s="95" t="s">
        <v>39</v>
      </c>
      <c r="AZ17" s="95">
        <f>IF($AZ$4=1,24,60)</f>
        <v>60</v>
      </c>
      <c r="BB17">
        <v>24</v>
      </c>
      <c r="BC17" s="137">
        <v>60</v>
      </c>
    </row>
    <row r="18" spans="2:55" ht="14.5" x14ac:dyDescent="0.3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3" t="s">
        <v>166</v>
      </c>
      <c r="AP18" s="343"/>
    </row>
    <row r="19" spans="2:55" ht="14.5" x14ac:dyDescent="0.3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3" t="s">
        <v>169</v>
      </c>
      <c r="AP19" s="343"/>
    </row>
    <row r="20" spans="2:55" ht="14.5" x14ac:dyDescent="0.3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3"/>
      <c r="AP20" s="343"/>
    </row>
    <row r="21" spans="2:55" ht="14.5" x14ac:dyDescent="0.3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4.5" x14ac:dyDescent="0.3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4.5" x14ac:dyDescent="0.3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4.5" x14ac:dyDescent="0.3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4.5" x14ac:dyDescent="0.35">
      <c r="F25" s="7">
        <v>20</v>
      </c>
      <c r="G25" s="96">
        <v>2010</v>
      </c>
      <c r="I25" s="7">
        <v>23</v>
      </c>
      <c r="J25" s="6"/>
      <c r="K25" s="6"/>
      <c r="L25" s="6">
        <v>45</v>
      </c>
      <c r="AD25" s="42">
        <v>2009</v>
      </c>
      <c r="AE25" s="53"/>
      <c r="AF25" s="43">
        <v>76</v>
      </c>
      <c r="AG25" s="43">
        <v>70</v>
      </c>
      <c r="AH25" s="43">
        <v>160</v>
      </c>
      <c r="AI25" s="44">
        <v>3</v>
      </c>
    </row>
    <row r="26" spans="2:55" ht="14.5" x14ac:dyDescent="0.35">
      <c r="F26" s="7">
        <v>21</v>
      </c>
      <c r="G26" s="96">
        <v>2011</v>
      </c>
      <c r="I26" s="7">
        <v>24</v>
      </c>
      <c r="J26" s="6"/>
      <c r="K26" s="6"/>
      <c r="L26" s="6">
        <v>46</v>
      </c>
      <c r="AD26" s="42">
        <v>2010</v>
      </c>
      <c r="AE26" s="72"/>
      <c r="AF26" s="43">
        <v>232</v>
      </c>
      <c r="AG26" s="43">
        <v>190</v>
      </c>
      <c r="AH26" s="43">
        <v>232</v>
      </c>
      <c r="AI26" s="44">
        <v>8</v>
      </c>
    </row>
    <row r="27" spans="2:55" ht="14.5" x14ac:dyDescent="0.35">
      <c r="F27" s="7">
        <v>22</v>
      </c>
      <c r="G27" s="96">
        <v>2012</v>
      </c>
      <c r="I27" s="7">
        <v>25</v>
      </c>
      <c r="J27" s="6"/>
      <c r="K27" s="6"/>
      <c r="L27" s="6">
        <v>47</v>
      </c>
      <c r="AD27" s="42">
        <v>2011</v>
      </c>
      <c r="AE27" s="54"/>
      <c r="AF27" s="43">
        <v>210</v>
      </c>
      <c r="AG27" s="43">
        <v>132</v>
      </c>
      <c r="AH27" s="43">
        <v>210</v>
      </c>
      <c r="AI27" s="44">
        <v>1</v>
      </c>
    </row>
    <row r="28" spans="2:55" ht="14.5" x14ac:dyDescent="0.35">
      <c r="F28" s="7">
        <v>23</v>
      </c>
      <c r="G28" s="96">
        <v>2013</v>
      </c>
      <c r="I28" s="7">
        <v>26</v>
      </c>
      <c r="J28" s="6"/>
      <c r="K28" s="6"/>
      <c r="L28" s="6">
        <v>48</v>
      </c>
      <c r="AD28" s="42">
        <v>2012</v>
      </c>
      <c r="AE28" s="55"/>
      <c r="AF28" s="43">
        <v>229</v>
      </c>
      <c r="AG28" s="43">
        <v>105</v>
      </c>
      <c r="AH28" s="43">
        <v>210</v>
      </c>
      <c r="AI28" s="44">
        <v>2</v>
      </c>
    </row>
    <row r="29" spans="2:55" ht="14.5" x14ac:dyDescent="0.35">
      <c r="F29" s="7">
        <v>24</v>
      </c>
      <c r="G29" s="96">
        <v>2014</v>
      </c>
      <c r="I29" s="7">
        <v>27</v>
      </c>
      <c r="J29" s="6"/>
      <c r="K29" s="6"/>
      <c r="L29" s="6">
        <v>49</v>
      </c>
      <c r="AD29" s="42">
        <v>2013</v>
      </c>
      <c r="AE29" s="73"/>
      <c r="AF29" s="43">
        <v>245</v>
      </c>
      <c r="AG29" s="43">
        <v>199</v>
      </c>
      <c r="AH29" s="43">
        <v>238</v>
      </c>
      <c r="AI29" s="44">
        <v>3</v>
      </c>
    </row>
    <row r="30" spans="2:55" ht="14.5" x14ac:dyDescent="0.35">
      <c r="F30" s="7">
        <v>25</v>
      </c>
      <c r="G30" s="96">
        <v>2015</v>
      </c>
      <c r="I30" s="7">
        <v>28</v>
      </c>
      <c r="J30" s="6"/>
      <c r="K30" s="6"/>
      <c r="L30" s="6">
        <v>50</v>
      </c>
      <c r="AD30" s="42">
        <v>2014</v>
      </c>
      <c r="AE30" s="56"/>
      <c r="AF30" s="43">
        <v>243</v>
      </c>
      <c r="AG30" s="43">
        <v>103</v>
      </c>
      <c r="AH30" s="43">
        <v>133</v>
      </c>
      <c r="AI30" s="44">
        <v>8</v>
      </c>
    </row>
    <row r="31" spans="2:55" ht="14.5" x14ac:dyDescent="0.35">
      <c r="F31" s="7">
        <v>26</v>
      </c>
      <c r="G31" s="96">
        <v>2016</v>
      </c>
      <c r="I31" s="7">
        <v>29</v>
      </c>
      <c r="J31" s="6"/>
      <c r="K31" s="6"/>
      <c r="L31" s="6">
        <v>51</v>
      </c>
      <c r="AD31" s="42">
        <v>2015</v>
      </c>
      <c r="AE31" s="74"/>
      <c r="AF31" s="43">
        <v>246</v>
      </c>
      <c r="AG31" s="43">
        <v>134</v>
      </c>
      <c r="AH31" s="43">
        <v>158</v>
      </c>
      <c r="AI31" s="44">
        <v>1</v>
      </c>
    </row>
    <row r="32" spans="2:55" ht="14.5" x14ac:dyDescent="0.35">
      <c r="F32" s="7">
        <v>27</v>
      </c>
      <c r="G32" s="96">
        <v>2017</v>
      </c>
      <c r="I32" s="7">
        <v>30</v>
      </c>
      <c r="J32" s="5"/>
      <c r="K32" s="5"/>
      <c r="L32" s="6">
        <v>52</v>
      </c>
      <c r="AD32" s="42">
        <v>2016</v>
      </c>
      <c r="AE32" s="56"/>
      <c r="AF32" s="43">
        <v>243</v>
      </c>
      <c r="AG32" s="43">
        <v>103</v>
      </c>
      <c r="AH32" s="43">
        <v>133</v>
      </c>
      <c r="AI32" s="44">
        <v>2</v>
      </c>
    </row>
    <row r="33" spans="6:35" ht="14.5" x14ac:dyDescent="0.35">
      <c r="F33" s="7">
        <v>28</v>
      </c>
      <c r="G33" s="96">
        <v>2018</v>
      </c>
      <c r="I33" s="7">
        <v>31</v>
      </c>
      <c r="J33" s="5"/>
      <c r="K33" s="5"/>
      <c r="L33" s="6">
        <v>53</v>
      </c>
      <c r="AD33" s="42">
        <v>2017</v>
      </c>
      <c r="AE33" s="77"/>
      <c r="AF33" s="43">
        <v>241</v>
      </c>
      <c r="AG33" s="43">
        <v>133</v>
      </c>
      <c r="AH33" s="43">
        <v>115</v>
      </c>
      <c r="AI33" s="44">
        <v>3</v>
      </c>
    </row>
    <row r="34" spans="6:35" ht="14.5" x14ac:dyDescent="0.35">
      <c r="F34" s="7">
        <v>29</v>
      </c>
      <c r="G34" s="96">
        <v>2019</v>
      </c>
      <c r="I34" s="7">
        <v>32</v>
      </c>
      <c r="J34" s="5"/>
      <c r="K34" s="5"/>
      <c r="L34" s="6">
        <v>54</v>
      </c>
      <c r="AD34" s="42">
        <v>2018</v>
      </c>
      <c r="AE34" s="78"/>
      <c r="AF34" s="43">
        <v>251</v>
      </c>
      <c r="AG34" s="43">
        <v>182</v>
      </c>
      <c r="AH34" s="43">
        <v>125</v>
      </c>
      <c r="AI34" s="44">
        <v>8</v>
      </c>
    </row>
    <row r="35" spans="6:35" ht="14.5" x14ac:dyDescent="0.35">
      <c r="F35" s="7">
        <v>30</v>
      </c>
      <c r="G35" s="96">
        <v>2020</v>
      </c>
      <c r="I35" s="7">
        <v>33</v>
      </c>
      <c r="J35" s="5"/>
      <c r="K35" s="5"/>
      <c r="L35" s="6">
        <v>55</v>
      </c>
      <c r="AD35" s="42">
        <v>2019</v>
      </c>
      <c r="AE35" s="75"/>
      <c r="AF35" s="43">
        <v>255</v>
      </c>
      <c r="AG35" s="43">
        <v>225</v>
      </c>
      <c r="AH35" s="43">
        <v>225</v>
      </c>
      <c r="AI35" s="44">
        <v>1</v>
      </c>
    </row>
    <row r="36" spans="6:35" ht="14.5" x14ac:dyDescent="0.35">
      <c r="F36" s="7">
        <v>31</v>
      </c>
      <c r="G36" s="96"/>
      <c r="I36" s="7">
        <v>34</v>
      </c>
      <c r="J36" s="5"/>
      <c r="K36" s="5"/>
      <c r="L36" s="6">
        <v>56</v>
      </c>
      <c r="AD36" s="42">
        <v>2020</v>
      </c>
      <c r="AE36" s="76"/>
      <c r="AF36" s="43">
        <v>254</v>
      </c>
      <c r="AG36" s="43">
        <v>197</v>
      </c>
      <c r="AH36" s="43">
        <v>140</v>
      </c>
      <c r="AI36" s="44">
        <v>2</v>
      </c>
    </row>
    <row r="37" spans="6:35" ht="14.5" x14ac:dyDescent="0.35">
      <c r="F37" s="7">
        <v>32</v>
      </c>
      <c r="G37" s="96"/>
      <c r="I37" s="7">
        <v>35</v>
      </c>
      <c r="J37" s="5"/>
      <c r="K37" s="5"/>
      <c r="L37" s="6">
        <v>57</v>
      </c>
      <c r="AD37" s="42" t="s">
        <v>45</v>
      </c>
      <c r="AE37" s="57"/>
      <c r="AF37" s="43">
        <v>0</v>
      </c>
      <c r="AG37" s="43">
        <v>0</v>
      </c>
      <c r="AH37" s="43">
        <v>0</v>
      </c>
      <c r="AI37" s="44">
        <v>-4142</v>
      </c>
    </row>
    <row r="38" spans="6:35" ht="14.5" x14ac:dyDescent="0.35">
      <c r="F38" s="7">
        <v>33</v>
      </c>
      <c r="G38" s="96"/>
      <c r="I38" s="7">
        <v>36</v>
      </c>
      <c r="J38" s="5"/>
      <c r="K38" s="5"/>
      <c r="L38" s="6">
        <v>58</v>
      </c>
      <c r="AD38" s="42" t="s">
        <v>46</v>
      </c>
      <c r="AE38" s="57"/>
      <c r="AF38" s="43">
        <v>0</v>
      </c>
      <c r="AG38" s="43">
        <v>0</v>
      </c>
      <c r="AH38" s="43">
        <v>0</v>
      </c>
      <c r="AI38" s="44">
        <v>-4142</v>
      </c>
    </row>
    <row r="39" spans="6:35" ht="15" thickBot="1" x14ac:dyDescent="0.4">
      <c r="F39" s="7">
        <v>34</v>
      </c>
      <c r="G39" s="96"/>
      <c r="I39" s="7">
        <v>37</v>
      </c>
      <c r="J39" s="5"/>
      <c r="K39" s="5"/>
      <c r="L39" s="6">
        <v>59</v>
      </c>
      <c r="AD39" s="58" t="s">
        <v>47</v>
      </c>
      <c r="AE39" s="59"/>
      <c r="AF39" s="60">
        <v>0</v>
      </c>
      <c r="AG39" s="60">
        <v>0</v>
      </c>
      <c r="AH39" s="60">
        <v>0</v>
      </c>
      <c r="AI39" s="61">
        <v>-4142</v>
      </c>
    </row>
    <row r="40" spans="6:35" ht="14.5" x14ac:dyDescent="0.35">
      <c r="F40" s="7">
        <v>35</v>
      </c>
      <c r="G40" s="96"/>
      <c r="I40" s="7">
        <v>38</v>
      </c>
      <c r="J40" s="5"/>
      <c r="K40" s="5"/>
      <c r="L40" s="6">
        <v>60</v>
      </c>
    </row>
    <row r="41" spans="6:35" ht="14.5" x14ac:dyDescent="0.35">
      <c r="F41" s="7">
        <v>36</v>
      </c>
      <c r="G41" s="5"/>
      <c r="I41" s="7">
        <v>39</v>
      </c>
      <c r="J41" s="5"/>
      <c r="K41" s="5"/>
      <c r="L41" s="5"/>
    </row>
    <row r="42" spans="6:35" ht="14.5" x14ac:dyDescent="0.35">
      <c r="F42" s="7">
        <v>37</v>
      </c>
      <c r="G42" s="5"/>
      <c r="I42" s="7">
        <v>40</v>
      </c>
      <c r="J42" s="5"/>
      <c r="K42" s="5"/>
      <c r="L42" s="5"/>
    </row>
    <row r="43" spans="6:35" ht="14.5" x14ac:dyDescent="0.35">
      <c r="F43" s="7">
        <v>38</v>
      </c>
      <c r="G43" s="5"/>
      <c r="I43" s="7">
        <v>41</v>
      </c>
      <c r="J43" s="5"/>
      <c r="K43" s="5"/>
      <c r="L43" s="5"/>
    </row>
    <row r="44" spans="6:35" ht="14.5" x14ac:dyDescent="0.35">
      <c r="F44" s="7">
        <v>39</v>
      </c>
      <c r="G44" s="5"/>
      <c r="I44" s="7">
        <v>42</v>
      </c>
      <c r="J44" s="5"/>
      <c r="K44" s="5"/>
      <c r="L44" s="5"/>
    </row>
    <row r="45" spans="6:35" ht="14.5" x14ac:dyDescent="0.35">
      <c r="F45" s="7">
        <v>40</v>
      </c>
      <c r="G45" s="5"/>
      <c r="I45" s="7">
        <v>43</v>
      </c>
      <c r="J45" s="5"/>
      <c r="K45" s="5"/>
      <c r="L45" s="5"/>
    </row>
    <row r="46" spans="6:35" ht="14.5" x14ac:dyDescent="0.35">
      <c r="F46" s="7">
        <v>41</v>
      </c>
      <c r="G46" s="5"/>
      <c r="I46" s="7">
        <v>44</v>
      </c>
      <c r="J46" s="5"/>
      <c r="K46" s="5"/>
      <c r="L46" s="5"/>
    </row>
    <row r="47" spans="6:35" ht="14.5" x14ac:dyDescent="0.35">
      <c r="F47" s="7">
        <v>42</v>
      </c>
      <c r="G47" s="5"/>
      <c r="I47" s="7">
        <v>45</v>
      </c>
      <c r="J47" s="5"/>
      <c r="K47" s="5"/>
      <c r="L47" s="5"/>
    </row>
    <row r="48" spans="6:35" ht="14.5" x14ac:dyDescent="0.35">
      <c r="F48" s="7">
        <v>43</v>
      </c>
      <c r="G48" s="5"/>
      <c r="I48" s="7">
        <v>46</v>
      </c>
      <c r="J48" s="5"/>
      <c r="K48" s="5"/>
      <c r="L48" s="5"/>
    </row>
    <row r="49" spans="1:38" ht="14.5" x14ac:dyDescent="0.35">
      <c r="F49" s="7">
        <v>44</v>
      </c>
      <c r="G49" s="5"/>
      <c r="I49" s="7">
        <v>47</v>
      </c>
      <c r="J49" s="5"/>
      <c r="K49" s="5"/>
      <c r="L49" s="5"/>
    </row>
    <row r="50" spans="1:38" ht="14.5" x14ac:dyDescent="0.35">
      <c r="F50" s="7">
        <v>45</v>
      </c>
      <c r="G50" s="5"/>
      <c r="I50" s="7">
        <v>48</v>
      </c>
      <c r="J50" s="5"/>
      <c r="K50" s="5"/>
      <c r="L50" s="5"/>
    </row>
    <row r="51" spans="1:38" ht="14.5" x14ac:dyDescent="0.35">
      <c r="F51" s="7">
        <v>46</v>
      </c>
      <c r="G51" s="5"/>
      <c r="I51" s="7">
        <v>49</v>
      </c>
      <c r="J51" s="5"/>
      <c r="K51" s="5"/>
      <c r="L51" s="5"/>
    </row>
    <row r="52" spans="1:38" ht="14.5" x14ac:dyDescent="0.35">
      <c r="F52" s="7">
        <v>47</v>
      </c>
      <c r="G52" s="5"/>
      <c r="I52" s="7">
        <v>50</v>
      </c>
      <c r="J52" s="5"/>
      <c r="K52" s="5"/>
      <c r="L52" s="5"/>
    </row>
    <row r="53" spans="1:38" ht="14.5" x14ac:dyDescent="0.35">
      <c r="F53" s="7">
        <v>48</v>
      </c>
      <c r="G53" s="5"/>
    </row>
    <row r="54" spans="1:38" ht="14.5" x14ac:dyDescent="0.35">
      <c r="F54" s="7">
        <v>49</v>
      </c>
      <c r="G54" s="5"/>
    </row>
    <row r="55" spans="1:38" ht="14.5" x14ac:dyDescent="0.35">
      <c r="F55" s="7">
        <v>50</v>
      </c>
      <c r="G55" s="5"/>
    </row>
    <row r="56" spans="1:38" ht="14.5" x14ac:dyDescent="0.35"/>
    <row r="57" spans="1:38" ht="14.5" x14ac:dyDescent="0.35"/>
    <row r="58" spans="1:38" ht="14.5" x14ac:dyDescent="0.35"/>
    <row r="59" spans="1:38" ht="14.5" x14ac:dyDescent="0.35"/>
    <row r="60" spans="1:38" ht="14.5" x14ac:dyDescent="0.3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35">
      <c r="A61" s="137"/>
    </row>
    <row r="62" spans="1:38" ht="12.75" customHeight="1" x14ac:dyDescent="0.35">
      <c r="A62" s="137"/>
    </row>
    <row r="63" spans="1:38" ht="12.75" customHeight="1" x14ac:dyDescent="0.35">
      <c r="A63" s="137"/>
    </row>
    <row r="64" spans="1:38" ht="12.75" customHeight="1" x14ac:dyDescent="0.35">
      <c r="A64" s="137"/>
    </row>
    <row r="65" spans="1:1" ht="12.75" customHeight="1" x14ac:dyDescent="0.35">
      <c r="A65" s="137"/>
    </row>
    <row r="66" spans="1:1" ht="12.75" customHeight="1" x14ac:dyDescent="0.35">
      <c r="A66" s="137"/>
    </row>
    <row r="67" spans="1:1" ht="12.75" customHeight="1" x14ac:dyDescent="0.35">
      <c r="A67" s="137"/>
    </row>
    <row r="68" spans="1:1" ht="12.75" customHeight="1" x14ac:dyDescent="0.35">
      <c r="A68" s="137"/>
    </row>
    <row r="69" spans="1:1" ht="12.75" customHeight="1" x14ac:dyDescent="0.35">
      <c r="A69" s="137"/>
    </row>
    <row r="70" spans="1:1" ht="12.75" customHeight="1" x14ac:dyDescent="0.35">
      <c r="A70" s="137"/>
    </row>
    <row r="71" spans="1:1" ht="12.75" customHeight="1" x14ac:dyDescent="0.35">
      <c r="A71" s="137"/>
    </row>
    <row r="72" spans="1:1" ht="12.75" customHeight="1" x14ac:dyDescent="0.35">
      <c r="A72" s="137"/>
    </row>
    <row r="73" spans="1:1" ht="12.75" customHeight="1" x14ac:dyDescent="0.35">
      <c r="A73" s="137"/>
    </row>
    <row r="74" spans="1:1" ht="12.75" customHeight="1" x14ac:dyDescent="0.35">
      <c r="A74" s="137"/>
    </row>
    <row r="75" spans="1:1" ht="12.75" customHeight="1" x14ac:dyDescent="0.35">
      <c r="A75" s="137"/>
    </row>
    <row r="76" spans="1:1" ht="12.75" customHeight="1" x14ac:dyDescent="0.35">
      <c r="A76" s="137"/>
    </row>
    <row r="77" spans="1:1" ht="12.75" customHeight="1" x14ac:dyDescent="0.35">
      <c r="A77" s="137"/>
    </row>
    <row r="78" spans="1:1" ht="12.75" customHeight="1" x14ac:dyDescent="0.35">
      <c r="A78" s="137"/>
    </row>
    <row r="79" spans="1:1" ht="12.75" customHeight="1" x14ac:dyDescent="0.35">
      <c r="A79" s="137"/>
    </row>
    <row r="80" spans="1:1" ht="12.75" customHeight="1" x14ac:dyDescent="0.3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12700</xdr:rowOff>
                  </from>
                  <to>
                    <xdr:col>50</xdr:col>
                    <xdr:colOff>88900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222250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265625" defaultRowHeight="12.75" customHeight="1" x14ac:dyDescent="0.35"/>
  <cols>
    <col min="1" max="1" width="8.453125" style="257" bestFit="1" customWidth="1"/>
    <col min="2" max="8" width="7.81640625" style="1" bestFit="1" customWidth="1"/>
    <col min="9" max="9" width="7.453125" style="1" bestFit="1" customWidth="1"/>
    <col min="10" max="26" width="7.81640625" style="1" bestFit="1" customWidth="1"/>
    <col min="27" max="27" width="6.81640625" style="1" bestFit="1" customWidth="1"/>
    <col min="28" max="31" width="7.81640625" style="1" bestFit="1" customWidth="1"/>
    <col min="32" max="36" width="8" bestFit="1" customWidth="1"/>
  </cols>
  <sheetData>
    <row r="1" spans="2:31" ht="14.5" x14ac:dyDescent="0.35"/>
    <row r="2" spans="2:31" ht="14.5" x14ac:dyDescent="0.35"/>
    <row r="3" spans="2:31" ht="14.5" x14ac:dyDescent="0.35"/>
    <row r="4" spans="2:31" ht="14.5" x14ac:dyDescent="0.35">
      <c r="R4" s="246"/>
    </row>
    <row r="5" spans="2:31" ht="14.5" x14ac:dyDescent="0.35">
      <c r="C5" s="247"/>
      <c r="K5" s="247"/>
      <c r="O5" s="247"/>
      <c r="S5" s="247"/>
      <c r="W5" s="247"/>
      <c r="AA5" s="247"/>
    </row>
    <row r="6" spans="2:31" ht="14.5" x14ac:dyDescent="0.35">
      <c r="C6" s="247"/>
      <c r="G6" s="247"/>
      <c r="K6" s="247"/>
      <c r="O6" s="247"/>
      <c r="S6" s="247"/>
      <c r="W6" s="247"/>
    </row>
    <row r="7" spans="2:31" ht="14.5" x14ac:dyDescent="0.35">
      <c r="C7" s="247"/>
      <c r="G7" s="247"/>
      <c r="K7" s="247"/>
      <c r="O7" s="247"/>
      <c r="S7" s="247"/>
      <c r="W7" s="247"/>
      <c r="AA7" s="247"/>
    </row>
    <row r="8" spans="2:31" ht="14.5" x14ac:dyDescent="0.35">
      <c r="C8" s="247"/>
      <c r="G8" s="247"/>
      <c r="K8" s="247"/>
      <c r="O8" s="247"/>
      <c r="S8" s="247"/>
      <c r="W8" s="247"/>
      <c r="AA8" s="247"/>
    </row>
    <row r="9" spans="2:31" ht="14.5" x14ac:dyDescent="0.35">
      <c r="C9" s="247"/>
      <c r="G9" s="247"/>
      <c r="K9" s="247"/>
      <c r="M9" s="247"/>
      <c r="O9" s="247"/>
      <c r="T9" s="247"/>
      <c r="W9" s="247"/>
      <c r="AA9" s="247"/>
    </row>
    <row r="10" spans="2:31" ht="14.5" x14ac:dyDescent="0.35">
      <c r="B10" s="247"/>
      <c r="C10" s="247"/>
      <c r="E10" s="247"/>
      <c r="F10" s="247"/>
      <c r="G10" s="247"/>
      <c r="H10" s="247"/>
      <c r="J10" s="247"/>
      <c r="L10" s="247"/>
      <c r="N10" s="247"/>
      <c r="P10" s="247"/>
      <c r="R10" s="247"/>
      <c r="S10" s="247"/>
      <c r="T10" s="247"/>
      <c r="U10" s="247"/>
      <c r="V10" s="247"/>
      <c r="Y10" s="247"/>
      <c r="Z10" s="247"/>
      <c r="AC10" s="247"/>
    </row>
    <row r="11" spans="2:31" ht="14.5" x14ac:dyDescent="0.3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4.5" x14ac:dyDescent="0.3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4.5" x14ac:dyDescent="0.35">
      <c r="B13" s="247"/>
      <c r="C13" s="247"/>
      <c r="D13" s="247"/>
      <c r="E13" s="247"/>
      <c r="I13" s="247"/>
      <c r="J13" s="247"/>
      <c r="L13" s="247"/>
      <c r="M13" s="247"/>
      <c r="N13" s="247"/>
      <c r="O13" s="247"/>
      <c r="V13" s="247"/>
      <c r="W13" s="247"/>
      <c r="X13" s="247"/>
      <c r="Y13" s="247"/>
      <c r="Z13" s="247"/>
      <c r="AA13" s="247"/>
      <c r="AC13" s="247"/>
    </row>
    <row r="14" spans="2:31" ht="14.5" x14ac:dyDescent="0.35">
      <c r="B14" s="247"/>
      <c r="C14" s="247"/>
      <c r="E14" s="247"/>
      <c r="G14" s="247"/>
      <c r="J14" s="247"/>
      <c r="K14" s="247"/>
      <c r="M14" s="247"/>
      <c r="N14" s="247"/>
      <c r="O14" s="247"/>
      <c r="S14" s="247"/>
      <c r="W14" s="247"/>
      <c r="AA14" s="247"/>
    </row>
    <row r="15" spans="2:31" ht="14.5" x14ac:dyDescent="0.35">
      <c r="B15" s="247"/>
      <c r="C15" s="247"/>
      <c r="G15" s="247"/>
      <c r="K15" s="247"/>
      <c r="O15" s="247"/>
      <c r="S15" s="247"/>
      <c r="W15" s="247"/>
      <c r="AA15" s="247"/>
    </row>
    <row r="16" spans="2:31" ht="14.5" x14ac:dyDescent="0.35">
      <c r="C16" s="247"/>
      <c r="E16" s="247"/>
      <c r="G16" s="247"/>
      <c r="K16" s="247"/>
      <c r="O16" s="247"/>
      <c r="S16" s="247"/>
      <c r="X16" s="247"/>
      <c r="AB16" s="247"/>
    </row>
    <row r="17" spans="2:30" ht="14.5" x14ac:dyDescent="0.35">
      <c r="C17" s="247"/>
      <c r="G17" s="247"/>
      <c r="K17" s="247"/>
      <c r="O17" s="247"/>
      <c r="S17" s="247"/>
      <c r="W17" s="247"/>
      <c r="AA17" s="247"/>
    </row>
    <row r="18" spans="2:30" ht="14.5" x14ac:dyDescent="0.35">
      <c r="C18" s="247"/>
      <c r="G18" s="247"/>
      <c r="K18" s="247"/>
      <c r="O18" s="247"/>
      <c r="S18" s="247"/>
      <c r="W18" s="247"/>
      <c r="AA18" s="247"/>
    </row>
    <row r="19" spans="2:30" ht="14.5" x14ac:dyDescent="0.35">
      <c r="C19" s="247"/>
      <c r="G19" s="247"/>
      <c r="K19" s="247"/>
      <c r="O19" s="247"/>
      <c r="S19" s="247"/>
      <c r="W19" s="247"/>
      <c r="AA19" s="247"/>
    </row>
    <row r="20" spans="2:30" ht="14.5" x14ac:dyDescent="0.35">
      <c r="C20" s="247"/>
      <c r="G20" s="247"/>
      <c r="K20" s="247"/>
      <c r="O20" s="247"/>
      <c r="S20" s="247"/>
      <c r="W20" s="247"/>
      <c r="AA20" s="247"/>
    </row>
    <row r="21" spans="2:30" ht="14.5" x14ac:dyDescent="0.35">
      <c r="B21" s="247"/>
      <c r="C21" s="247"/>
      <c r="E21" s="247"/>
      <c r="G21" s="247"/>
      <c r="K21" s="247"/>
      <c r="L21" s="247"/>
      <c r="O21" s="247"/>
      <c r="Q21" s="247"/>
      <c r="R21" s="247"/>
      <c r="S21" s="247"/>
      <c r="W21" s="247"/>
      <c r="AA21" s="247"/>
    </row>
    <row r="22" spans="2:30" ht="14.5" x14ac:dyDescent="0.3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4.5" x14ac:dyDescent="0.3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4.5" x14ac:dyDescent="0.3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4.5" x14ac:dyDescent="0.35">
      <c r="B25" s="247"/>
      <c r="C25" s="247"/>
      <c r="D25" s="247"/>
      <c r="E25" s="247"/>
      <c r="I25" s="247"/>
      <c r="J25" s="247"/>
      <c r="K25" s="247"/>
      <c r="L25" s="247"/>
      <c r="M25" s="247"/>
      <c r="P25" s="247"/>
      <c r="Q25" s="247"/>
      <c r="R25" s="247"/>
      <c r="T25" s="247"/>
      <c r="U25" s="247"/>
      <c r="W25" s="247"/>
      <c r="Z25" s="247"/>
    </row>
    <row r="26" spans="2:30" ht="14.5" x14ac:dyDescent="0.35">
      <c r="C26" s="247"/>
      <c r="D26" s="247"/>
      <c r="H26" s="247"/>
      <c r="K26" s="247"/>
      <c r="L26" s="247"/>
      <c r="N26" s="247"/>
      <c r="P26" s="247"/>
      <c r="T26" s="247"/>
      <c r="U26" s="247"/>
      <c r="X26" s="247"/>
      <c r="Y26" s="247"/>
      <c r="AB26" s="247"/>
      <c r="AC26" s="247"/>
    </row>
    <row r="27" spans="2:30" ht="14.5" x14ac:dyDescent="0.35">
      <c r="C27" s="247"/>
      <c r="G27" s="247"/>
      <c r="K27" s="247"/>
      <c r="L27" s="247"/>
      <c r="O27" s="247"/>
      <c r="S27" s="247"/>
      <c r="W27" s="247"/>
      <c r="AA27" s="247"/>
    </row>
    <row r="28" spans="2:30" ht="14.5" x14ac:dyDescent="0.35">
      <c r="C28" s="247"/>
      <c r="G28" s="247"/>
      <c r="K28" s="247"/>
      <c r="O28" s="247"/>
      <c r="S28" s="247"/>
      <c r="X28" s="247"/>
      <c r="AB28" s="247"/>
    </row>
    <row r="29" spans="2:30" ht="14.5" x14ac:dyDescent="0.35">
      <c r="C29" s="247"/>
      <c r="G29" s="247"/>
      <c r="K29" s="247"/>
      <c r="O29" s="247"/>
      <c r="S29" s="247"/>
      <c r="W29" s="247"/>
      <c r="AA29" s="247"/>
    </row>
    <row r="30" spans="2:30" ht="14.5" x14ac:dyDescent="0.35">
      <c r="C30" s="247"/>
      <c r="G30" s="247"/>
      <c r="K30" s="247"/>
      <c r="O30" s="247"/>
      <c r="S30" s="247"/>
      <c r="W30" s="247"/>
      <c r="AA30" s="247"/>
    </row>
    <row r="31" spans="2:30" ht="14.5" x14ac:dyDescent="0.35">
      <c r="C31" s="247"/>
      <c r="G31" s="247"/>
      <c r="K31" s="247"/>
      <c r="O31" s="247"/>
      <c r="S31" s="247"/>
      <c r="W31" s="247"/>
      <c r="AA31" s="247"/>
    </row>
    <row r="32" spans="2:30" ht="14.5" x14ac:dyDescent="0.35">
      <c r="C32" s="247"/>
      <c r="G32" s="247"/>
      <c r="K32" s="247"/>
      <c r="O32" s="247"/>
      <c r="S32" s="247"/>
      <c r="W32" s="247"/>
      <c r="AA32" s="247"/>
    </row>
    <row r="33" spans="2:31" ht="14.5" x14ac:dyDescent="0.35">
      <c r="C33" s="247"/>
      <c r="G33" s="247"/>
      <c r="H33" s="247"/>
      <c r="K33" s="247"/>
      <c r="L33" s="247"/>
      <c r="P33" s="247"/>
      <c r="S33" s="247"/>
      <c r="T33" s="247"/>
      <c r="X33" s="247"/>
      <c r="AB33" s="247"/>
    </row>
    <row r="34" spans="2:31" ht="14.5" x14ac:dyDescent="0.35">
      <c r="C34" s="247"/>
      <c r="D34" s="247"/>
      <c r="F34" s="247"/>
      <c r="G34" s="247"/>
      <c r="I34" s="247"/>
      <c r="J34" s="247"/>
      <c r="K34" s="247"/>
      <c r="M34" s="247"/>
      <c r="N34" s="247"/>
      <c r="O34" s="247"/>
      <c r="S34" s="247"/>
      <c r="T34" s="247"/>
      <c r="U34" s="247"/>
      <c r="V34" s="247"/>
      <c r="W34" s="247"/>
      <c r="X34" s="247"/>
      <c r="Y34" s="247"/>
      <c r="Z34" s="247"/>
      <c r="AA34" s="247"/>
      <c r="AD34" s="247"/>
    </row>
    <row r="35" spans="2:31" ht="14.5" x14ac:dyDescent="0.3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4.5" x14ac:dyDescent="0.3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4.5" x14ac:dyDescent="0.35">
      <c r="C37" s="247"/>
      <c r="D37" s="247"/>
      <c r="E37" s="247"/>
      <c r="F37" s="247"/>
      <c r="I37" s="247"/>
      <c r="J37" s="247"/>
      <c r="K37" s="247"/>
      <c r="L37" s="247"/>
      <c r="M37" s="247"/>
      <c r="P37" s="247"/>
      <c r="Q37" s="247"/>
      <c r="R37" s="247"/>
      <c r="T37" s="247"/>
      <c r="U37" s="247"/>
      <c r="W37" s="247"/>
      <c r="Z37" s="247"/>
      <c r="AA37" s="247"/>
    </row>
    <row r="38" spans="2:31" ht="14.5" x14ac:dyDescent="0.35">
      <c r="B38" s="247"/>
      <c r="D38" s="247"/>
      <c r="H38" s="247"/>
      <c r="J38" s="247"/>
      <c r="K38" s="247"/>
      <c r="L38" s="247"/>
      <c r="P38" s="247"/>
      <c r="T38" s="247"/>
      <c r="V38" s="247"/>
      <c r="X38" s="247"/>
      <c r="Z38" s="247"/>
      <c r="AB38" s="247"/>
      <c r="AC38" s="247"/>
    </row>
    <row r="39" spans="2:31" ht="14.5" x14ac:dyDescent="0.35">
      <c r="C39" s="247"/>
      <c r="G39" s="247"/>
      <c r="K39" s="247"/>
      <c r="O39" s="247"/>
      <c r="S39" s="247"/>
      <c r="W39" s="247"/>
      <c r="AA39" s="247"/>
    </row>
    <row r="40" spans="2:31" ht="14.5" x14ac:dyDescent="0.35">
      <c r="C40" s="247"/>
      <c r="G40" s="247"/>
      <c r="K40" s="247"/>
      <c r="O40" s="247"/>
      <c r="R40" s="247"/>
      <c r="S40" s="247"/>
      <c r="T40" s="247"/>
      <c r="X40" s="247"/>
      <c r="AB40" s="247"/>
    </row>
    <row r="41" spans="2:31" ht="14.5" x14ac:dyDescent="0.35">
      <c r="C41" s="247"/>
      <c r="G41" s="247"/>
      <c r="K41" s="247"/>
      <c r="O41" s="247"/>
      <c r="S41" s="247"/>
      <c r="W41" s="247"/>
      <c r="AA41" s="247"/>
    </row>
    <row r="42" spans="2:31" ht="14.5" x14ac:dyDescent="0.35">
      <c r="C42" s="247"/>
      <c r="G42" s="247"/>
      <c r="K42" s="247"/>
      <c r="O42" s="247"/>
      <c r="S42" s="247"/>
      <c r="W42" s="247"/>
      <c r="AA42" s="247"/>
    </row>
    <row r="43" spans="2:31" ht="14.5" x14ac:dyDescent="0.35">
      <c r="C43" s="247"/>
      <c r="G43" s="247"/>
      <c r="O43" s="247"/>
      <c r="S43" s="247"/>
      <c r="W43" s="247"/>
      <c r="AA43" s="247"/>
    </row>
    <row r="44" spans="2:31" ht="14.5" x14ac:dyDescent="0.35">
      <c r="C44" s="247"/>
      <c r="G44" s="247"/>
      <c r="K44" s="247"/>
      <c r="O44" s="247"/>
      <c r="S44" s="247"/>
      <c r="W44" s="247"/>
      <c r="AA44" s="247"/>
    </row>
    <row r="45" spans="2:31" ht="14.5" x14ac:dyDescent="0.35">
      <c r="B45" s="247"/>
      <c r="C45" s="247"/>
      <c r="E45" s="247"/>
      <c r="G45" s="247"/>
      <c r="H45" s="247"/>
      <c r="K45" s="247"/>
      <c r="L45" s="247"/>
      <c r="P45" s="247"/>
      <c r="S45" s="247"/>
      <c r="T45" s="247"/>
      <c r="X45" s="247"/>
      <c r="AB45" s="247"/>
    </row>
    <row r="46" spans="2:31" ht="14.5" x14ac:dyDescent="0.3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4.5" x14ac:dyDescent="0.3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4.5" x14ac:dyDescent="0.3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4.5" x14ac:dyDescent="0.35">
      <c r="B49" s="247"/>
      <c r="C49" s="247"/>
      <c r="D49" s="247"/>
      <c r="E49" s="247"/>
      <c r="F49" s="247"/>
      <c r="H49" s="247"/>
      <c r="I49" s="247"/>
      <c r="K49" s="247"/>
      <c r="L49" s="247"/>
      <c r="M49" s="247"/>
      <c r="P49" s="247"/>
      <c r="Q49" s="247"/>
      <c r="S49" s="247"/>
      <c r="T49" s="247"/>
      <c r="U49" s="247"/>
      <c r="X49" s="247"/>
      <c r="Y49" s="247"/>
      <c r="Z49" s="247"/>
      <c r="AA49" s="247"/>
      <c r="AD49" s="247"/>
    </row>
    <row r="50" spans="2:31" ht="14.5" x14ac:dyDescent="0.35">
      <c r="C50" s="247"/>
      <c r="G50" s="247"/>
      <c r="K50" s="247"/>
      <c r="L50" s="247"/>
      <c r="P50" s="247"/>
      <c r="T50" s="247"/>
      <c r="U50" s="247"/>
      <c r="X50" s="247"/>
      <c r="Z50" s="247"/>
      <c r="AB50" s="247"/>
    </row>
    <row r="51" spans="2:31" ht="14.5" x14ac:dyDescent="0.35">
      <c r="C51" s="247"/>
      <c r="G51" s="247"/>
      <c r="K51" s="247"/>
      <c r="O51" s="247"/>
      <c r="S51" s="247"/>
      <c r="W51" s="247"/>
      <c r="AA51" s="247"/>
    </row>
    <row r="52" spans="2:31" ht="14.5" x14ac:dyDescent="0.35">
      <c r="C52" s="247"/>
      <c r="G52" s="247"/>
      <c r="K52" s="247"/>
      <c r="O52" s="247"/>
      <c r="Q52" s="247"/>
      <c r="S52" s="247"/>
      <c r="T52" s="247"/>
      <c r="X52" s="247"/>
      <c r="AB52" s="247"/>
    </row>
    <row r="53" spans="2:31" ht="14.5" x14ac:dyDescent="0.35">
      <c r="C53" s="247"/>
      <c r="G53" s="247"/>
      <c r="K53" s="247"/>
      <c r="O53" s="247"/>
      <c r="S53" s="247"/>
      <c r="W53" s="247"/>
      <c r="AA53" s="247"/>
    </row>
    <row r="54" spans="2:31" ht="14.5" x14ac:dyDescent="0.35">
      <c r="C54" s="247"/>
      <c r="G54" s="247"/>
      <c r="K54" s="247"/>
      <c r="O54" s="247"/>
      <c r="S54" s="247"/>
      <c r="W54" s="247"/>
      <c r="AA54" s="247"/>
    </row>
    <row r="55" spans="2:31" ht="14.5" x14ac:dyDescent="0.35">
      <c r="C55" s="247"/>
      <c r="G55" s="247"/>
      <c r="K55" s="247"/>
      <c r="O55" s="247"/>
      <c r="S55" s="247"/>
      <c r="W55" s="247"/>
      <c r="AA55" s="247"/>
    </row>
    <row r="56" spans="2:31" ht="14.5" x14ac:dyDescent="0.35">
      <c r="B56" s="247"/>
      <c r="C56" s="247"/>
      <c r="G56" s="247"/>
      <c r="K56" s="247"/>
      <c r="O56" s="247"/>
      <c r="S56" s="247"/>
      <c r="W56" s="247"/>
      <c r="AA56" s="247"/>
    </row>
    <row r="57" spans="2:31" ht="14.5" x14ac:dyDescent="0.35">
      <c r="B57" s="247"/>
      <c r="C57" s="247"/>
      <c r="G57" s="247"/>
      <c r="H57" s="247"/>
      <c r="L57" s="247"/>
      <c r="P57" s="247"/>
      <c r="Q57" s="247"/>
      <c r="T57" s="247"/>
      <c r="U57" s="247"/>
      <c r="X57" s="247"/>
      <c r="AB57" s="247"/>
    </row>
    <row r="58" spans="2:31" ht="14.5" x14ac:dyDescent="0.3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4.5" x14ac:dyDescent="0.3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4.5" x14ac:dyDescent="0.3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4.5" x14ac:dyDescent="0.3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4.5" x14ac:dyDescent="0.35">
      <c r="B62" s="247"/>
      <c r="C62" s="247"/>
      <c r="G62" s="247"/>
      <c r="J62" s="247"/>
      <c r="K62" s="247"/>
      <c r="O62" s="247"/>
      <c r="P62" s="247"/>
      <c r="S62" s="247"/>
      <c r="W62" s="247"/>
      <c r="X62" s="247"/>
      <c r="AA62" s="247"/>
      <c r="AB62" s="247"/>
    </row>
    <row r="63" spans="2:31" ht="14.5" x14ac:dyDescent="0.35">
      <c r="C63" s="247"/>
      <c r="G63" s="247"/>
      <c r="K63" s="247"/>
      <c r="O63" s="247"/>
      <c r="S63" s="247"/>
      <c r="W63" s="247"/>
      <c r="AA63" s="247"/>
    </row>
    <row r="64" spans="2:31" ht="14.5" x14ac:dyDescent="0.35">
      <c r="C64" s="247"/>
      <c r="G64" s="247"/>
      <c r="J64" s="247"/>
      <c r="K64" s="247"/>
      <c r="O64" s="247"/>
      <c r="T64" s="247"/>
      <c r="X64" s="247"/>
      <c r="AB64" s="247"/>
    </row>
    <row r="65" ht="14.5" x14ac:dyDescent="0.3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09 Q85:T110 N110:O110"/>
    </sheetView>
  </sheetViews>
  <sheetFormatPr defaultColWidth="18.7265625" defaultRowHeight="12.75" customHeight="1" x14ac:dyDescent="0.35"/>
  <cols>
    <col min="1" max="1" width="14" customWidth="1"/>
    <col min="2" max="3" width="12.7265625" customWidth="1"/>
    <col min="4" max="4" width="15.26953125" bestFit="1" customWidth="1"/>
    <col min="5" max="13" width="12.7265625" customWidth="1"/>
    <col min="14" max="14" width="22.54296875" style="98" bestFit="1" customWidth="1"/>
    <col min="15" max="15" width="22.81640625" style="122" bestFit="1" customWidth="1"/>
    <col min="16" max="16" width="19.1796875" style="122" bestFit="1" customWidth="1"/>
    <col min="17" max="17" width="26.26953125" bestFit="1" customWidth="1"/>
    <col min="18" max="18" width="25.7265625" bestFit="1" customWidth="1"/>
    <col min="19" max="19" width="26" bestFit="1" customWidth="1"/>
    <col min="20" max="20" width="12.7265625" customWidth="1"/>
  </cols>
  <sheetData>
    <row r="1" spans="1:20" ht="14.5" x14ac:dyDescent="0.35"/>
    <row r="2" spans="1:20" ht="14.5" x14ac:dyDescent="0.35"/>
    <row r="3" spans="1:20" ht="14.5" x14ac:dyDescent="0.35">
      <c r="A3" s="38" t="s">
        <v>55</v>
      </c>
      <c r="B3" s="101"/>
    </row>
    <row r="4" spans="1:20" ht="14.5" x14ac:dyDescent="0.35">
      <c r="A4" s="38" t="s">
        <v>54</v>
      </c>
      <c r="B4">
        <v>3235</v>
      </c>
    </row>
    <row r="5" spans="1:20" ht="14.5" x14ac:dyDescent="0.35">
      <c r="A5" s="38" t="s">
        <v>56</v>
      </c>
      <c r="B5">
        <v>3234</v>
      </c>
    </row>
    <row r="6" spans="1:20" ht="14.5" x14ac:dyDescent="0.35"/>
    <row r="7" spans="1:20" ht="14.5" x14ac:dyDescent="0.35">
      <c r="A7" s="38" t="s">
        <v>57</v>
      </c>
      <c r="B7" s="36">
        <f>MIN(BlueMesaInflow.Unregulated!A4:'BlueMesaInflow.Unregulated'!A35)</f>
        <v>45170</v>
      </c>
    </row>
    <row r="8" spans="1:20" ht="14.5" x14ac:dyDescent="0.35">
      <c r="A8" s="38" t="s">
        <v>58</v>
      </c>
      <c r="B8" s="36">
        <v>45930</v>
      </c>
    </row>
    <row r="9" spans="1:20" ht="14.5" x14ac:dyDescent="0.35">
      <c r="B9">
        <v>1000</v>
      </c>
    </row>
    <row r="10" spans="1:20" ht="14.5" x14ac:dyDescent="0.3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4.5" x14ac:dyDescent="0.3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4.5" x14ac:dyDescent="0.3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4.5" x14ac:dyDescent="0.35">
      <c r="A13" s="242"/>
      <c r="B13" s="139"/>
      <c r="C13" s="139"/>
      <c r="D13" s="139"/>
      <c r="E13" s="139"/>
      <c r="F13" s="139"/>
      <c r="G13" s="139"/>
      <c r="H13" s="139"/>
      <c r="I13" s="139"/>
      <c r="J13" s="139"/>
      <c r="K13" s="139"/>
      <c r="L13" s="139"/>
      <c r="M13" s="139"/>
      <c r="N13" s="139"/>
      <c r="O13" s="139"/>
      <c r="P13" s="139"/>
      <c r="Q13" s="139"/>
      <c r="R13" s="139"/>
      <c r="S13" s="139"/>
      <c r="T13" s="139"/>
    </row>
    <row r="14" spans="1:20" ht="14.5" x14ac:dyDescent="0.35">
      <c r="A14" s="242"/>
      <c r="B14" s="139"/>
      <c r="C14" s="139"/>
      <c r="D14" s="139"/>
      <c r="E14" s="139"/>
      <c r="F14" s="139"/>
      <c r="G14" s="139"/>
      <c r="H14" s="139"/>
      <c r="I14" s="139"/>
      <c r="J14" s="139"/>
      <c r="K14" s="139"/>
      <c r="L14" s="139"/>
      <c r="M14" s="139"/>
      <c r="N14" s="139"/>
      <c r="O14" s="139"/>
      <c r="P14" s="139"/>
      <c r="Q14" s="139"/>
      <c r="R14" s="139"/>
      <c r="S14" s="139"/>
      <c r="T14" s="139"/>
    </row>
    <row r="15" spans="1:20" ht="14.5" x14ac:dyDescent="0.35">
      <c r="A15" s="242"/>
      <c r="B15" s="139"/>
      <c r="C15" s="139"/>
      <c r="D15" s="139"/>
      <c r="E15" s="139"/>
      <c r="F15" s="139"/>
      <c r="G15" s="139"/>
      <c r="H15" s="139"/>
      <c r="I15" s="139"/>
      <c r="J15" s="139"/>
      <c r="K15" s="139"/>
      <c r="L15" s="139"/>
      <c r="M15" s="139"/>
      <c r="N15" s="139"/>
      <c r="O15" s="139"/>
      <c r="P15" s="139"/>
      <c r="Q15" s="139"/>
      <c r="R15" s="139"/>
      <c r="S15" s="139"/>
      <c r="T15" s="139"/>
    </row>
    <row r="16" spans="1:20" ht="14.5" x14ac:dyDescent="0.35">
      <c r="A16" s="242"/>
      <c r="B16" s="139"/>
      <c r="C16" s="139"/>
      <c r="D16" s="139"/>
      <c r="E16" s="139"/>
      <c r="F16" s="139"/>
      <c r="G16" s="139"/>
      <c r="H16" s="139"/>
      <c r="I16" s="139"/>
      <c r="J16" s="139"/>
      <c r="K16" s="139"/>
      <c r="L16" s="139"/>
      <c r="M16" s="139"/>
      <c r="N16" s="139"/>
      <c r="O16" s="139"/>
      <c r="P16" s="139"/>
      <c r="Q16" s="139"/>
      <c r="R16" s="139"/>
      <c r="S16" s="139"/>
      <c r="T16" s="139"/>
    </row>
    <row r="17" spans="1:20" ht="14.5" x14ac:dyDescent="0.35">
      <c r="A17" s="242"/>
      <c r="B17" s="139"/>
      <c r="C17" s="139"/>
      <c r="D17" s="139"/>
      <c r="E17" s="139"/>
      <c r="F17" s="139"/>
      <c r="G17" s="139"/>
      <c r="H17" s="139"/>
      <c r="I17" s="139"/>
      <c r="J17" s="139"/>
      <c r="K17" s="139"/>
      <c r="L17" s="139"/>
      <c r="M17" s="139"/>
      <c r="N17" s="139"/>
      <c r="O17" s="139"/>
      <c r="P17" s="139"/>
      <c r="Q17" s="139"/>
      <c r="R17" s="139"/>
      <c r="S17" s="139"/>
      <c r="T17" s="139"/>
    </row>
    <row r="18" spans="1:20" ht="14.5" x14ac:dyDescent="0.35">
      <c r="A18" s="242"/>
      <c r="B18" s="139"/>
      <c r="C18" s="139"/>
      <c r="D18" s="139"/>
      <c r="E18" s="139"/>
      <c r="F18" s="139"/>
      <c r="G18" s="139"/>
      <c r="H18" s="139"/>
      <c r="I18" s="139"/>
      <c r="J18" s="139"/>
      <c r="K18" s="139"/>
      <c r="L18" s="139"/>
      <c r="M18" s="139"/>
      <c r="N18" s="139"/>
      <c r="O18" s="139"/>
      <c r="P18" s="139"/>
      <c r="Q18" s="139"/>
      <c r="R18" s="139"/>
      <c r="S18" s="139"/>
      <c r="T18" s="139"/>
    </row>
    <row r="19" spans="1:20" ht="14.5" x14ac:dyDescent="0.35">
      <c r="A19" s="242"/>
      <c r="B19" s="139"/>
      <c r="C19" s="139"/>
      <c r="D19" s="139"/>
      <c r="E19" s="139"/>
      <c r="F19" s="139"/>
      <c r="G19" s="139"/>
      <c r="H19" s="139"/>
      <c r="I19" s="139"/>
      <c r="J19" s="139"/>
      <c r="K19" s="139"/>
      <c r="L19" s="139"/>
      <c r="M19" s="139"/>
      <c r="N19" s="139"/>
      <c r="O19" s="139"/>
      <c r="P19" s="139"/>
      <c r="Q19" s="139"/>
      <c r="R19" s="139"/>
      <c r="S19" s="139"/>
      <c r="T19" s="139"/>
    </row>
    <row r="20" spans="1:20" ht="14.5" x14ac:dyDescent="0.35">
      <c r="A20" s="242"/>
      <c r="B20" s="139"/>
      <c r="C20" s="139"/>
      <c r="D20" s="139"/>
      <c r="E20" s="139"/>
      <c r="F20" s="139"/>
      <c r="G20" s="139"/>
      <c r="H20" s="139"/>
      <c r="I20" s="139"/>
      <c r="J20" s="139"/>
      <c r="K20" s="139"/>
      <c r="L20" s="139"/>
      <c r="M20" s="139"/>
      <c r="N20" s="139"/>
      <c r="O20" s="139"/>
      <c r="P20" s="139"/>
      <c r="Q20" s="139"/>
      <c r="R20" s="139"/>
      <c r="S20" s="139"/>
      <c r="T20" s="139"/>
    </row>
    <row r="21" spans="1:20" ht="14.5" x14ac:dyDescent="0.35">
      <c r="A21" s="242"/>
      <c r="B21" s="139"/>
      <c r="C21" s="139"/>
      <c r="D21" s="139"/>
      <c r="E21" s="139"/>
      <c r="F21" s="139"/>
      <c r="G21" s="139"/>
      <c r="H21" s="139"/>
      <c r="I21" s="139"/>
      <c r="J21" s="139"/>
      <c r="K21" s="139"/>
      <c r="L21" s="139"/>
      <c r="M21" s="139"/>
      <c r="N21" s="139"/>
      <c r="O21" s="139"/>
      <c r="P21" s="139"/>
      <c r="Q21" s="139"/>
      <c r="R21" s="139"/>
      <c r="S21" s="139"/>
      <c r="T21" s="139"/>
    </row>
    <row r="22" spans="1:20" ht="14.5" x14ac:dyDescent="0.35">
      <c r="A22" s="242"/>
      <c r="B22" s="139"/>
      <c r="C22" s="139"/>
      <c r="D22" s="139"/>
      <c r="E22" s="139"/>
      <c r="F22" s="139"/>
      <c r="G22" s="139"/>
      <c r="H22" s="139"/>
      <c r="I22" s="139"/>
      <c r="J22" s="139"/>
      <c r="K22" s="139"/>
      <c r="L22" s="139"/>
      <c r="M22" s="139"/>
      <c r="N22" s="139"/>
      <c r="O22" s="139"/>
      <c r="P22" s="139"/>
      <c r="Q22" s="139"/>
      <c r="R22" s="139"/>
      <c r="S22" s="139"/>
      <c r="T22" s="139"/>
    </row>
    <row r="23" spans="1:20" ht="14.5" x14ac:dyDescent="0.35">
      <c r="A23" s="242"/>
      <c r="B23" s="139"/>
      <c r="C23" s="139"/>
      <c r="D23" s="139"/>
      <c r="E23" s="139"/>
      <c r="F23" s="139"/>
      <c r="G23" s="139"/>
      <c r="H23" s="139"/>
      <c r="I23" s="139"/>
      <c r="J23" s="139"/>
      <c r="K23" s="139"/>
      <c r="L23" s="139"/>
      <c r="M23" s="139"/>
      <c r="N23" s="139"/>
      <c r="O23" s="139"/>
      <c r="P23" s="139"/>
      <c r="Q23" s="139"/>
      <c r="R23" s="139"/>
      <c r="S23" s="139"/>
      <c r="T23" s="139"/>
    </row>
    <row r="24" spans="1:20" ht="14.5" x14ac:dyDescent="0.35">
      <c r="A24" s="242"/>
      <c r="B24" s="139"/>
      <c r="C24" s="139"/>
      <c r="D24" s="139"/>
      <c r="E24" s="139"/>
      <c r="F24" s="139"/>
      <c r="G24" s="139"/>
      <c r="H24" s="139"/>
      <c r="I24" s="139"/>
      <c r="J24" s="139"/>
      <c r="K24" s="139"/>
      <c r="L24" s="139"/>
      <c r="M24" s="139"/>
      <c r="N24" s="139"/>
      <c r="O24" s="139"/>
      <c r="P24" s="139"/>
      <c r="Q24" s="139"/>
      <c r="R24" s="139"/>
      <c r="S24" s="139"/>
      <c r="T24" s="139"/>
    </row>
    <row r="25" spans="1:20" ht="14.5" x14ac:dyDescent="0.35">
      <c r="A25" s="242"/>
      <c r="B25" s="139"/>
      <c r="C25" s="139"/>
      <c r="D25" s="139"/>
      <c r="E25" s="139"/>
      <c r="F25" s="139"/>
      <c r="G25" s="139"/>
      <c r="H25" s="139"/>
      <c r="I25" s="139"/>
      <c r="J25" s="139"/>
      <c r="K25" s="139"/>
      <c r="L25" s="139"/>
      <c r="M25" s="139"/>
      <c r="N25" s="139"/>
      <c r="O25" s="139"/>
      <c r="P25" s="139"/>
      <c r="Q25" s="139"/>
      <c r="R25" s="139"/>
      <c r="S25" s="139"/>
      <c r="T25" s="139"/>
    </row>
    <row r="26" spans="1:20" ht="14.5" x14ac:dyDescent="0.35">
      <c r="A26" s="242"/>
      <c r="B26" s="139"/>
      <c r="C26" s="139"/>
      <c r="D26" s="139"/>
      <c r="E26" s="139"/>
      <c r="F26" s="139"/>
      <c r="G26" s="139"/>
      <c r="H26" s="139"/>
      <c r="I26" s="139"/>
      <c r="J26" s="139"/>
      <c r="K26" s="139"/>
      <c r="L26" s="139"/>
      <c r="M26" s="139"/>
      <c r="N26" s="139"/>
      <c r="O26" s="139"/>
      <c r="P26" s="139"/>
      <c r="Q26" s="139"/>
      <c r="R26" s="139"/>
      <c r="S26" s="139"/>
      <c r="T26" s="139"/>
    </row>
    <row r="27" spans="1:20" ht="14.5" x14ac:dyDescent="0.35">
      <c r="A27" s="242"/>
      <c r="B27" s="139"/>
      <c r="C27" s="139"/>
      <c r="D27" s="139"/>
      <c r="E27" s="139"/>
      <c r="F27" s="139"/>
      <c r="G27" s="139"/>
      <c r="H27" s="139"/>
      <c r="I27" s="139"/>
      <c r="J27" s="139"/>
      <c r="K27" s="139"/>
      <c r="L27" s="139"/>
      <c r="M27" s="139"/>
      <c r="N27" s="139"/>
      <c r="O27" s="139"/>
      <c r="P27" s="139"/>
      <c r="Q27" s="139"/>
      <c r="R27" s="139"/>
      <c r="S27" s="139"/>
      <c r="T27" s="139"/>
    </row>
    <row r="28" spans="1:20" ht="14.5" x14ac:dyDescent="0.35">
      <c r="A28" s="242"/>
      <c r="B28" s="139"/>
      <c r="C28" s="139"/>
      <c r="D28" s="139"/>
      <c r="E28" s="139"/>
      <c r="F28" s="139"/>
      <c r="G28" s="139"/>
      <c r="H28" s="139"/>
      <c r="I28" s="139"/>
      <c r="J28" s="139"/>
      <c r="K28" s="139"/>
      <c r="L28" s="139"/>
      <c r="M28" s="139"/>
      <c r="N28" s="139"/>
      <c r="O28" s="139"/>
      <c r="P28" s="139"/>
      <c r="Q28" s="139"/>
      <c r="R28" s="139"/>
      <c r="S28" s="139"/>
      <c r="T28" s="139"/>
    </row>
    <row r="29" spans="1:20" ht="14.5" x14ac:dyDescent="0.35">
      <c r="A29" s="242"/>
      <c r="B29" s="139"/>
      <c r="C29" s="139"/>
      <c r="D29" s="139"/>
      <c r="E29" s="139"/>
      <c r="F29" s="139"/>
      <c r="G29" s="139"/>
      <c r="H29" s="139"/>
      <c r="I29" s="139"/>
      <c r="J29" s="139"/>
      <c r="K29" s="139"/>
      <c r="L29" s="139"/>
      <c r="M29" s="139"/>
      <c r="N29" s="139"/>
      <c r="O29" s="139"/>
      <c r="P29" s="139"/>
      <c r="Q29" s="139"/>
      <c r="R29" s="139"/>
      <c r="S29" s="139"/>
      <c r="T29" s="139"/>
    </row>
    <row r="30" spans="1:20" ht="14.5" x14ac:dyDescent="0.35">
      <c r="A30" s="242"/>
      <c r="B30" s="139"/>
      <c r="C30" s="139"/>
      <c r="D30" s="139"/>
      <c r="E30" s="139"/>
      <c r="F30" s="139"/>
      <c r="G30" s="139"/>
      <c r="H30" s="139"/>
      <c r="I30" s="139"/>
      <c r="J30" s="139"/>
      <c r="K30" s="139"/>
      <c r="L30" s="139"/>
      <c r="M30" s="139"/>
      <c r="N30" s="139"/>
      <c r="O30" s="139"/>
      <c r="P30" s="139"/>
      <c r="Q30" s="139"/>
      <c r="R30" s="139"/>
      <c r="S30" s="139"/>
      <c r="T30" s="139"/>
    </row>
    <row r="31" spans="1:20" ht="14.5" x14ac:dyDescent="0.35">
      <c r="A31" s="242"/>
      <c r="B31" s="139"/>
      <c r="C31" s="139"/>
      <c r="D31" s="139"/>
      <c r="E31" s="139"/>
      <c r="F31" s="139"/>
      <c r="G31" s="139"/>
      <c r="H31" s="139"/>
      <c r="I31" s="139"/>
      <c r="J31" s="139"/>
      <c r="K31" s="139"/>
      <c r="L31" s="139"/>
      <c r="M31" s="139"/>
      <c r="N31" s="139"/>
      <c r="O31" s="139"/>
      <c r="P31" s="139"/>
      <c r="Q31" s="139"/>
      <c r="R31" s="139"/>
      <c r="S31" s="139"/>
      <c r="T31" s="139"/>
    </row>
    <row r="32" spans="1:20" ht="14.5" x14ac:dyDescent="0.35">
      <c r="A32" s="242"/>
      <c r="B32" s="139"/>
      <c r="C32" s="139"/>
      <c r="D32" s="139"/>
      <c r="E32" s="139"/>
      <c r="F32" s="139"/>
      <c r="G32" s="139"/>
      <c r="H32" s="139"/>
      <c r="I32" s="139"/>
      <c r="J32" s="139"/>
      <c r="K32" s="139"/>
      <c r="L32" s="139"/>
      <c r="M32" s="139"/>
      <c r="N32" s="139"/>
      <c r="O32" s="139"/>
      <c r="P32" s="139"/>
      <c r="Q32" s="139"/>
      <c r="R32" s="139"/>
      <c r="S32" s="139"/>
      <c r="T32" s="139"/>
    </row>
    <row r="33" spans="1:20" ht="14.5" x14ac:dyDescent="0.35">
      <c r="A33" s="242"/>
      <c r="B33" s="139"/>
      <c r="C33" s="139"/>
      <c r="D33" s="139"/>
      <c r="E33" s="139"/>
      <c r="F33" s="139"/>
      <c r="G33" s="139"/>
      <c r="H33" s="139"/>
      <c r="I33" s="139"/>
      <c r="J33" s="139"/>
      <c r="K33" s="139"/>
      <c r="L33" s="139"/>
      <c r="M33" s="139"/>
      <c r="N33" s="139"/>
      <c r="O33" s="139"/>
      <c r="P33" s="139"/>
      <c r="Q33" s="139"/>
      <c r="R33" s="139"/>
      <c r="S33" s="139"/>
      <c r="T33" s="139"/>
    </row>
    <row r="34" spans="1:20" ht="14.5" x14ac:dyDescent="0.35">
      <c r="A34" s="242"/>
      <c r="B34" s="139"/>
      <c r="C34" s="139"/>
      <c r="D34" s="139"/>
      <c r="E34" s="139"/>
      <c r="F34" s="139"/>
      <c r="G34" s="139"/>
      <c r="H34" s="139"/>
      <c r="I34" s="139"/>
      <c r="J34" s="139"/>
      <c r="K34" s="139"/>
      <c r="L34" s="139"/>
      <c r="M34" s="139"/>
      <c r="N34" s="139"/>
      <c r="O34" s="139"/>
      <c r="P34" s="139"/>
      <c r="Q34" s="139"/>
      <c r="R34" s="139"/>
      <c r="S34" s="139"/>
      <c r="T34" s="139"/>
    </row>
    <row r="35" spans="1:20" ht="14.5" x14ac:dyDescent="0.35">
      <c r="A35" s="242"/>
      <c r="B35" s="139"/>
      <c r="C35" s="139"/>
      <c r="D35" s="139"/>
      <c r="E35" s="139"/>
      <c r="F35" s="139"/>
      <c r="G35" s="139"/>
      <c r="H35" s="139"/>
      <c r="I35" s="139"/>
      <c r="J35" s="139"/>
      <c r="K35" s="139"/>
      <c r="L35" s="139"/>
      <c r="M35" s="139"/>
      <c r="N35" s="139"/>
      <c r="O35" s="139"/>
      <c r="P35" s="139"/>
      <c r="Q35" s="139"/>
      <c r="R35" s="139"/>
      <c r="S35" s="139"/>
      <c r="T35" s="139"/>
    </row>
    <row r="36" spans="1:20" ht="14.5" x14ac:dyDescent="0.35">
      <c r="A36" s="242"/>
      <c r="B36" s="139"/>
      <c r="C36" s="139"/>
      <c r="D36" s="139"/>
      <c r="E36" s="139"/>
      <c r="F36" s="139"/>
      <c r="G36" s="139"/>
      <c r="H36" s="139"/>
      <c r="I36" s="139"/>
      <c r="J36" s="139"/>
      <c r="K36" s="139"/>
      <c r="L36" s="139"/>
      <c r="M36" s="139"/>
      <c r="N36" s="139"/>
      <c r="O36" s="139"/>
      <c r="P36" s="139"/>
      <c r="Q36" s="139"/>
      <c r="R36" s="139"/>
      <c r="S36" s="139"/>
      <c r="T36" s="139"/>
    </row>
    <row r="37" spans="1:20" ht="14.5" x14ac:dyDescent="0.35">
      <c r="A37" s="80"/>
      <c r="B37" s="102"/>
      <c r="C37" s="102"/>
      <c r="D37" s="102"/>
      <c r="E37" s="102"/>
      <c r="F37" s="102"/>
      <c r="G37" s="102"/>
      <c r="H37" s="102"/>
      <c r="I37" s="102"/>
      <c r="J37" s="102"/>
      <c r="K37" s="102"/>
      <c r="L37" s="102"/>
      <c r="M37" s="106"/>
      <c r="N37" s="102"/>
      <c r="O37" s="102"/>
      <c r="P37" s="106"/>
      <c r="Q37" s="138"/>
      <c r="R37" s="138"/>
      <c r="S37" s="138"/>
      <c r="T37" s="138"/>
    </row>
    <row r="38" spans="1:20" ht="14.5" x14ac:dyDescent="0.35">
      <c r="A38" s="80"/>
      <c r="B38" s="102"/>
      <c r="C38" s="102"/>
      <c r="D38" s="102"/>
      <c r="E38" s="102"/>
      <c r="F38" s="102"/>
      <c r="G38" s="102"/>
      <c r="H38" s="102"/>
      <c r="I38" s="102"/>
      <c r="J38" s="102"/>
      <c r="K38" s="102"/>
      <c r="L38" s="102"/>
      <c r="M38" s="106"/>
      <c r="N38" s="102"/>
      <c r="O38" s="102"/>
      <c r="P38" s="106"/>
      <c r="Q38" s="138"/>
      <c r="R38" s="138"/>
      <c r="S38" s="138"/>
      <c r="T38" s="138"/>
    </row>
    <row r="39" spans="1:20" ht="14.5" x14ac:dyDescent="0.35">
      <c r="A39" s="80"/>
      <c r="B39" s="102"/>
      <c r="C39" s="102"/>
      <c r="D39" s="102"/>
      <c r="E39" s="102"/>
      <c r="F39" s="102"/>
      <c r="G39" s="102"/>
      <c r="H39" s="102"/>
      <c r="I39" s="102"/>
      <c r="J39" s="102"/>
      <c r="K39" s="102"/>
      <c r="L39" s="102"/>
      <c r="M39" s="106"/>
      <c r="N39" s="102"/>
      <c r="O39" s="102"/>
      <c r="P39" s="106"/>
      <c r="Q39" s="138"/>
      <c r="R39" s="138"/>
      <c r="S39" s="138"/>
      <c r="T39" s="138"/>
    </row>
    <row r="40" spans="1:20" ht="14.5" x14ac:dyDescent="0.35">
      <c r="A40" s="79"/>
      <c r="B40" s="103"/>
      <c r="C40" s="103"/>
      <c r="D40" s="103"/>
      <c r="E40" s="103"/>
      <c r="F40" s="103"/>
      <c r="G40" s="103"/>
      <c r="H40" s="103"/>
      <c r="I40" s="103"/>
      <c r="J40" s="103"/>
      <c r="K40" s="103"/>
      <c r="L40" s="103"/>
      <c r="M40" s="107"/>
      <c r="N40" s="103"/>
      <c r="O40" s="103"/>
      <c r="P40" s="107"/>
      <c r="Q40" s="139"/>
      <c r="R40" s="139"/>
      <c r="S40" s="139"/>
      <c r="T40" s="139"/>
    </row>
    <row r="41" spans="1:20" ht="14.5" x14ac:dyDescent="0.35">
      <c r="A41" s="80"/>
      <c r="B41" s="102"/>
      <c r="C41" s="102"/>
      <c r="D41" s="102"/>
      <c r="E41" s="102"/>
      <c r="F41" s="102"/>
      <c r="G41" s="102"/>
      <c r="H41" s="102"/>
      <c r="I41" s="102"/>
      <c r="J41" s="102"/>
      <c r="K41" s="102"/>
      <c r="L41" s="102"/>
      <c r="M41" s="106"/>
      <c r="N41" s="102"/>
      <c r="O41" s="102"/>
      <c r="P41" s="106"/>
      <c r="Q41" s="138"/>
      <c r="R41" s="138"/>
      <c r="S41" s="138"/>
      <c r="T41" s="138"/>
    </row>
    <row r="42" spans="1:20" ht="14.5" x14ac:dyDescent="0.35">
      <c r="A42" s="80"/>
      <c r="B42" s="102"/>
      <c r="C42" s="102"/>
      <c r="D42" s="102"/>
      <c r="E42" s="102"/>
      <c r="F42" s="102"/>
      <c r="G42" s="102"/>
      <c r="H42" s="102"/>
      <c r="I42" s="102"/>
      <c r="J42" s="102"/>
      <c r="K42" s="102"/>
      <c r="L42" s="102"/>
      <c r="M42" s="106"/>
      <c r="N42" s="102"/>
      <c r="O42" s="102"/>
      <c r="P42" s="106"/>
      <c r="Q42" s="138"/>
      <c r="R42" s="138"/>
      <c r="S42" s="138"/>
      <c r="T42" s="138"/>
    </row>
    <row r="43" spans="1:20" ht="14.5" x14ac:dyDescent="0.35">
      <c r="A43" s="79"/>
      <c r="B43" s="103"/>
      <c r="C43" s="103"/>
      <c r="D43" s="103"/>
      <c r="E43" s="103"/>
      <c r="F43" s="103"/>
      <c r="G43" s="103"/>
      <c r="H43" s="103"/>
      <c r="I43" s="103"/>
      <c r="J43" s="103"/>
      <c r="K43" s="103"/>
      <c r="L43" s="103"/>
      <c r="M43" s="107"/>
      <c r="N43" s="103"/>
      <c r="O43" s="103"/>
      <c r="P43" s="107"/>
      <c r="Q43" s="139"/>
      <c r="R43" s="139"/>
      <c r="S43" s="139"/>
      <c r="T43" s="139"/>
    </row>
    <row r="44" spans="1:20" ht="14.5" x14ac:dyDescent="0.35">
      <c r="A44" s="80"/>
      <c r="B44" s="102"/>
      <c r="C44" s="102"/>
      <c r="D44" s="102"/>
      <c r="E44" s="102"/>
      <c r="F44" s="102"/>
      <c r="G44" s="102"/>
      <c r="H44" s="102"/>
      <c r="I44" s="102"/>
      <c r="J44" s="102"/>
      <c r="K44" s="102"/>
      <c r="L44" s="102"/>
      <c r="M44" s="106"/>
      <c r="N44" s="102"/>
      <c r="O44" s="102"/>
      <c r="P44" s="106"/>
      <c r="Q44" s="138"/>
      <c r="R44" s="138"/>
      <c r="S44" s="138"/>
      <c r="T44" s="138"/>
    </row>
    <row r="45" spans="1:20" ht="14.5" x14ac:dyDescent="0.35">
      <c r="A45" s="241"/>
      <c r="K45" s="38"/>
      <c r="L45" s="98"/>
      <c r="M45" s="122"/>
      <c r="N45"/>
      <c r="O45"/>
      <c r="Q45" s="137"/>
      <c r="R45" s="137"/>
      <c r="S45" s="137"/>
      <c r="T45" s="137"/>
    </row>
    <row r="46" spans="1:20" ht="14.5" x14ac:dyDescent="0.35">
      <c r="A46" s="243"/>
      <c r="B46" s="243"/>
      <c r="C46" s="243"/>
      <c r="D46" s="243"/>
      <c r="E46" s="243"/>
      <c r="F46" s="243"/>
      <c r="G46" s="243"/>
      <c r="H46" s="243"/>
      <c r="I46" s="243"/>
      <c r="J46" s="243"/>
      <c r="K46" s="243"/>
      <c r="L46" s="243"/>
      <c r="M46" s="243"/>
      <c r="N46" s="243"/>
      <c r="O46" s="243"/>
      <c r="P46" s="243"/>
      <c r="Q46" s="243"/>
      <c r="R46" s="243"/>
      <c r="S46" s="243"/>
      <c r="T46" s="243"/>
    </row>
    <row r="47" spans="1:20" ht="14.5" x14ac:dyDescent="0.35">
      <c r="A47" s="243"/>
      <c r="B47" s="243"/>
      <c r="C47" s="243"/>
      <c r="D47" s="243"/>
      <c r="E47" s="243"/>
      <c r="F47" s="243"/>
      <c r="G47" s="243"/>
      <c r="H47" s="243"/>
      <c r="I47" s="243"/>
      <c r="J47" s="243"/>
      <c r="K47" s="243"/>
      <c r="L47" s="243"/>
      <c r="M47" s="243"/>
      <c r="N47" s="243"/>
      <c r="O47" s="243"/>
      <c r="P47" s="243"/>
      <c r="Q47" s="243"/>
      <c r="R47" s="243"/>
      <c r="S47" s="243"/>
      <c r="T47" s="243"/>
    </row>
    <row r="48" spans="1:20" ht="14.5" x14ac:dyDescent="0.35">
      <c r="A48" s="243"/>
      <c r="B48" s="243"/>
      <c r="C48" s="243"/>
      <c r="D48" s="243"/>
      <c r="E48" s="243"/>
      <c r="F48" s="243"/>
      <c r="G48" s="243"/>
      <c r="H48" s="243"/>
      <c r="I48" s="243"/>
      <c r="J48" s="243"/>
      <c r="K48" s="243"/>
      <c r="L48" s="243"/>
      <c r="M48" s="243"/>
      <c r="N48" s="243"/>
      <c r="O48" s="243"/>
      <c r="P48" s="243"/>
      <c r="Q48" s="243"/>
      <c r="R48" s="243"/>
      <c r="S48" s="243"/>
      <c r="T48" s="243"/>
    </row>
    <row r="49" spans="1:20" ht="14.5" x14ac:dyDescent="0.35">
      <c r="A49" s="244">
        <v>45170</v>
      </c>
      <c r="B49" s="104">
        <v>39</v>
      </c>
      <c r="C49" s="104">
        <v>43</v>
      </c>
      <c r="D49" s="104">
        <v>45</v>
      </c>
      <c r="E49" s="104">
        <v>400</v>
      </c>
      <c r="F49" s="104">
        <v>55</v>
      </c>
      <c r="G49" s="104">
        <v>41</v>
      </c>
      <c r="H49" s="104">
        <v>0</v>
      </c>
      <c r="I49" s="104">
        <v>8</v>
      </c>
      <c r="J49" s="104">
        <v>9</v>
      </c>
      <c r="K49" s="104">
        <v>22</v>
      </c>
      <c r="L49" s="104">
        <v>16</v>
      </c>
      <c r="M49" s="106">
        <v>8</v>
      </c>
      <c r="N49" s="104">
        <v>43.195</v>
      </c>
      <c r="O49" s="104">
        <v>18.114999999999998</v>
      </c>
      <c r="P49" s="106">
        <v>14.131</v>
      </c>
      <c r="Q49" s="138">
        <v>-10.06</v>
      </c>
      <c r="R49" s="138">
        <v>-6.1840000000000002</v>
      </c>
      <c r="S49" s="138">
        <v>-8.8230000000000004</v>
      </c>
      <c r="T49" s="138">
        <v>11.67</v>
      </c>
    </row>
    <row r="50" spans="1:20" ht="14.5" x14ac:dyDescent="0.35">
      <c r="A50" s="244">
        <v>45200</v>
      </c>
      <c r="B50" s="104">
        <v>38</v>
      </c>
      <c r="C50" s="104">
        <v>45</v>
      </c>
      <c r="D50" s="104">
        <v>50</v>
      </c>
      <c r="E50" s="104">
        <v>525</v>
      </c>
      <c r="F50" s="104">
        <v>60</v>
      </c>
      <c r="G50" s="104">
        <v>40</v>
      </c>
      <c r="H50" s="104">
        <v>13</v>
      </c>
      <c r="I50" s="104">
        <v>7</v>
      </c>
      <c r="J50" s="104">
        <v>10</v>
      </c>
      <c r="K50" s="104">
        <v>35</v>
      </c>
      <c r="L50" s="104">
        <v>14</v>
      </c>
      <c r="M50" s="106">
        <v>45</v>
      </c>
      <c r="N50" s="104">
        <v>38.316000000000003</v>
      </c>
      <c r="O50" s="104">
        <v>16.068999999999999</v>
      </c>
      <c r="P50" s="106">
        <v>12.535</v>
      </c>
      <c r="Q50" s="138">
        <v>-2.7229999999999999</v>
      </c>
      <c r="R50" s="138">
        <v>-10.753</v>
      </c>
      <c r="S50" s="138">
        <v>-2.6379999999999999</v>
      </c>
      <c r="T50" s="138">
        <v>21.152000000000001</v>
      </c>
    </row>
    <row r="51" spans="1:20" ht="14.5" x14ac:dyDescent="0.35">
      <c r="A51" s="244">
        <v>45231</v>
      </c>
      <c r="B51" s="104">
        <v>33</v>
      </c>
      <c r="C51" s="104">
        <v>40</v>
      </c>
      <c r="D51" s="104">
        <v>45</v>
      </c>
      <c r="E51" s="104">
        <v>515</v>
      </c>
      <c r="F51" s="104">
        <v>56</v>
      </c>
      <c r="G51" s="104">
        <v>35</v>
      </c>
      <c r="H51" s="104">
        <v>22</v>
      </c>
      <c r="I51" s="104">
        <v>6</v>
      </c>
      <c r="J51" s="104">
        <v>8</v>
      </c>
      <c r="K51" s="104">
        <v>35</v>
      </c>
      <c r="L51" s="104">
        <v>13</v>
      </c>
      <c r="M51" s="106">
        <v>55</v>
      </c>
      <c r="N51" s="104">
        <v>25.042999999999999</v>
      </c>
      <c r="O51" s="104">
        <v>10.502000000000001</v>
      </c>
      <c r="P51" s="106">
        <v>8.1920000000000002</v>
      </c>
      <c r="Q51" s="138">
        <v>-4.2320000000000002</v>
      </c>
      <c r="R51" s="138">
        <v>-16.073</v>
      </c>
      <c r="S51" s="138">
        <v>8.0289999999999999</v>
      </c>
      <c r="T51" s="138">
        <v>14.368</v>
      </c>
    </row>
    <row r="52" spans="1:20" ht="14.5" x14ac:dyDescent="0.35">
      <c r="A52" s="244">
        <v>45261</v>
      </c>
      <c r="B52" s="104">
        <v>17</v>
      </c>
      <c r="C52" s="104">
        <v>22</v>
      </c>
      <c r="D52" s="104">
        <v>19</v>
      </c>
      <c r="E52" s="104">
        <v>235</v>
      </c>
      <c r="F52" s="104">
        <v>25</v>
      </c>
      <c r="G52" s="104">
        <v>19</v>
      </c>
      <c r="H52" s="104">
        <v>15</v>
      </c>
      <c r="I52" s="104">
        <v>4</v>
      </c>
      <c r="J52" s="104">
        <v>4</v>
      </c>
      <c r="K52" s="104">
        <v>19</v>
      </c>
      <c r="L52" s="104">
        <v>10</v>
      </c>
      <c r="M52" s="106">
        <v>27</v>
      </c>
      <c r="N52" s="104">
        <v>47.712000000000003</v>
      </c>
      <c r="O52" s="104">
        <v>20.009</v>
      </c>
      <c r="P52" s="106">
        <v>15.608000000000001</v>
      </c>
      <c r="Q52" s="138">
        <v>-1.294</v>
      </c>
      <c r="R52" s="138">
        <v>-1.6040000000000001</v>
      </c>
      <c r="S52" s="138">
        <v>18.611999999999998</v>
      </c>
      <c r="T52" s="138">
        <v>17.152999999999999</v>
      </c>
    </row>
    <row r="53" spans="1:20" ht="14.5" x14ac:dyDescent="0.35">
      <c r="A53" s="244">
        <v>45292</v>
      </c>
      <c r="B53" s="104">
        <v>16</v>
      </c>
      <c r="C53" s="104">
        <v>20</v>
      </c>
      <c r="D53" s="104">
        <v>17</v>
      </c>
      <c r="E53" s="104">
        <v>223</v>
      </c>
      <c r="F53" s="104">
        <v>29</v>
      </c>
      <c r="G53" s="104">
        <v>17</v>
      </c>
      <c r="H53" s="104">
        <v>13</v>
      </c>
      <c r="I53" s="104">
        <v>4</v>
      </c>
      <c r="J53" s="104">
        <v>4</v>
      </c>
      <c r="K53" s="104">
        <v>18</v>
      </c>
      <c r="L53" s="104">
        <v>9</v>
      </c>
      <c r="M53" s="106">
        <v>24</v>
      </c>
      <c r="N53" s="104">
        <v>53.683999999999997</v>
      </c>
      <c r="O53" s="104">
        <v>22.513999999999999</v>
      </c>
      <c r="P53" s="106">
        <v>17.562000000000001</v>
      </c>
      <c r="Q53" s="138">
        <v>4.0289999999999999</v>
      </c>
      <c r="R53" s="138">
        <v>-10.813000000000001</v>
      </c>
      <c r="S53" s="138">
        <v>-13.928000000000001</v>
      </c>
      <c r="T53" s="138">
        <v>6.7190000000000003</v>
      </c>
    </row>
    <row r="54" spans="1:20" ht="14.5" x14ac:dyDescent="0.35">
      <c r="A54" s="244">
        <v>45323</v>
      </c>
      <c r="B54" s="104">
        <v>14</v>
      </c>
      <c r="C54" s="104">
        <v>17</v>
      </c>
      <c r="D54" s="104">
        <v>16</v>
      </c>
      <c r="E54" s="104">
        <v>250</v>
      </c>
      <c r="F54" s="104">
        <v>32</v>
      </c>
      <c r="G54" s="104">
        <v>15</v>
      </c>
      <c r="H54" s="104">
        <v>16</v>
      </c>
      <c r="I54" s="104">
        <v>3</v>
      </c>
      <c r="J54" s="104">
        <v>3</v>
      </c>
      <c r="K54" s="104">
        <v>18</v>
      </c>
      <c r="L54" s="104">
        <v>8</v>
      </c>
      <c r="M54" s="106">
        <v>23</v>
      </c>
      <c r="N54" s="104">
        <v>45.536999999999999</v>
      </c>
      <c r="O54" s="104">
        <v>19.097000000000001</v>
      </c>
      <c r="P54" s="106">
        <v>14.897</v>
      </c>
      <c r="Q54" s="138">
        <v>-0.73599999999999999</v>
      </c>
      <c r="R54" s="138">
        <v>-12.694000000000001</v>
      </c>
      <c r="S54" s="138">
        <v>-32.661000000000001</v>
      </c>
      <c r="T54" s="138">
        <v>4.3070000000000004</v>
      </c>
    </row>
    <row r="55" spans="1:20" ht="14.5" x14ac:dyDescent="0.35">
      <c r="A55" s="244">
        <v>45352</v>
      </c>
      <c r="B55" s="104">
        <v>22</v>
      </c>
      <c r="C55" s="104">
        <v>28</v>
      </c>
      <c r="D55" s="104">
        <v>26</v>
      </c>
      <c r="E55" s="104">
        <v>346</v>
      </c>
      <c r="F55" s="104">
        <v>65</v>
      </c>
      <c r="G55" s="104">
        <v>24</v>
      </c>
      <c r="H55" s="104">
        <v>34</v>
      </c>
      <c r="I55" s="104">
        <v>4</v>
      </c>
      <c r="J55" s="104">
        <v>5</v>
      </c>
      <c r="K55" s="104">
        <v>43</v>
      </c>
      <c r="L55" s="104">
        <v>13</v>
      </c>
      <c r="M55" s="106">
        <v>33</v>
      </c>
      <c r="N55" s="104">
        <v>28.489000000000001</v>
      </c>
      <c r="O55" s="104">
        <v>11.948</v>
      </c>
      <c r="P55" s="106">
        <v>9.32</v>
      </c>
      <c r="Q55" s="138">
        <v>-1.1020000000000001</v>
      </c>
      <c r="R55" s="138">
        <v>-10.426</v>
      </c>
      <c r="S55" s="138">
        <v>-45.593000000000004</v>
      </c>
      <c r="T55" s="138">
        <v>2.2610000000000001</v>
      </c>
    </row>
    <row r="56" spans="1:20" ht="14.5" x14ac:dyDescent="0.35">
      <c r="A56" s="244">
        <v>45383</v>
      </c>
      <c r="B56" s="104">
        <v>42</v>
      </c>
      <c r="C56" s="104">
        <v>55</v>
      </c>
      <c r="D56" s="104">
        <v>40</v>
      </c>
      <c r="E56" s="104">
        <v>558</v>
      </c>
      <c r="F56" s="104">
        <v>81</v>
      </c>
      <c r="G56" s="104">
        <v>48</v>
      </c>
      <c r="H56" s="104">
        <v>71</v>
      </c>
      <c r="I56" s="104">
        <v>6</v>
      </c>
      <c r="J56" s="104">
        <v>13</v>
      </c>
      <c r="K56" s="104">
        <v>146</v>
      </c>
      <c r="L56" s="104">
        <v>29</v>
      </c>
      <c r="M56" s="106">
        <v>54</v>
      </c>
      <c r="N56" s="104">
        <v>26.943000000000001</v>
      </c>
      <c r="O56" s="104">
        <v>11.298999999999999</v>
      </c>
      <c r="P56" s="106">
        <v>8.8140000000000001</v>
      </c>
      <c r="Q56" s="138">
        <v>-8.67</v>
      </c>
      <c r="R56" s="138">
        <v>-13.513999999999999</v>
      </c>
      <c r="S56" s="138">
        <v>-45.991</v>
      </c>
      <c r="T56" s="138">
        <v>6.609</v>
      </c>
    </row>
    <row r="57" spans="1:20" ht="14.5" x14ac:dyDescent="0.35">
      <c r="A57" s="244">
        <v>45413</v>
      </c>
      <c r="B57" s="104">
        <v>124</v>
      </c>
      <c r="C57" s="104">
        <v>161</v>
      </c>
      <c r="D57" s="104">
        <v>81</v>
      </c>
      <c r="E57" s="104">
        <v>1292</v>
      </c>
      <c r="F57" s="104">
        <v>139</v>
      </c>
      <c r="G57" s="104">
        <v>139</v>
      </c>
      <c r="H57" s="104">
        <v>128</v>
      </c>
      <c r="I57" s="104">
        <v>22</v>
      </c>
      <c r="J57" s="104">
        <v>44</v>
      </c>
      <c r="K57" s="104">
        <v>337</v>
      </c>
      <c r="L57" s="104">
        <v>85</v>
      </c>
      <c r="M57" s="106">
        <v>110</v>
      </c>
      <c r="N57" s="104">
        <v>7.452</v>
      </c>
      <c r="O57" s="104">
        <v>3.125</v>
      </c>
      <c r="P57" s="106">
        <v>2.4380000000000002</v>
      </c>
      <c r="Q57" s="138">
        <v>-5.9660000000000002</v>
      </c>
      <c r="R57" s="138">
        <v>-13.119</v>
      </c>
      <c r="S57" s="138">
        <v>-42.726999999999997</v>
      </c>
      <c r="T57" s="138">
        <v>3.5990000000000002</v>
      </c>
    </row>
    <row r="58" spans="1:20" ht="14.5" x14ac:dyDescent="0.35">
      <c r="A58" s="244">
        <v>45444</v>
      </c>
      <c r="B58" s="104">
        <v>151</v>
      </c>
      <c r="C58" s="104">
        <v>185</v>
      </c>
      <c r="D58" s="104">
        <v>158</v>
      </c>
      <c r="E58" s="104">
        <v>1438</v>
      </c>
      <c r="F58" s="104">
        <v>259</v>
      </c>
      <c r="G58" s="104">
        <v>163</v>
      </c>
      <c r="H58" s="104">
        <v>98</v>
      </c>
      <c r="I58" s="104">
        <v>31</v>
      </c>
      <c r="J58" s="104">
        <v>42</v>
      </c>
      <c r="K58" s="104">
        <v>239</v>
      </c>
      <c r="L58" s="104">
        <v>87</v>
      </c>
      <c r="M58" s="106">
        <v>70</v>
      </c>
      <c r="N58" s="104">
        <v>-9.2609999999999992</v>
      </c>
      <c r="O58" s="104">
        <v>-3.8839999999999999</v>
      </c>
      <c r="P58" s="106">
        <v>-3.03</v>
      </c>
      <c r="Q58" s="138">
        <v>-8.51</v>
      </c>
      <c r="R58" s="138">
        <v>-20.766999999999999</v>
      </c>
      <c r="S58" s="138">
        <v>-44.098999999999997</v>
      </c>
      <c r="T58" s="138">
        <v>10.122</v>
      </c>
    </row>
    <row r="59" spans="1:20" ht="14.5" x14ac:dyDescent="0.35">
      <c r="A59" s="244">
        <v>45474</v>
      </c>
      <c r="B59" s="104">
        <v>56</v>
      </c>
      <c r="C59" s="104">
        <v>67</v>
      </c>
      <c r="D59" s="104">
        <v>91</v>
      </c>
      <c r="E59" s="104">
        <v>499</v>
      </c>
      <c r="F59" s="104">
        <v>129</v>
      </c>
      <c r="G59" s="104">
        <v>60</v>
      </c>
      <c r="H59" s="104">
        <v>16</v>
      </c>
      <c r="I59" s="104">
        <v>12</v>
      </c>
      <c r="J59" s="104">
        <v>12</v>
      </c>
      <c r="K59" s="104">
        <v>39</v>
      </c>
      <c r="L59" s="104">
        <v>32</v>
      </c>
      <c r="M59" s="106">
        <v>-2</v>
      </c>
      <c r="N59" s="104">
        <v>10.686999999999999</v>
      </c>
      <c r="O59" s="104">
        <v>4.4820000000000002</v>
      </c>
      <c r="P59" s="106">
        <v>3.496</v>
      </c>
      <c r="Q59" s="138">
        <v>-11.94</v>
      </c>
      <c r="R59" s="138">
        <v>-21.096</v>
      </c>
      <c r="S59" s="138">
        <v>-26.710999999999999</v>
      </c>
      <c r="T59" s="138">
        <v>16.861999999999998</v>
      </c>
    </row>
    <row r="60" spans="1:20" ht="14.5" x14ac:dyDescent="0.35">
      <c r="A60" s="244">
        <v>45505</v>
      </c>
      <c r="B60" s="104">
        <v>32</v>
      </c>
      <c r="C60" s="104">
        <v>37</v>
      </c>
      <c r="D60" s="104">
        <v>35</v>
      </c>
      <c r="E60" s="104">
        <v>214</v>
      </c>
      <c r="F60" s="104">
        <v>45</v>
      </c>
      <c r="G60" s="104">
        <v>34</v>
      </c>
      <c r="H60" s="104">
        <v>14</v>
      </c>
      <c r="I60" s="104">
        <v>6</v>
      </c>
      <c r="J60" s="104">
        <v>8</v>
      </c>
      <c r="K60" s="104">
        <v>11</v>
      </c>
      <c r="L60" s="104">
        <v>19</v>
      </c>
      <c r="M60" s="106">
        <v>-13</v>
      </c>
      <c r="N60" s="104">
        <v>45.06</v>
      </c>
      <c r="O60" s="104">
        <v>18.896999999999998</v>
      </c>
      <c r="P60" s="106">
        <v>14.741</v>
      </c>
      <c r="Q60" s="138">
        <v>-10.715</v>
      </c>
      <c r="R60" s="138">
        <v>-16.552</v>
      </c>
      <c r="S60" s="138">
        <v>-21.927</v>
      </c>
      <c r="T60" s="138">
        <v>18.831</v>
      </c>
    </row>
    <row r="61" spans="1:20" ht="14.5" x14ac:dyDescent="0.35">
      <c r="A61" s="244">
        <v>45536</v>
      </c>
      <c r="B61" s="104">
        <v>21</v>
      </c>
      <c r="C61" s="104">
        <v>24</v>
      </c>
      <c r="D61" s="104">
        <v>21</v>
      </c>
      <c r="E61" s="104">
        <v>205</v>
      </c>
      <c r="F61" s="104">
        <v>30</v>
      </c>
      <c r="G61" s="104">
        <v>22</v>
      </c>
      <c r="H61" s="104">
        <v>15</v>
      </c>
      <c r="I61" s="104">
        <v>5</v>
      </c>
      <c r="J61" s="104">
        <v>7</v>
      </c>
      <c r="K61" s="104">
        <v>11</v>
      </c>
      <c r="L61" s="104">
        <v>15</v>
      </c>
      <c r="M61" s="106">
        <v>5</v>
      </c>
      <c r="N61" s="104">
        <v>43.195</v>
      </c>
      <c r="O61" s="104">
        <v>18.114999999999998</v>
      </c>
      <c r="P61" s="106">
        <v>14.131</v>
      </c>
      <c r="Q61" s="138">
        <v>-10.06</v>
      </c>
      <c r="R61" s="138">
        <v>-6.1840000000000002</v>
      </c>
      <c r="S61" s="138">
        <v>-8.8230000000000004</v>
      </c>
      <c r="T61" s="138">
        <v>11.67</v>
      </c>
    </row>
    <row r="62" spans="1:20" ht="14.5" x14ac:dyDescent="0.35">
      <c r="A62" s="244">
        <v>45566</v>
      </c>
      <c r="B62" s="104">
        <v>26</v>
      </c>
      <c r="C62" s="104">
        <v>30</v>
      </c>
      <c r="D62" s="104">
        <v>32</v>
      </c>
      <c r="E62" s="104">
        <v>314</v>
      </c>
      <c r="F62" s="104">
        <v>41</v>
      </c>
      <c r="G62" s="104">
        <v>27</v>
      </c>
      <c r="H62" s="104">
        <v>23</v>
      </c>
      <c r="I62" s="104">
        <v>5</v>
      </c>
      <c r="J62" s="104">
        <v>8</v>
      </c>
      <c r="K62" s="104">
        <v>23</v>
      </c>
      <c r="L62" s="104">
        <v>16</v>
      </c>
      <c r="M62" s="106">
        <v>37</v>
      </c>
      <c r="N62" s="104">
        <v>37.073</v>
      </c>
      <c r="O62" s="104">
        <v>15.547000000000001</v>
      </c>
      <c r="P62" s="106">
        <v>12.128</v>
      </c>
      <c r="Q62" s="138">
        <v>-2.7229999999999999</v>
      </c>
      <c r="R62" s="138">
        <v>-10.753</v>
      </c>
      <c r="S62" s="138">
        <v>-2.6379999999999999</v>
      </c>
      <c r="T62" s="138">
        <v>21.152000000000001</v>
      </c>
    </row>
    <row r="63" spans="1:20" ht="14.5" x14ac:dyDescent="0.35">
      <c r="A63" s="244">
        <v>45597</v>
      </c>
      <c r="B63" s="104">
        <v>26</v>
      </c>
      <c r="C63" s="104">
        <v>31</v>
      </c>
      <c r="D63" s="104">
        <v>36</v>
      </c>
      <c r="E63" s="104">
        <v>386</v>
      </c>
      <c r="F63" s="104">
        <v>44</v>
      </c>
      <c r="G63" s="104">
        <v>28</v>
      </c>
      <c r="H63" s="104">
        <v>25</v>
      </c>
      <c r="I63" s="104">
        <v>4</v>
      </c>
      <c r="J63" s="104">
        <v>6</v>
      </c>
      <c r="K63" s="104">
        <v>28</v>
      </c>
      <c r="L63" s="104">
        <v>15</v>
      </c>
      <c r="M63" s="106">
        <v>57</v>
      </c>
      <c r="N63" s="104">
        <v>37.645000000000003</v>
      </c>
      <c r="O63" s="104">
        <v>15.787000000000001</v>
      </c>
      <c r="P63" s="106">
        <v>12.315</v>
      </c>
      <c r="Q63" s="138">
        <v>-4.2320000000000002</v>
      </c>
      <c r="R63" s="138">
        <v>-16.073</v>
      </c>
      <c r="S63" s="138">
        <v>8.0289999999999999</v>
      </c>
      <c r="T63" s="138">
        <v>14.368</v>
      </c>
    </row>
    <row r="64" spans="1:20" ht="14.5" x14ac:dyDescent="0.35">
      <c r="A64" s="244">
        <v>45627</v>
      </c>
      <c r="B64" s="104">
        <v>25</v>
      </c>
      <c r="C64" s="104">
        <v>31</v>
      </c>
      <c r="D64" s="104">
        <v>32</v>
      </c>
      <c r="E64" s="104">
        <v>347</v>
      </c>
      <c r="F64" s="104">
        <v>33</v>
      </c>
      <c r="G64" s="104">
        <v>27</v>
      </c>
      <c r="H64" s="104">
        <v>24</v>
      </c>
      <c r="I64" s="104">
        <v>4</v>
      </c>
      <c r="J64" s="104">
        <v>6</v>
      </c>
      <c r="K64" s="104">
        <v>25</v>
      </c>
      <c r="L64" s="104">
        <v>14</v>
      </c>
      <c r="M64" s="106">
        <v>47</v>
      </c>
      <c r="N64" s="104">
        <v>48.838999999999999</v>
      </c>
      <c r="O64" s="104">
        <v>20.481999999999999</v>
      </c>
      <c r="P64" s="106">
        <v>15.977</v>
      </c>
      <c r="Q64" s="138">
        <v>-1.294</v>
      </c>
      <c r="R64" s="138">
        <v>-1.6040000000000001</v>
      </c>
      <c r="S64" s="138">
        <v>18.611999999999998</v>
      </c>
      <c r="T64" s="138">
        <v>17.152999999999999</v>
      </c>
    </row>
    <row r="65" spans="1:20" ht="14.5" x14ac:dyDescent="0.35">
      <c r="A65" s="244">
        <v>45658</v>
      </c>
      <c r="B65" s="104">
        <v>24</v>
      </c>
      <c r="C65" s="104">
        <v>30</v>
      </c>
      <c r="D65" s="104">
        <v>29</v>
      </c>
      <c r="E65" s="104">
        <v>333</v>
      </c>
      <c r="F65" s="104">
        <v>40</v>
      </c>
      <c r="G65" s="104">
        <v>26</v>
      </c>
      <c r="H65" s="104">
        <v>24</v>
      </c>
      <c r="I65" s="104">
        <v>4</v>
      </c>
      <c r="J65" s="104">
        <v>6</v>
      </c>
      <c r="K65" s="104">
        <v>25</v>
      </c>
      <c r="L65" s="104">
        <v>13</v>
      </c>
      <c r="M65" s="106">
        <v>40</v>
      </c>
      <c r="N65" s="104">
        <v>54.908999999999999</v>
      </c>
      <c r="O65" s="104">
        <v>23.027000000000001</v>
      </c>
      <c r="P65" s="106">
        <v>17.963000000000001</v>
      </c>
      <c r="Q65" s="138">
        <v>4.0289999999999999</v>
      </c>
      <c r="R65" s="138">
        <v>-10.813000000000001</v>
      </c>
      <c r="S65" s="138">
        <v>-13.928000000000001</v>
      </c>
      <c r="T65" s="138">
        <v>6.7190000000000003</v>
      </c>
    </row>
    <row r="66" spans="1:20" ht="14.5" x14ac:dyDescent="0.35">
      <c r="A66" s="244">
        <v>45689</v>
      </c>
      <c r="B66" s="104">
        <v>23</v>
      </c>
      <c r="C66" s="104">
        <v>28</v>
      </c>
      <c r="D66" s="104">
        <v>27</v>
      </c>
      <c r="E66" s="104">
        <v>378</v>
      </c>
      <c r="F66" s="104">
        <v>42</v>
      </c>
      <c r="G66" s="104">
        <v>25</v>
      </c>
      <c r="H66" s="104">
        <v>27</v>
      </c>
      <c r="I66" s="104">
        <v>4</v>
      </c>
      <c r="J66" s="104">
        <v>5</v>
      </c>
      <c r="K66" s="104">
        <v>25</v>
      </c>
      <c r="L66" s="104">
        <v>12</v>
      </c>
      <c r="M66" s="106">
        <v>35</v>
      </c>
      <c r="N66" s="104">
        <v>45.945</v>
      </c>
      <c r="O66" s="104">
        <v>19.268000000000001</v>
      </c>
      <c r="P66" s="106">
        <v>15.03</v>
      </c>
      <c r="Q66" s="138">
        <v>-0.73599999999999999</v>
      </c>
      <c r="R66" s="138">
        <v>-12.694000000000001</v>
      </c>
      <c r="S66" s="138">
        <v>-32.661000000000001</v>
      </c>
      <c r="T66" s="138">
        <v>4.3070000000000004</v>
      </c>
    </row>
    <row r="67" spans="1:20" ht="14.5" x14ac:dyDescent="0.35">
      <c r="A67" s="244">
        <v>45717</v>
      </c>
      <c r="B67" s="104">
        <v>35</v>
      </c>
      <c r="C67" s="104">
        <v>42</v>
      </c>
      <c r="D67" s="104">
        <v>43</v>
      </c>
      <c r="E67" s="104">
        <v>564</v>
      </c>
      <c r="F67" s="104">
        <v>68</v>
      </c>
      <c r="G67" s="104">
        <v>37</v>
      </c>
      <c r="H67" s="104">
        <v>74</v>
      </c>
      <c r="I67" s="104">
        <v>4</v>
      </c>
      <c r="J67" s="104">
        <v>8</v>
      </c>
      <c r="K67" s="104">
        <v>65</v>
      </c>
      <c r="L67" s="104">
        <v>18</v>
      </c>
      <c r="M67" s="106">
        <v>42</v>
      </c>
      <c r="N67" s="104">
        <v>33.49</v>
      </c>
      <c r="O67" s="104">
        <v>14.045</v>
      </c>
      <c r="P67" s="106">
        <v>10.956</v>
      </c>
      <c r="Q67" s="138">
        <v>-1.1020000000000001</v>
      </c>
      <c r="R67" s="138">
        <v>-10.426</v>
      </c>
      <c r="S67" s="138">
        <v>-45.593000000000004</v>
      </c>
      <c r="T67" s="138">
        <v>2.2610000000000001</v>
      </c>
    </row>
    <row r="68" spans="1:20" ht="14.5" x14ac:dyDescent="0.35">
      <c r="A68" s="244">
        <v>45748</v>
      </c>
      <c r="B68" s="104">
        <v>64</v>
      </c>
      <c r="C68" s="104">
        <v>82</v>
      </c>
      <c r="D68" s="104">
        <v>65</v>
      </c>
      <c r="E68" s="104">
        <v>716</v>
      </c>
      <c r="F68" s="104">
        <v>91</v>
      </c>
      <c r="G68" s="104">
        <v>72</v>
      </c>
      <c r="H68" s="104">
        <v>110</v>
      </c>
      <c r="I68" s="104">
        <v>8</v>
      </c>
      <c r="J68" s="104">
        <v>20</v>
      </c>
      <c r="K68" s="104">
        <v>165</v>
      </c>
      <c r="L68" s="104">
        <v>40</v>
      </c>
      <c r="M68" s="106">
        <v>57</v>
      </c>
      <c r="N68" s="104">
        <v>27.228000000000002</v>
      </c>
      <c r="O68" s="104">
        <v>11.419</v>
      </c>
      <c r="P68" s="106">
        <v>8.907</v>
      </c>
      <c r="Q68" s="138">
        <v>-8.67</v>
      </c>
      <c r="R68" s="138">
        <v>-13.513999999999999</v>
      </c>
      <c r="S68" s="138">
        <v>-45.991</v>
      </c>
      <c r="T68" s="138">
        <v>6.609</v>
      </c>
    </row>
    <row r="69" spans="1:20" ht="14.5" x14ac:dyDescent="0.35">
      <c r="A69" s="244">
        <v>45778</v>
      </c>
      <c r="B69" s="104">
        <v>159</v>
      </c>
      <c r="C69" s="104">
        <v>195</v>
      </c>
      <c r="D69" s="104">
        <v>116</v>
      </c>
      <c r="E69" s="104">
        <v>1552</v>
      </c>
      <c r="F69" s="104">
        <v>165</v>
      </c>
      <c r="G69" s="104">
        <v>176</v>
      </c>
      <c r="H69" s="104">
        <v>190</v>
      </c>
      <c r="I69" s="104">
        <v>23</v>
      </c>
      <c r="J69" s="104">
        <v>56</v>
      </c>
      <c r="K69" s="104">
        <v>412</v>
      </c>
      <c r="L69" s="104">
        <v>112</v>
      </c>
      <c r="M69" s="106">
        <v>102</v>
      </c>
      <c r="N69" s="104">
        <v>8.4710000000000001</v>
      </c>
      <c r="O69" s="104">
        <v>3.552</v>
      </c>
      <c r="P69" s="106">
        <v>2.7709999999999999</v>
      </c>
      <c r="Q69" s="138">
        <v>-5.9660000000000002</v>
      </c>
      <c r="R69" s="138">
        <v>-13.119</v>
      </c>
      <c r="S69" s="138">
        <v>-42.726999999999997</v>
      </c>
      <c r="T69" s="138">
        <v>3.5990000000000002</v>
      </c>
    </row>
    <row r="70" spans="1:20" ht="14.5" x14ac:dyDescent="0.35">
      <c r="A70" s="244">
        <v>45809</v>
      </c>
      <c r="B70" s="104">
        <v>165</v>
      </c>
      <c r="C70" s="104">
        <v>190</v>
      </c>
      <c r="D70" s="104">
        <v>201</v>
      </c>
      <c r="E70" s="104">
        <v>1570</v>
      </c>
      <c r="F70" s="104">
        <v>249</v>
      </c>
      <c r="G70" s="104">
        <v>173</v>
      </c>
      <c r="H70" s="104">
        <v>102</v>
      </c>
      <c r="I70" s="104">
        <v>28</v>
      </c>
      <c r="J70" s="104">
        <v>40</v>
      </c>
      <c r="K70" s="104">
        <v>226</v>
      </c>
      <c r="L70" s="104">
        <v>99</v>
      </c>
      <c r="M70" s="106">
        <v>25</v>
      </c>
      <c r="N70" s="104">
        <v>13.048</v>
      </c>
      <c r="O70" s="104">
        <v>5.4720000000000004</v>
      </c>
      <c r="P70" s="106">
        <v>4.2690000000000001</v>
      </c>
      <c r="Q70" s="138">
        <v>-8.51</v>
      </c>
      <c r="R70" s="138">
        <v>-20.766999999999999</v>
      </c>
      <c r="S70" s="138">
        <v>-44.098999999999997</v>
      </c>
      <c r="T70" s="138">
        <v>10.122</v>
      </c>
    </row>
    <row r="71" spans="1:20" ht="14.5" x14ac:dyDescent="0.35">
      <c r="A71" s="244">
        <v>45839</v>
      </c>
      <c r="B71" s="104">
        <v>53</v>
      </c>
      <c r="C71" s="104">
        <v>57</v>
      </c>
      <c r="D71" s="104">
        <v>90</v>
      </c>
      <c r="E71" s="104">
        <v>298</v>
      </c>
      <c r="F71" s="104">
        <v>92</v>
      </c>
      <c r="G71" s="104">
        <v>54</v>
      </c>
      <c r="H71" s="104">
        <v>9</v>
      </c>
      <c r="I71" s="104">
        <v>9</v>
      </c>
      <c r="J71" s="104">
        <v>13</v>
      </c>
      <c r="K71" s="104">
        <v>16</v>
      </c>
      <c r="L71" s="104">
        <v>30</v>
      </c>
      <c r="M71" s="106">
        <v>-60</v>
      </c>
      <c r="N71" s="104">
        <v>17.64</v>
      </c>
      <c r="O71" s="104">
        <v>7.3979999999999997</v>
      </c>
      <c r="P71" s="106">
        <v>5.7709999999999999</v>
      </c>
      <c r="Q71" s="138">
        <v>-11.94</v>
      </c>
      <c r="R71" s="138">
        <v>-21.096</v>
      </c>
      <c r="S71" s="138">
        <v>-26.710999999999999</v>
      </c>
      <c r="T71" s="138">
        <v>16.861999999999998</v>
      </c>
    </row>
    <row r="72" spans="1:20" ht="14.5" x14ac:dyDescent="0.35">
      <c r="A72" s="244">
        <v>45870</v>
      </c>
      <c r="B72" s="104">
        <v>42</v>
      </c>
      <c r="C72" s="104">
        <v>48</v>
      </c>
      <c r="D72" s="104">
        <v>42</v>
      </c>
      <c r="E72" s="104">
        <v>211</v>
      </c>
      <c r="F72" s="104">
        <v>45</v>
      </c>
      <c r="G72" s="104">
        <v>43</v>
      </c>
      <c r="H72" s="104">
        <v>2</v>
      </c>
      <c r="I72" s="104">
        <v>7</v>
      </c>
      <c r="J72" s="104">
        <v>12</v>
      </c>
      <c r="K72" s="104">
        <v>11</v>
      </c>
      <c r="L72" s="104">
        <v>22</v>
      </c>
      <c r="M72" s="106">
        <v>-52</v>
      </c>
      <c r="N72" s="104">
        <v>45.359000000000002</v>
      </c>
      <c r="O72" s="104">
        <v>19.021999999999998</v>
      </c>
      <c r="P72" s="106">
        <v>14.839</v>
      </c>
      <c r="Q72" s="138">
        <v>-10.715</v>
      </c>
      <c r="R72" s="138">
        <v>-16.552</v>
      </c>
      <c r="S72" s="138">
        <v>-21.927</v>
      </c>
      <c r="T72" s="138">
        <v>18.831</v>
      </c>
    </row>
    <row r="73" spans="1:20" ht="14.5" x14ac:dyDescent="0.35">
      <c r="A73" s="80">
        <v>45901</v>
      </c>
      <c r="B73" s="104">
        <v>28</v>
      </c>
      <c r="C73" s="104">
        <v>34</v>
      </c>
      <c r="D73" s="104">
        <v>32</v>
      </c>
      <c r="E73" s="104">
        <v>226</v>
      </c>
      <c r="F73" s="104">
        <v>34</v>
      </c>
      <c r="G73" s="104">
        <v>30</v>
      </c>
      <c r="H73" s="104">
        <v>13</v>
      </c>
      <c r="I73" s="104">
        <v>6</v>
      </c>
      <c r="J73" s="104">
        <v>11</v>
      </c>
      <c r="K73" s="104">
        <v>7</v>
      </c>
      <c r="L73" s="104">
        <v>19</v>
      </c>
      <c r="M73" s="106">
        <v>-9</v>
      </c>
      <c r="N73" s="104">
        <v>44.195</v>
      </c>
      <c r="O73" s="104">
        <v>18.533999999999999</v>
      </c>
      <c r="P73" s="106">
        <v>14.458</v>
      </c>
      <c r="Q73" s="138">
        <v>-10.06</v>
      </c>
      <c r="R73" s="138">
        <v>-6.1840000000000002</v>
      </c>
      <c r="S73" s="138">
        <v>-8.8230000000000004</v>
      </c>
      <c r="T73" s="138">
        <v>11.67</v>
      </c>
    </row>
    <row r="74" spans="1:20" ht="14.5" x14ac:dyDescent="0.35">
      <c r="A74" s="80"/>
      <c r="B74" s="104"/>
      <c r="C74" s="104"/>
      <c r="D74" s="104"/>
      <c r="E74" s="104"/>
      <c r="F74" s="104"/>
      <c r="G74" s="104"/>
      <c r="H74" s="104"/>
      <c r="I74" s="104"/>
      <c r="J74" s="104"/>
      <c r="K74" s="104"/>
      <c r="L74" s="104"/>
      <c r="M74" s="106"/>
      <c r="N74" s="104">
        <v>42.884999999999998</v>
      </c>
      <c r="O74" s="104">
        <v>17.992999999999999</v>
      </c>
      <c r="P74" s="106"/>
      <c r="Q74" s="138">
        <v>-2.7229999999999999</v>
      </c>
      <c r="R74" s="138">
        <v>-10.753</v>
      </c>
      <c r="S74" s="138">
        <v>-2.6379999999999999</v>
      </c>
      <c r="T74" s="138">
        <v>21.152000000000001</v>
      </c>
    </row>
    <row r="75" spans="1:20" ht="14.5" x14ac:dyDescent="0.35">
      <c r="A75" s="80"/>
      <c r="B75" s="104"/>
      <c r="C75" s="104"/>
      <c r="D75" s="104"/>
      <c r="E75" s="104"/>
      <c r="F75" s="104"/>
      <c r="G75" s="104"/>
      <c r="H75" s="104"/>
      <c r="I75" s="104"/>
      <c r="J75" s="104"/>
      <c r="K75" s="104"/>
      <c r="L75" s="104"/>
      <c r="M75" s="106"/>
      <c r="N75" s="104"/>
      <c r="O75" s="104"/>
      <c r="P75" s="106"/>
      <c r="Q75" s="138"/>
      <c r="R75" s="138"/>
      <c r="S75" s="138"/>
      <c r="T75" s="138"/>
    </row>
    <row r="76" spans="1:20" ht="14.5" x14ac:dyDescent="0.35">
      <c r="A76" s="79"/>
      <c r="B76" s="105"/>
      <c r="C76" s="105"/>
      <c r="D76" s="105"/>
      <c r="E76" s="105"/>
      <c r="F76" s="105"/>
      <c r="G76" s="105"/>
      <c r="H76" s="105"/>
      <c r="I76" s="105"/>
      <c r="J76" s="105"/>
      <c r="K76" s="105"/>
      <c r="L76" s="105"/>
      <c r="M76" s="107"/>
      <c r="N76" s="105"/>
      <c r="O76" s="105"/>
      <c r="P76" s="107"/>
      <c r="Q76" s="139"/>
      <c r="R76" s="139"/>
      <c r="S76" s="139"/>
      <c r="T76" s="139"/>
    </row>
    <row r="77" spans="1:20" ht="14.5" x14ac:dyDescent="0.35">
      <c r="A77" s="80"/>
      <c r="B77" s="104"/>
      <c r="C77" s="104"/>
      <c r="D77" s="104"/>
      <c r="E77" s="104"/>
      <c r="F77" s="104"/>
      <c r="G77" s="104"/>
      <c r="H77" s="104"/>
      <c r="I77" s="104"/>
      <c r="J77" s="104"/>
      <c r="K77" s="104"/>
      <c r="L77" s="104"/>
      <c r="M77" s="106"/>
      <c r="N77" s="104"/>
      <c r="O77" s="104"/>
      <c r="P77" s="106"/>
      <c r="Q77" s="138"/>
      <c r="R77" s="138"/>
      <c r="S77" s="138"/>
      <c r="T77" s="138"/>
    </row>
    <row r="78" spans="1:20" ht="14.5" x14ac:dyDescent="0.35">
      <c r="A78" s="80"/>
      <c r="B78" s="104"/>
      <c r="C78" s="104"/>
      <c r="D78" s="104"/>
      <c r="E78" s="104"/>
      <c r="F78" s="104"/>
      <c r="G78" s="104"/>
      <c r="H78" s="104"/>
      <c r="I78" s="104"/>
      <c r="J78" s="104"/>
      <c r="K78" s="104"/>
      <c r="L78" s="104"/>
      <c r="M78" s="106"/>
      <c r="N78" s="104"/>
      <c r="O78" s="104"/>
      <c r="P78" s="106"/>
      <c r="Q78" s="138"/>
      <c r="R78" s="138"/>
      <c r="S78" s="138"/>
      <c r="T78" s="138"/>
    </row>
    <row r="79" spans="1:20" ht="14.5" x14ac:dyDescent="0.35">
      <c r="A79" s="79"/>
      <c r="B79" s="105"/>
      <c r="C79" s="105"/>
      <c r="D79" s="105"/>
      <c r="E79" s="105"/>
      <c r="F79" s="105"/>
      <c r="G79" s="105"/>
      <c r="H79" s="105"/>
      <c r="I79" s="105"/>
      <c r="J79" s="105"/>
      <c r="K79" s="105"/>
      <c r="L79" s="105"/>
      <c r="M79" s="107"/>
      <c r="N79" s="105"/>
      <c r="O79" s="105"/>
      <c r="P79" s="107"/>
      <c r="Q79" s="139"/>
      <c r="R79" s="139"/>
      <c r="S79" s="139"/>
      <c r="T79" s="139"/>
    </row>
    <row r="80" spans="1:20" ht="14.5" x14ac:dyDescent="0.35">
      <c r="A80" s="80"/>
      <c r="B80" s="104"/>
      <c r="C80" s="104"/>
      <c r="D80" s="104"/>
      <c r="E80" s="104"/>
      <c r="F80" s="104"/>
      <c r="G80" s="104"/>
      <c r="H80" s="104"/>
      <c r="I80" s="104"/>
      <c r="J80" s="104"/>
      <c r="K80" s="104"/>
      <c r="L80" s="104"/>
      <c r="M80" s="106"/>
      <c r="N80" s="104"/>
      <c r="O80" s="104"/>
      <c r="P80" s="106"/>
      <c r="Q80" s="138"/>
      <c r="R80" s="138"/>
      <c r="S80" s="138"/>
      <c r="T80" s="138"/>
    </row>
    <row r="81" spans="1:20" ht="14.5" x14ac:dyDescent="0.35">
      <c r="K81" s="38"/>
      <c r="L81" s="98"/>
      <c r="M81" s="122"/>
      <c r="N81"/>
      <c r="O81"/>
      <c r="Q81" s="137"/>
      <c r="R81" s="137"/>
      <c r="S81" s="137"/>
      <c r="T81" s="137"/>
    </row>
    <row r="82" spans="1:20" ht="14.5" x14ac:dyDescent="0.35">
      <c r="B82" s="243"/>
      <c r="C82" s="243"/>
      <c r="D82" s="243"/>
      <c r="E82" s="243"/>
      <c r="F82" s="243"/>
      <c r="G82" s="243"/>
      <c r="H82" s="243"/>
      <c r="I82" s="243"/>
      <c r="J82" s="243"/>
      <c r="K82" s="243"/>
      <c r="L82" s="243"/>
      <c r="M82" s="243"/>
      <c r="N82" s="243"/>
      <c r="O82" s="243"/>
      <c r="P82" s="243"/>
      <c r="Q82" s="243"/>
      <c r="R82" s="243"/>
      <c r="S82" s="243"/>
      <c r="T82" s="243"/>
    </row>
    <row r="83" spans="1:20" ht="14.5" x14ac:dyDescent="0.35">
      <c r="A83" s="38"/>
      <c r="B83" s="243"/>
      <c r="C83" s="243"/>
      <c r="D83" s="243"/>
      <c r="E83" s="243"/>
      <c r="F83" s="243"/>
      <c r="G83" s="243"/>
      <c r="H83" s="243"/>
      <c r="I83" s="243"/>
      <c r="J83" s="243"/>
      <c r="K83" s="243"/>
      <c r="L83" s="243"/>
      <c r="M83" s="243"/>
      <c r="N83" s="243"/>
      <c r="O83" s="243"/>
      <c r="P83" s="243"/>
      <c r="Q83" s="243"/>
      <c r="R83" s="243"/>
      <c r="S83" s="243"/>
      <c r="T83" s="243"/>
    </row>
    <row r="84" spans="1:20" ht="14.5" x14ac:dyDescent="0.35">
      <c r="A84" s="38"/>
      <c r="B84" s="38"/>
      <c r="C84" s="38"/>
      <c r="D84" s="38"/>
      <c r="E84" s="38"/>
      <c r="F84" s="38"/>
      <c r="G84" s="38"/>
      <c r="H84" s="38"/>
      <c r="I84" s="38"/>
      <c r="J84" s="38"/>
      <c r="K84" s="38"/>
      <c r="L84" s="98"/>
      <c r="M84" s="122"/>
      <c r="N84"/>
      <c r="O84"/>
      <c r="Q84" s="137"/>
      <c r="R84" s="137"/>
      <c r="S84" s="137"/>
      <c r="T84" s="137"/>
    </row>
    <row r="85" spans="1:20" ht="14.5" x14ac:dyDescent="0.35">
      <c r="A85" s="244">
        <v>45170</v>
      </c>
      <c r="B85" s="106">
        <v>39</v>
      </c>
      <c r="C85" s="106">
        <v>43</v>
      </c>
      <c r="D85" s="106">
        <v>45</v>
      </c>
      <c r="E85" s="106">
        <v>400</v>
      </c>
      <c r="F85" s="106">
        <v>55</v>
      </c>
      <c r="G85" s="106">
        <v>41</v>
      </c>
      <c r="H85" s="106">
        <v>26</v>
      </c>
      <c r="I85" s="106">
        <v>8</v>
      </c>
      <c r="J85" s="106">
        <v>10</v>
      </c>
      <c r="K85" s="106">
        <v>22</v>
      </c>
      <c r="L85" s="106">
        <v>18</v>
      </c>
      <c r="M85" s="106">
        <v>8</v>
      </c>
      <c r="N85" s="106">
        <v>37.206000000000003</v>
      </c>
      <c r="O85" s="106">
        <v>18.716000000000001</v>
      </c>
      <c r="P85" s="106">
        <v>15.929</v>
      </c>
      <c r="Q85" s="138">
        <v>-10.06</v>
      </c>
      <c r="R85" s="138">
        <v>-6.1840000000000002</v>
      </c>
      <c r="S85" s="138">
        <v>-8.8230000000000004</v>
      </c>
      <c r="T85" s="138">
        <v>11.67</v>
      </c>
    </row>
    <row r="86" spans="1:20" ht="14.5" x14ac:dyDescent="0.35">
      <c r="A86" s="244">
        <v>45200</v>
      </c>
      <c r="B86" s="106">
        <v>38</v>
      </c>
      <c r="C86" s="106">
        <v>45</v>
      </c>
      <c r="D86" s="106">
        <v>50</v>
      </c>
      <c r="E86" s="106">
        <v>525</v>
      </c>
      <c r="F86" s="106">
        <v>60</v>
      </c>
      <c r="G86" s="106">
        <v>40</v>
      </c>
      <c r="H86" s="106">
        <v>29</v>
      </c>
      <c r="I86" s="106">
        <v>7</v>
      </c>
      <c r="J86" s="106">
        <v>10</v>
      </c>
      <c r="K86" s="106">
        <v>35</v>
      </c>
      <c r="L86" s="106">
        <v>17</v>
      </c>
      <c r="M86" s="106">
        <v>45</v>
      </c>
      <c r="N86" s="106">
        <v>42.884999999999998</v>
      </c>
      <c r="O86" s="106">
        <v>17.992999999999999</v>
      </c>
      <c r="P86" s="106">
        <v>16.375</v>
      </c>
      <c r="Q86" s="138">
        <v>-2.7229999999999999</v>
      </c>
      <c r="R86" s="138">
        <v>-10.753</v>
      </c>
      <c r="S86" s="138">
        <v>-2.6379999999999999</v>
      </c>
      <c r="T86" s="138">
        <v>21.152000000000001</v>
      </c>
    </row>
    <row r="87" spans="1:20" ht="14.5" x14ac:dyDescent="0.35">
      <c r="A87" s="244">
        <v>45231</v>
      </c>
      <c r="B87" s="106">
        <v>33</v>
      </c>
      <c r="C87" s="106">
        <v>40</v>
      </c>
      <c r="D87" s="106">
        <v>45</v>
      </c>
      <c r="E87" s="106">
        <v>515</v>
      </c>
      <c r="F87" s="106">
        <v>56</v>
      </c>
      <c r="G87" s="106">
        <v>35</v>
      </c>
      <c r="H87" s="106">
        <v>26</v>
      </c>
      <c r="I87" s="106">
        <v>6</v>
      </c>
      <c r="J87" s="106">
        <v>7</v>
      </c>
      <c r="K87" s="106">
        <v>35</v>
      </c>
      <c r="L87" s="106">
        <v>14</v>
      </c>
      <c r="M87" s="106">
        <v>55</v>
      </c>
      <c r="N87" s="106">
        <v>24.757999999999999</v>
      </c>
      <c r="O87" s="106">
        <v>33.512999999999998</v>
      </c>
      <c r="P87" s="106">
        <v>4.9749999999999996</v>
      </c>
      <c r="Q87" s="138">
        <v>-4.2320000000000002</v>
      </c>
      <c r="R87" s="138">
        <v>-16.073</v>
      </c>
      <c r="S87" s="138">
        <v>8.0289999999999999</v>
      </c>
      <c r="T87" s="138">
        <v>14.368</v>
      </c>
    </row>
    <row r="88" spans="1:20" ht="14.5" x14ac:dyDescent="0.35">
      <c r="A88" s="244">
        <v>45261</v>
      </c>
      <c r="B88" s="106">
        <v>29</v>
      </c>
      <c r="C88" s="106">
        <v>36</v>
      </c>
      <c r="D88" s="106">
        <v>35</v>
      </c>
      <c r="E88" s="106">
        <v>400</v>
      </c>
      <c r="F88" s="106">
        <v>39</v>
      </c>
      <c r="G88" s="106">
        <v>31</v>
      </c>
      <c r="H88" s="106">
        <v>21</v>
      </c>
      <c r="I88" s="106">
        <v>6</v>
      </c>
      <c r="J88" s="106">
        <v>6</v>
      </c>
      <c r="K88" s="106">
        <v>32</v>
      </c>
      <c r="L88" s="106">
        <v>13</v>
      </c>
      <c r="M88" s="106">
        <v>45</v>
      </c>
      <c r="N88" s="106">
        <v>28.236999999999998</v>
      </c>
      <c r="O88" s="106">
        <v>41.017000000000003</v>
      </c>
      <c r="P88" s="106">
        <v>3.2080000000000002</v>
      </c>
      <c r="Q88" s="138">
        <v>-1.294</v>
      </c>
      <c r="R88" s="138">
        <v>-1.6040000000000001</v>
      </c>
      <c r="S88" s="138">
        <v>18.611999999999998</v>
      </c>
      <c r="T88" s="138">
        <v>17.152999999999999</v>
      </c>
    </row>
    <row r="89" spans="1:20" ht="14.5" x14ac:dyDescent="0.35">
      <c r="A89" s="244">
        <v>45292</v>
      </c>
      <c r="B89" s="106">
        <v>26</v>
      </c>
      <c r="C89" s="106">
        <v>33</v>
      </c>
      <c r="D89" s="106">
        <v>32</v>
      </c>
      <c r="E89" s="106">
        <v>380</v>
      </c>
      <c r="F89" s="106">
        <v>45</v>
      </c>
      <c r="G89" s="106">
        <v>28</v>
      </c>
      <c r="H89" s="106">
        <v>19</v>
      </c>
      <c r="I89" s="106">
        <v>5</v>
      </c>
      <c r="J89" s="106">
        <v>5</v>
      </c>
      <c r="K89" s="106">
        <v>30</v>
      </c>
      <c r="L89" s="106">
        <v>12</v>
      </c>
      <c r="M89" s="106">
        <v>40</v>
      </c>
      <c r="N89" s="106">
        <v>27.471</v>
      </c>
      <c r="O89" s="106">
        <v>43.128</v>
      </c>
      <c r="P89" s="106">
        <v>4.2699999999999996</v>
      </c>
      <c r="Q89" s="138">
        <v>4.0289999999999999</v>
      </c>
      <c r="R89" s="138">
        <v>-10.813000000000001</v>
      </c>
      <c r="S89" s="138">
        <v>-13.928000000000001</v>
      </c>
      <c r="T89" s="138">
        <v>6.7190000000000003</v>
      </c>
    </row>
    <row r="90" spans="1:20" ht="14.5" x14ac:dyDescent="0.35">
      <c r="A90" s="244">
        <v>45323</v>
      </c>
      <c r="B90" s="106">
        <v>23</v>
      </c>
      <c r="C90" s="106">
        <v>28</v>
      </c>
      <c r="D90" s="106">
        <v>30</v>
      </c>
      <c r="E90" s="106">
        <v>425</v>
      </c>
      <c r="F90" s="106">
        <v>49</v>
      </c>
      <c r="G90" s="106">
        <v>25</v>
      </c>
      <c r="H90" s="106">
        <v>26</v>
      </c>
      <c r="I90" s="106">
        <v>5</v>
      </c>
      <c r="J90" s="106">
        <v>5</v>
      </c>
      <c r="K90" s="106">
        <v>30</v>
      </c>
      <c r="L90" s="106">
        <v>11</v>
      </c>
      <c r="M90" s="106">
        <v>38</v>
      </c>
      <c r="N90" s="106">
        <v>34.497</v>
      </c>
      <c r="O90" s="106">
        <v>25.373000000000001</v>
      </c>
      <c r="P90" s="106">
        <v>10.779</v>
      </c>
      <c r="Q90" s="138">
        <v>-0.73599999999999999</v>
      </c>
      <c r="R90" s="138">
        <v>-12.694000000000001</v>
      </c>
      <c r="S90" s="138">
        <v>-32.661000000000001</v>
      </c>
      <c r="T90" s="138">
        <v>4.3070000000000004</v>
      </c>
    </row>
    <row r="91" spans="1:20" ht="14.5" x14ac:dyDescent="0.35">
      <c r="A91" s="244">
        <v>45352</v>
      </c>
      <c r="B91" s="106">
        <v>36</v>
      </c>
      <c r="C91" s="106">
        <v>47</v>
      </c>
      <c r="D91" s="106">
        <v>48</v>
      </c>
      <c r="E91" s="106">
        <v>590</v>
      </c>
      <c r="F91" s="106">
        <v>100</v>
      </c>
      <c r="G91" s="106">
        <v>40</v>
      </c>
      <c r="H91" s="106">
        <v>83</v>
      </c>
      <c r="I91" s="106">
        <v>5</v>
      </c>
      <c r="J91" s="106">
        <v>9</v>
      </c>
      <c r="K91" s="106">
        <v>72</v>
      </c>
      <c r="L91" s="106">
        <v>20</v>
      </c>
      <c r="M91" s="106">
        <v>56</v>
      </c>
      <c r="N91" s="106">
        <v>55.350999999999999</v>
      </c>
      <c r="O91" s="106">
        <v>27.734999999999999</v>
      </c>
      <c r="P91" s="106">
        <v>13.545999999999999</v>
      </c>
      <c r="Q91" s="138">
        <v>-1.1020000000000001</v>
      </c>
      <c r="R91" s="138">
        <v>-10.426</v>
      </c>
      <c r="S91" s="138">
        <v>-45.593000000000004</v>
      </c>
      <c r="T91" s="138">
        <v>2.2610000000000001</v>
      </c>
    </row>
    <row r="92" spans="1:20" ht="14.5" x14ac:dyDescent="0.35">
      <c r="A92" s="244">
        <v>45383</v>
      </c>
      <c r="B92" s="106">
        <v>70</v>
      </c>
      <c r="C92" s="106">
        <v>91</v>
      </c>
      <c r="D92" s="106">
        <v>75</v>
      </c>
      <c r="E92" s="106">
        <v>950</v>
      </c>
      <c r="F92" s="106">
        <v>125</v>
      </c>
      <c r="G92" s="106">
        <v>80</v>
      </c>
      <c r="H92" s="106">
        <v>132</v>
      </c>
      <c r="I92" s="106">
        <v>9</v>
      </c>
      <c r="J92" s="106">
        <v>21</v>
      </c>
      <c r="K92" s="106">
        <v>245</v>
      </c>
      <c r="L92" s="106">
        <v>46</v>
      </c>
      <c r="M92" s="106">
        <v>91</v>
      </c>
      <c r="N92" s="106">
        <v>33.433</v>
      </c>
      <c r="O92" s="106">
        <v>9.8219999999999992</v>
      </c>
      <c r="P92" s="106">
        <v>16.812999999999999</v>
      </c>
      <c r="Q92" s="138">
        <v>-8.67</v>
      </c>
      <c r="R92" s="138">
        <v>-13.513999999999999</v>
      </c>
      <c r="S92" s="138">
        <v>-45.991</v>
      </c>
      <c r="T92" s="138">
        <v>6.609</v>
      </c>
    </row>
    <row r="93" spans="1:20" ht="14.5" x14ac:dyDescent="0.35">
      <c r="A93" s="244">
        <v>45413</v>
      </c>
      <c r="B93" s="106">
        <v>205</v>
      </c>
      <c r="C93" s="106">
        <v>265</v>
      </c>
      <c r="D93" s="106">
        <v>150</v>
      </c>
      <c r="E93" s="106">
        <v>2200</v>
      </c>
      <c r="F93" s="106">
        <v>215</v>
      </c>
      <c r="G93" s="106">
        <v>230</v>
      </c>
      <c r="H93" s="106">
        <v>226</v>
      </c>
      <c r="I93" s="106">
        <v>29</v>
      </c>
      <c r="J93" s="106">
        <v>61</v>
      </c>
      <c r="K93" s="106">
        <v>565</v>
      </c>
      <c r="L93" s="106">
        <v>121</v>
      </c>
      <c r="M93" s="106">
        <v>185</v>
      </c>
      <c r="N93" s="106">
        <v>25.292999999999999</v>
      </c>
      <c r="O93" s="106">
        <v>-9.7769999999999992</v>
      </c>
      <c r="P93" s="106">
        <v>21.079000000000001</v>
      </c>
      <c r="Q93" s="138">
        <v>-5.9660000000000002</v>
      </c>
      <c r="R93" s="138">
        <v>-13.119</v>
      </c>
      <c r="S93" s="138">
        <v>-42.726999999999997</v>
      </c>
      <c r="T93" s="138">
        <v>3.5990000000000002</v>
      </c>
    </row>
    <row r="94" spans="1:20" ht="14.5" x14ac:dyDescent="0.35">
      <c r="A94" s="244">
        <v>45444</v>
      </c>
      <c r="B94" s="106">
        <v>250</v>
      </c>
      <c r="C94" s="106">
        <v>305</v>
      </c>
      <c r="D94" s="106">
        <v>295</v>
      </c>
      <c r="E94" s="106">
        <v>2450</v>
      </c>
      <c r="F94" s="106">
        <v>400</v>
      </c>
      <c r="G94" s="106">
        <v>270</v>
      </c>
      <c r="H94" s="106">
        <v>168</v>
      </c>
      <c r="I94" s="106">
        <v>41</v>
      </c>
      <c r="J94" s="106">
        <v>56</v>
      </c>
      <c r="K94" s="106">
        <v>400</v>
      </c>
      <c r="L94" s="106">
        <v>130</v>
      </c>
      <c r="M94" s="106">
        <v>117</v>
      </c>
      <c r="N94" s="106">
        <v>27.658000000000001</v>
      </c>
      <c r="O94" s="106">
        <v>-23.062000000000001</v>
      </c>
      <c r="P94" s="106">
        <v>17.227</v>
      </c>
      <c r="Q94" s="138">
        <v>-8.51</v>
      </c>
      <c r="R94" s="138">
        <v>-20.766999999999999</v>
      </c>
      <c r="S94" s="138">
        <v>-44.098999999999997</v>
      </c>
      <c r="T94" s="138">
        <v>10.122</v>
      </c>
    </row>
    <row r="95" spans="1:20" ht="14.5" x14ac:dyDescent="0.35">
      <c r="A95" s="244">
        <v>45474</v>
      </c>
      <c r="B95" s="106">
        <v>93</v>
      </c>
      <c r="C95" s="106">
        <v>110</v>
      </c>
      <c r="D95" s="106">
        <v>170</v>
      </c>
      <c r="E95" s="106">
        <v>850</v>
      </c>
      <c r="F95" s="106">
        <v>200</v>
      </c>
      <c r="G95" s="106">
        <v>99</v>
      </c>
      <c r="H95" s="106">
        <v>29</v>
      </c>
      <c r="I95" s="106">
        <v>16</v>
      </c>
      <c r="J95" s="106">
        <v>19</v>
      </c>
      <c r="K95" s="106">
        <v>65</v>
      </c>
      <c r="L95" s="106">
        <v>46</v>
      </c>
      <c r="M95" s="106">
        <v>-3</v>
      </c>
      <c r="N95" s="106">
        <v>43.359000000000002</v>
      </c>
      <c r="O95" s="106">
        <v>-3.8530000000000002</v>
      </c>
      <c r="P95" s="106">
        <v>15.263</v>
      </c>
      <c r="Q95" s="138">
        <v>-11.94</v>
      </c>
      <c r="R95" s="138">
        <v>-21.096</v>
      </c>
      <c r="S95" s="138">
        <v>-26.710999999999999</v>
      </c>
      <c r="T95" s="138">
        <v>16.861999999999998</v>
      </c>
    </row>
    <row r="96" spans="1:20" ht="14.5" x14ac:dyDescent="0.35">
      <c r="A96" s="244">
        <v>45505</v>
      </c>
      <c r="B96" s="106">
        <v>53</v>
      </c>
      <c r="C96" s="106">
        <v>61</v>
      </c>
      <c r="D96" s="106">
        <v>65</v>
      </c>
      <c r="E96" s="106">
        <v>365</v>
      </c>
      <c r="F96" s="106">
        <v>70</v>
      </c>
      <c r="G96" s="106">
        <v>56</v>
      </c>
      <c r="H96" s="106">
        <v>21</v>
      </c>
      <c r="I96" s="106">
        <v>8</v>
      </c>
      <c r="J96" s="106">
        <v>14</v>
      </c>
      <c r="K96" s="106">
        <v>18</v>
      </c>
      <c r="L96" s="106">
        <v>26</v>
      </c>
      <c r="M96" s="106">
        <v>-22</v>
      </c>
      <c r="N96" s="106">
        <v>56.076999999999998</v>
      </c>
      <c r="O96" s="106">
        <v>16.042000000000002</v>
      </c>
      <c r="P96" s="106">
        <v>13.611000000000001</v>
      </c>
      <c r="Q96" s="138">
        <v>-10.715</v>
      </c>
      <c r="R96" s="138">
        <v>-16.552</v>
      </c>
      <c r="S96" s="138">
        <v>-21.927</v>
      </c>
      <c r="T96" s="138">
        <v>18.831</v>
      </c>
    </row>
    <row r="97" spans="1:20" ht="14.5" x14ac:dyDescent="0.35">
      <c r="A97" s="244">
        <v>45536</v>
      </c>
      <c r="B97" s="106">
        <v>34</v>
      </c>
      <c r="C97" s="106">
        <v>39</v>
      </c>
      <c r="D97" s="106">
        <v>40</v>
      </c>
      <c r="E97" s="106">
        <v>350</v>
      </c>
      <c r="F97" s="106">
        <v>46</v>
      </c>
      <c r="G97" s="106">
        <v>36</v>
      </c>
      <c r="H97" s="106">
        <v>28</v>
      </c>
      <c r="I97" s="106">
        <v>6</v>
      </c>
      <c r="J97" s="106">
        <v>14</v>
      </c>
      <c r="K97" s="106">
        <v>18</v>
      </c>
      <c r="L97" s="106">
        <v>24</v>
      </c>
      <c r="M97" s="106">
        <v>8</v>
      </c>
      <c r="N97" s="106">
        <v>37.206000000000003</v>
      </c>
      <c r="O97" s="106">
        <v>18.716000000000001</v>
      </c>
      <c r="P97" s="106">
        <v>15.929</v>
      </c>
      <c r="Q97" s="138">
        <v>-10.06</v>
      </c>
      <c r="R97" s="138">
        <v>-6.1840000000000002</v>
      </c>
      <c r="S97" s="138">
        <v>-8.8230000000000004</v>
      </c>
      <c r="T97" s="138">
        <v>11.67</v>
      </c>
    </row>
    <row r="98" spans="1:20" ht="14.5" x14ac:dyDescent="0.35">
      <c r="A98" s="244">
        <v>45566</v>
      </c>
      <c r="B98" s="106">
        <v>35</v>
      </c>
      <c r="C98" s="106">
        <v>41</v>
      </c>
      <c r="D98" s="106">
        <v>46</v>
      </c>
      <c r="E98" s="106">
        <v>447</v>
      </c>
      <c r="F98" s="106">
        <v>54</v>
      </c>
      <c r="G98" s="106">
        <v>37</v>
      </c>
      <c r="H98" s="106">
        <v>33</v>
      </c>
      <c r="I98" s="106">
        <v>6</v>
      </c>
      <c r="J98" s="106">
        <v>12</v>
      </c>
      <c r="K98" s="106">
        <v>33</v>
      </c>
      <c r="L98" s="106">
        <v>22</v>
      </c>
      <c r="M98" s="106">
        <v>53</v>
      </c>
      <c r="N98" s="106">
        <v>42.884999999999998</v>
      </c>
      <c r="O98" s="106">
        <v>17.992999999999999</v>
      </c>
      <c r="P98" s="106">
        <v>16.375</v>
      </c>
      <c r="Q98" s="138">
        <v>-2.7229999999999999</v>
      </c>
      <c r="R98" s="138">
        <v>-10.753</v>
      </c>
      <c r="S98" s="138">
        <v>-2.6379999999999999</v>
      </c>
      <c r="T98" s="138">
        <v>21.152000000000001</v>
      </c>
    </row>
    <row r="99" spans="1:20" ht="14.5" x14ac:dyDescent="0.35">
      <c r="A99" s="244">
        <v>45597</v>
      </c>
      <c r="B99" s="106">
        <v>31</v>
      </c>
      <c r="C99" s="106">
        <v>36</v>
      </c>
      <c r="D99" s="106">
        <v>42</v>
      </c>
      <c r="E99" s="106">
        <v>466</v>
      </c>
      <c r="F99" s="106">
        <v>51</v>
      </c>
      <c r="G99" s="106">
        <v>32</v>
      </c>
      <c r="H99" s="106">
        <v>29</v>
      </c>
      <c r="I99" s="106">
        <v>5</v>
      </c>
      <c r="J99" s="106">
        <v>9</v>
      </c>
      <c r="K99" s="106">
        <v>34</v>
      </c>
      <c r="L99" s="106">
        <v>17</v>
      </c>
      <c r="M99" s="106">
        <v>67</v>
      </c>
      <c r="N99" s="106">
        <v>24.757999999999999</v>
      </c>
      <c r="O99" s="106">
        <v>33.512999999999998</v>
      </c>
      <c r="P99" s="106">
        <v>4.9749999999999996</v>
      </c>
      <c r="Q99" s="138">
        <v>-4.2320000000000002</v>
      </c>
      <c r="R99" s="138">
        <v>-16.073</v>
      </c>
      <c r="S99" s="138">
        <v>8.0289999999999999</v>
      </c>
      <c r="T99" s="138">
        <v>14.368</v>
      </c>
    </row>
    <row r="100" spans="1:20" ht="14.5" x14ac:dyDescent="0.35">
      <c r="A100" s="244">
        <v>45627</v>
      </c>
      <c r="B100" s="106">
        <v>26</v>
      </c>
      <c r="C100" s="106">
        <v>32</v>
      </c>
      <c r="D100" s="106">
        <v>32</v>
      </c>
      <c r="E100" s="106">
        <v>361</v>
      </c>
      <c r="F100" s="106">
        <v>34</v>
      </c>
      <c r="G100" s="106">
        <v>27</v>
      </c>
      <c r="H100" s="106">
        <v>24</v>
      </c>
      <c r="I100" s="106">
        <v>4</v>
      </c>
      <c r="J100" s="106">
        <v>7</v>
      </c>
      <c r="K100" s="106">
        <v>25</v>
      </c>
      <c r="L100" s="106">
        <v>15</v>
      </c>
      <c r="M100" s="106">
        <v>45</v>
      </c>
      <c r="N100" s="106">
        <v>28.236999999999998</v>
      </c>
      <c r="O100" s="106">
        <v>41.017000000000003</v>
      </c>
      <c r="P100" s="106">
        <v>3.2080000000000002</v>
      </c>
      <c r="Q100" s="138">
        <v>-1.294</v>
      </c>
      <c r="R100" s="138">
        <v>-1.6040000000000001</v>
      </c>
      <c r="S100" s="138">
        <v>18.611999999999998</v>
      </c>
      <c r="T100" s="138">
        <v>17.152999999999999</v>
      </c>
    </row>
    <row r="101" spans="1:20" ht="14.5" x14ac:dyDescent="0.35">
      <c r="A101" s="244">
        <v>45658</v>
      </c>
      <c r="B101" s="106">
        <v>25</v>
      </c>
      <c r="C101" s="106">
        <v>31</v>
      </c>
      <c r="D101" s="106">
        <v>31</v>
      </c>
      <c r="E101" s="106">
        <v>350</v>
      </c>
      <c r="F101" s="106">
        <v>42</v>
      </c>
      <c r="G101" s="106">
        <v>26</v>
      </c>
      <c r="H101" s="106">
        <v>22</v>
      </c>
      <c r="I101" s="106">
        <v>5</v>
      </c>
      <c r="J101" s="106">
        <v>6</v>
      </c>
      <c r="K101" s="106">
        <v>25</v>
      </c>
      <c r="L101" s="106">
        <v>13</v>
      </c>
      <c r="M101" s="106">
        <v>38</v>
      </c>
      <c r="N101" s="106">
        <v>27.471</v>
      </c>
      <c r="O101" s="106">
        <v>43.128</v>
      </c>
      <c r="P101" s="106">
        <v>4.2699999999999996</v>
      </c>
      <c r="Q101" s="138">
        <v>4.0289999999999999</v>
      </c>
      <c r="R101" s="138">
        <v>-10.813000000000001</v>
      </c>
      <c r="S101" s="138">
        <v>-13.928000000000001</v>
      </c>
      <c r="T101" s="138">
        <v>6.7190000000000003</v>
      </c>
    </row>
    <row r="102" spans="1:20" ht="14.5" x14ac:dyDescent="0.35">
      <c r="A102" s="244">
        <v>45689</v>
      </c>
      <c r="B102" s="106">
        <v>23</v>
      </c>
      <c r="C102" s="106">
        <v>29</v>
      </c>
      <c r="D102" s="106">
        <v>29</v>
      </c>
      <c r="E102" s="106">
        <v>397</v>
      </c>
      <c r="F102" s="106">
        <v>43</v>
      </c>
      <c r="G102" s="106">
        <v>25</v>
      </c>
      <c r="H102" s="106">
        <v>29</v>
      </c>
      <c r="I102" s="106">
        <v>4</v>
      </c>
      <c r="J102" s="106">
        <v>5</v>
      </c>
      <c r="K102" s="106">
        <v>25</v>
      </c>
      <c r="L102" s="106">
        <v>12</v>
      </c>
      <c r="M102" s="106">
        <v>33</v>
      </c>
      <c r="N102" s="106">
        <v>34.497</v>
      </c>
      <c r="O102" s="106">
        <v>25.373000000000001</v>
      </c>
      <c r="P102" s="106">
        <v>10.779</v>
      </c>
      <c r="Q102" s="138">
        <v>-0.73599999999999999</v>
      </c>
      <c r="R102" s="138">
        <v>-12.694000000000001</v>
      </c>
      <c r="S102" s="138">
        <v>-32.661000000000001</v>
      </c>
      <c r="T102" s="138">
        <v>4.3070000000000004</v>
      </c>
    </row>
    <row r="103" spans="1:20" ht="14.5" x14ac:dyDescent="0.35">
      <c r="A103" s="244">
        <v>45717</v>
      </c>
      <c r="B103" s="106">
        <v>38</v>
      </c>
      <c r="C103" s="106">
        <v>46</v>
      </c>
      <c r="D103" s="106">
        <v>51</v>
      </c>
      <c r="E103" s="106">
        <v>614</v>
      </c>
      <c r="F103" s="106">
        <v>85</v>
      </c>
      <c r="G103" s="106">
        <v>40</v>
      </c>
      <c r="H103" s="106">
        <v>92</v>
      </c>
      <c r="I103" s="106">
        <v>5</v>
      </c>
      <c r="J103" s="106">
        <v>10</v>
      </c>
      <c r="K103" s="106">
        <v>74</v>
      </c>
      <c r="L103" s="106">
        <v>23</v>
      </c>
      <c r="M103" s="106">
        <v>44</v>
      </c>
      <c r="N103" s="106">
        <v>55.350999999999999</v>
      </c>
      <c r="O103" s="106">
        <v>27.734999999999999</v>
      </c>
      <c r="P103" s="106">
        <v>13.545999999999999</v>
      </c>
      <c r="Q103" s="138">
        <v>-1.1020000000000001</v>
      </c>
      <c r="R103" s="138">
        <v>-10.426</v>
      </c>
      <c r="S103" s="138">
        <v>-45.593000000000004</v>
      </c>
      <c r="T103" s="138">
        <v>2.2610000000000001</v>
      </c>
    </row>
    <row r="104" spans="1:20" ht="14.5" x14ac:dyDescent="0.35">
      <c r="A104" s="244">
        <v>45748</v>
      </c>
      <c r="B104" s="106">
        <v>78</v>
      </c>
      <c r="C104" s="106">
        <v>100</v>
      </c>
      <c r="D104" s="106">
        <v>77</v>
      </c>
      <c r="E104" s="106">
        <v>920</v>
      </c>
      <c r="F104" s="106">
        <v>111</v>
      </c>
      <c r="G104" s="106">
        <v>89</v>
      </c>
      <c r="H104" s="106">
        <v>147</v>
      </c>
      <c r="I104" s="106">
        <v>9</v>
      </c>
      <c r="J104" s="106">
        <v>23</v>
      </c>
      <c r="K104" s="106">
        <v>203</v>
      </c>
      <c r="L104" s="106">
        <v>51</v>
      </c>
      <c r="M104" s="106">
        <v>85</v>
      </c>
      <c r="N104" s="106">
        <v>33.433</v>
      </c>
      <c r="O104" s="106">
        <v>9.8219999999999992</v>
      </c>
      <c r="P104" s="106">
        <v>16.812999999999999</v>
      </c>
      <c r="Q104" s="138">
        <v>-8.67</v>
      </c>
      <c r="R104" s="138">
        <v>-13.513999999999999</v>
      </c>
      <c r="S104" s="138">
        <v>-45.991</v>
      </c>
      <c r="T104" s="138">
        <v>6.609</v>
      </c>
    </row>
    <row r="105" spans="1:20" ht="14.5" x14ac:dyDescent="0.35">
      <c r="A105" s="244">
        <v>45778</v>
      </c>
      <c r="B105" s="106">
        <v>204</v>
      </c>
      <c r="C105" s="106">
        <v>251</v>
      </c>
      <c r="D105" s="106">
        <v>166</v>
      </c>
      <c r="E105" s="106">
        <v>2060</v>
      </c>
      <c r="F105" s="106">
        <v>239</v>
      </c>
      <c r="G105" s="106">
        <v>226</v>
      </c>
      <c r="H105" s="106">
        <v>251</v>
      </c>
      <c r="I105" s="106">
        <v>26</v>
      </c>
      <c r="J105" s="106">
        <v>68</v>
      </c>
      <c r="K105" s="106">
        <v>513</v>
      </c>
      <c r="L105" s="106">
        <v>135</v>
      </c>
      <c r="M105" s="106">
        <v>163</v>
      </c>
      <c r="N105" s="106">
        <v>25.292999999999999</v>
      </c>
      <c r="O105" s="106">
        <v>-9.7769999999999992</v>
      </c>
      <c r="P105" s="106">
        <v>21.079000000000001</v>
      </c>
      <c r="Q105" s="138">
        <v>-5.9660000000000002</v>
      </c>
      <c r="R105" s="138">
        <v>-13.119</v>
      </c>
      <c r="S105" s="138">
        <v>-42.726999999999997</v>
      </c>
      <c r="T105" s="138">
        <v>3.5990000000000002</v>
      </c>
    </row>
    <row r="106" spans="1:20" ht="14.5" x14ac:dyDescent="0.35">
      <c r="A106" s="244">
        <v>45809</v>
      </c>
      <c r="B106" s="106">
        <v>251</v>
      </c>
      <c r="C106" s="106">
        <v>293</v>
      </c>
      <c r="D106" s="106">
        <v>301</v>
      </c>
      <c r="E106" s="106">
        <v>2423</v>
      </c>
      <c r="F106" s="106">
        <v>389</v>
      </c>
      <c r="G106" s="106">
        <v>265</v>
      </c>
      <c r="H106" s="106">
        <v>187</v>
      </c>
      <c r="I106" s="106">
        <v>40</v>
      </c>
      <c r="J106" s="106">
        <v>62</v>
      </c>
      <c r="K106" s="106">
        <v>367</v>
      </c>
      <c r="L106" s="106">
        <v>144</v>
      </c>
      <c r="M106" s="106">
        <v>96</v>
      </c>
      <c r="N106" s="106">
        <v>27.658000000000001</v>
      </c>
      <c r="O106" s="106">
        <v>-23.062000000000001</v>
      </c>
      <c r="P106" s="106">
        <v>17.227</v>
      </c>
      <c r="Q106" s="138">
        <v>-8.51</v>
      </c>
      <c r="R106" s="138">
        <v>-20.766999999999999</v>
      </c>
      <c r="S106" s="138">
        <v>-44.098999999999997</v>
      </c>
      <c r="T106" s="138">
        <v>10.122</v>
      </c>
    </row>
    <row r="107" spans="1:20" ht="14.5" x14ac:dyDescent="0.35">
      <c r="A107" s="244">
        <v>45839</v>
      </c>
      <c r="B107" s="106">
        <v>86</v>
      </c>
      <c r="C107" s="106">
        <v>98</v>
      </c>
      <c r="D107" s="106">
        <v>146</v>
      </c>
      <c r="E107" s="106">
        <v>711</v>
      </c>
      <c r="F107" s="106">
        <v>161</v>
      </c>
      <c r="G107" s="106">
        <v>90</v>
      </c>
      <c r="H107" s="106">
        <v>33</v>
      </c>
      <c r="I107" s="106">
        <v>15</v>
      </c>
      <c r="J107" s="106">
        <v>21</v>
      </c>
      <c r="K107" s="106">
        <v>60</v>
      </c>
      <c r="L107" s="106">
        <v>51</v>
      </c>
      <c r="M107" s="106">
        <v>-23</v>
      </c>
      <c r="N107" s="106">
        <v>43.359000000000002</v>
      </c>
      <c r="O107" s="106">
        <v>-3.8530000000000002</v>
      </c>
      <c r="P107" s="106">
        <v>15.263</v>
      </c>
      <c r="Q107" s="138">
        <v>-11.94</v>
      </c>
      <c r="R107" s="138">
        <v>-21.096</v>
      </c>
      <c r="S107" s="138">
        <v>-26.710999999999999</v>
      </c>
      <c r="T107" s="138">
        <v>16.861999999999998</v>
      </c>
    </row>
    <row r="108" spans="1:20" ht="14.5" x14ac:dyDescent="0.35">
      <c r="A108" s="244">
        <v>45870</v>
      </c>
      <c r="B108" s="106">
        <v>55</v>
      </c>
      <c r="C108" s="106">
        <v>63</v>
      </c>
      <c r="D108" s="106">
        <v>59</v>
      </c>
      <c r="E108" s="106">
        <v>371</v>
      </c>
      <c r="F108" s="106">
        <v>66</v>
      </c>
      <c r="G108" s="106">
        <v>56</v>
      </c>
      <c r="H108" s="106">
        <v>24</v>
      </c>
      <c r="I108" s="106">
        <v>8</v>
      </c>
      <c r="J108" s="106">
        <v>15</v>
      </c>
      <c r="K108" s="106">
        <v>19</v>
      </c>
      <c r="L108" s="106">
        <v>29</v>
      </c>
      <c r="M108" s="106">
        <v>-28</v>
      </c>
      <c r="N108" s="106">
        <v>56.076999999999998</v>
      </c>
      <c r="O108" s="106">
        <v>16.042000000000002</v>
      </c>
      <c r="P108" s="106">
        <v>13.611000000000001</v>
      </c>
      <c r="Q108" s="138">
        <v>-10.715</v>
      </c>
      <c r="R108" s="138">
        <v>-16.552</v>
      </c>
      <c r="S108" s="138">
        <v>-21.927</v>
      </c>
      <c r="T108" s="138">
        <v>18.831</v>
      </c>
    </row>
    <row r="109" spans="1:20" ht="14.5" x14ac:dyDescent="0.35">
      <c r="A109" s="80">
        <v>45901</v>
      </c>
      <c r="B109" s="106">
        <v>35</v>
      </c>
      <c r="C109" s="106">
        <v>42</v>
      </c>
      <c r="D109" s="106">
        <v>39</v>
      </c>
      <c r="E109" s="106">
        <v>316</v>
      </c>
      <c r="F109" s="106">
        <v>43</v>
      </c>
      <c r="G109" s="106">
        <v>36</v>
      </c>
      <c r="H109" s="106">
        <v>31</v>
      </c>
      <c r="I109" s="106">
        <v>7</v>
      </c>
      <c r="J109" s="106">
        <v>16</v>
      </c>
      <c r="K109" s="106">
        <v>13</v>
      </c>
      <c r="L109" s="106">
        <v>26</v>
      </c>
      <c r="M109" s="106">
        <v>5</v>
      </c>
      <c r="N109" s="106">
        <v>37.206000000000003</v>
      </c>
      <c r="O109" s="106">
        <v>18.716000000000001</v>
      </c>
      <c r="P109" s="106">
        <v>15.929</v>
      </c>
      <c r="Q109" s="138">
        <v>-10.06</v>
      </c>
      <c r="R109" s="138">
        <v>-6.1840000000000002</v>
      </c>
      <c r="S109" s="138">
        <v>-8.8230000000000004</v>
      </c>
      <c r="T109" s="138">
        <v>11.67</v>
      </c>
    </row>
    <row r="110" spans="1:20" ht="14.5" x14ac:dyDescent="0.35">
      <c r="A110" s="80"/>
      <c r="B110" s="106"/>
      <c r="C110" s="106"/>
      <c r="D110" s="106"/>
      <c r="E110" s="106"/>
      <c r="F110" s="106"/>
      <c r="G110" s="106"/>
      <c r="H110" s="106"/>
      <c r="I110" s="106"/>
      <c r="J110" s="106"/>
      <c r="K110" s="106"/>
      <c r="L110" s="106"/>
      <c r="M110" s="106"/>
      <c r="N110" s="106">
        <v>42.884999999999998</v>
      </c>
      <c r="O110" s="106">
        <v>17.992999999999999</v>
      </c>
      <c r="P110" s="106"/>
      <c r="Q110" s="138">
        <v>-2.7229999999999999</v>
      </c>
      <c r="R110" s="138">
        <v>-10.753</v>
      </c>
      <c r="S110" s="138">
        <v>-2.6379999999999999</v>
      </c>
      <c r="T110" s="138">
        <v>21.152000000000001</v>
      </c>
    </row>
    <row r="111" spans="1:20" ht="14.5" x14ac:dyDescent="0.35">
      <c r="A111" s="80"/>
      <c r="B111" s="106"/>
      <c r="C111" s="106"/>
      <c r="D111" s="106"/>
      <c r="E111" s="106"/>
      <c r="F111" s="106"/>
      <c r="G111" s="106"/>
      <c r="H111" s="106"/>
      <c r="I111" s="106"/>
      <c r="J111" s="106"/>
      <c r="K111" s="106"/>
      <c r="L111" s="106"/>
      <c r="M111" s="106"/>
      <c r="N111" s="106"/>
      <c r="O111" s="106"/>
      <c r="P111" s="106"/>
      <c r="Q111" s="138"/>
      <c r="R111" s="138"/>
      <c r="S111" s="138"/>
      <c r="T111" s="138"/>
    </row>
    <row r="112" spans="1:20" ht="14.5" x14ac:dyDescent="0.35">
      <c r="A112" s="79"/>
      <c r="B112" s="107"/>
      <c r="C112" s="107"/>
      <c r="D112" s="107"/>
      <c r="E112" s="107"/>
      <c r="F112" s="107"/>
      <c r="G112" s="107"/>
      <c r="H112" s="107"/>
      <c r="I112" s="107"/>
      <c r="J112" s="107"/>
      <c r="K112" s="107"/>
      <c r="L112" s="107"/>
      <c r="M112" s="107"/>
      <c r="N112" s="107"/>
      <c r="O112" s="107"/>
      <c r="P112" s="107"/>
      <c r="Q112" s="139"/>
      <c r="R112" s="139"/>
      <c r="S112" s="139"/>
      <c r="T112" s="139"/>
    </row>
    <row r="113" spans="1:20" ht="14.5" x14ac:dyDescent="0.35">
      <c r="A113" s="80"/>
      <c r="B113" s="106"/>
      <c r="C113" s="106"/>
      <c r="D113" s="106"/>
      <c r="E113" s="106"/>
      <c r="F113" s="106"/>
      <c r="G113" s="106"/>
      <c r="H113" s="106"/>
      <c r="I113" s="106"/>
      <c r="J113" s="106"/>
      <c r="K113" s="106"/>
      <c r="L113" s="106"/>
      <c r="M113" s="106"/>
      <c r="N113" s="106"/>
      <c r="O113" s="106"/>
      <c r="P113" s="106"/>
      <c r="Q113" s="138"/>
      <c r="R113" s="138"/>
      <c r="S113" s="138"/>
      <c r="T113" s="138"/>
    </row>
    <row r="114" spans="1:20" ht="14.5" x14ac:dyDescent="0.35">
      <c r="A114" s="80"/>
      <c r="B114" s="106"/>
      <c r="C114" s="106"/>
      <c r="D114" s="106"/>
      <c r="E114" s="106"/>
      <c r="F114" s="106"/>
      <c r="G114" s="106"/>
      <c r="H114" s="106"/>
      <c r="I114" s="106"/>
      <c r="J114" s="106"/>
      <c r="K114" s="106"/>
      <c r="L114" s="106"/>
      <c r="M114" s="106"/>
      <c r="N114" s="106"/>
      <c r="O114" s="106"/>
      <c r="P114" s="106"/>
      <c r="Q114" s="138"/>
      <c r="R114" s="138"/>
      <c r="S114" s="138"/>
      <c r="T114" s="138"/>
    </row>
    <row r="115" spans="1:20" ht="14.5" x14ac:dyDescent="0.35">
      <c r="A115" s="79"/>
      <c r="B115" s="107"/>
      <c r="C115" s="107"/>
      <c r="D115" s="107"/>
      <c r="E115" s="107"/>
      <c r="F115" s="107"/>
      <c r="G115" s="107"/>
      <c r="H115" s="107"/>
      <c r="I115" s="107"/>
      <c r="J115" s="107"/>
      <c r="K115" s="107"/>
      <c r="L115" s="107"/>
      <c r="M115" s="107"/>
      <c r="N115" s="107"/>
      <c r="O115" s="107"/>
      <c r="P115" s="107"/>
      <c r="Q115" s="139"/>
      <c r="R115" s="139"/>
      <c r="S115" s="139"/>
      <c r="T115" s="139"/>
    </row>
    <row r="116" spans="1:20" ht="14.5" x14ac:dyDescent="0.35">
      <c r="A116" s="80"/>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265625" defaultRowHeight="12.75" customHeight="1" x14ac:dyDescent="0.35"/>
  <cols>
    <col min="1" max="1" width="7.54296875" style="162" customWidth="1"/>
    <col min="2" max="4" width="7.54296875" style="3" customWidth="1"/>
    <col min="5" max="5" width="9.1796875" style="112" customWidth="1"/>
    <col min="6" max="30" width="8" style="112" customWidth="1"/>
    <col min="31" max="31" width="8" style="112" bestFit="1" customWidth="1"/>
    <col min="32" max="32" width="6.54296875" style="112" bestFit="1" customWidth="1"/>
    <col min="33" max="59" width="8.81640625" style="112" customWidth="1"/>
    <col min="60" max="16384" width="18.7265625" style="112"/>
  </cols>
  <sheetData>
    <row r="1" spans="1:59" s="167" customFormat="1" ht="14.5" x14ac:dyDescent="0.35">
      <c r="A1" s="194"/>
      <c r="B1" s="348" t="s">
        <v>119</v>
      </c>
      <c r="C1" s="348"/>
      <c r="D1" s="348"/>
      <c r="E1" s="348"/>
      <c r="F1" s="348"/>
      <c r="G1" s="348"/>
      <c r="H1" s="348"/>
      <c r="I1" s="348"/>
      <c r="J1" s="348"/>
      <c r="K1" s="348"/>
      <c r="L1" s="348"/>
      <c r="M1" s="348"/>
      <c r="N1" s="348"/>
      <c r="O1" s="348"/>
      <c r="P1" s="348"/>
      <c r="Q1" s="348"/>
      <c r="R1" s="348"/>
      <c r="S1" s="348"/>
      <c r="T1" s="348"/>
      <c r="U1" s="348"/>
      <c r="V1" s="348"/>
      <c r="W1" s="348"/>
      <c r="X1" s="348"/>
      <c r="Y1" s="348"/>
      <c r="Z1" s="348"/>
      <c r="AA1" s="348"/>
      <c r="AB1" s="348"/>
      <c r="AC1" s="348"/>
      <c r="AD1" s="348"/>
      <c r="AE1" s="348"/>
      <c r="AF1" s="348"/>
      <c r="AG1" s="348"/>
      <c r="AH1" s="348"/>
    </row>
    <row r="2" spans="1:59" s="162" customFormat="1" ht="14.5" x14ac:dyDescent="0.3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4.5" x14ac:dyDescent="0.3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4.5" x14ac:dyDescent="0.35">
      <c r="A4" s="199">
        <f>PowellInflow.Unregulated!A4</f>
        <v>45170</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4.5" x14ac:dyDescent="0.35">
      <c r="A5" s="199">
        <f>PowellInflow.Unregulated!A5</f>
        <v>45200</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4.5" x14ac:dyDescent="0.35">
      <c r="A6" s="199">
        <f>PowellInflow.Unregulated!A6</f>
        <v>45231</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4.5" x14ac:dyDescent="0.35">
      <c r="A7" s="199">
        <f>PowellInflow.Unregulated!A7</f>
        <v>45261</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4.5" x14ac:dyDescent="0.35">
      <c r="A8" s="199">
        <f>PowellInflow.Unregulated!A8</f>
        <v>45292</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4.5" x14ac:dyDescent="0.35">
      <c r="A9" s="199">
        <f>PowellInflow.Unregulated!A9</f>
        <v>45323</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4.5" x14ac:dyDescent="0.35">
      <c r="A10" s="199">
        <f>PowellInflow.Unregulated!A10</f>
        <v>45352</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4.5" x14ac:dyDescent="0.35">
      <c r="A11" s="199">
        <f>PowellInflow.Unregulated!A11</f>
        <v>45383</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4.5" x14ac:dyDescent="0.35">
      <c r="A12" s="199">
        <f>PowellInflow.Unregulated!A12</f>
        <v>45413</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4.5" x14ac:dyDescent="0.35">
      <c r="A13" s="199">
        <f>PowellInflow.Unregulated!A13</f>
        <v>45444</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4.5" x14ac:dyDescent="0.35">
      <c r="A14" s="199">
        <f>PowellInflow.Unregulated!A14</f>
        <v>45474</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4.5" x14ac:dyDescent="0.35">
      <c r="A15" s="199">
        <f>PowellInflow.Unregulated!A15</f>
        <v>45505</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4.5" x14ac:dyDescent="0.35">
      <c r="A16" s="199">
        <f>PowellInflow.Unregulated!A16</f>
        <v>45536</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4.5" x14ac:dyDescent="0.35">
      <c r="A17" s="199">
        <f>PowellInflow.Unregulated!A17</f>
        <v>45566</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4.5" x14ac:dyDescent="0.35">
      <c r="A18" s="199">
        <f>PowellInflow.Unregulated!A18</f>
        <v>45597</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4.5" x14ac:dyDescent="0.35">
      <c r="A19" s="199">
        <f>PowellInflow.Unregulated!A19</f>
        <v>45627</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4.5" x14ac:dyDescent="0.35">
      <c r="A20" s="199">
        <f>PowellInflow.Unregulated!A20</f>
        <v>45658</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4.5" x14ac:dyDescent="0.35">
      <c r="A21" s="199">
        <f>PowellInflow.Unregulated!A21</f>
        <v>45689</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4.5" x14ac:dyDescent="0.35">
      <c r="A22" s="199">
        <f>PowellInflow.Unregulated!A22</f>
        <v>45717</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4.5" x14ac:dyDescent="0.35">
      <c r="A23" s="199">
        <f>PowellInflow.Unregulated!A23</f>
        <v>45748</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4.5" x14ac:dyDescent="0.35">
      <c r="A24" s="199">
        <f>PowellInflow.Unregulated!A24</f>
        <v>45778</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4.5" x14ac:dyDescent="0.35">
      <c r="A25" s="199">
        <f>PowellInflow.Unregulated!A25</f>
        <v>45809</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4.5" x14ac:dyDescent="0.35">
      <c r="A26" s="199">
        <f>PowellInflow.Unregulated!A26</f>
        <v>45839</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4.5" x14ac:dyDescent="0.35">
      <c r="A27" s="199">
        <f>PowellInflow.Unregulated!A27</f>
        <v>45870</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4.5" x14ac:dyDescent="0.35">
      <c r="A28" s="199">
        <f>PowellInflow.Unregulated!A28</f>
        <v>45901</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4.5" x14ac:dyDescent="0.35">
      <c r="A29" s="199">
        <f>PowellInflow.Unregulated!A29</f>
        <v>45931</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4.5" x14ac:dyDescent="0.35">
      <c r="A30" s="199">
        <f>PowellInflow.Unregulated!A30</f>
        <v>45962</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4.5" x14ac:dyDescent="0.35">
      <c r="A31" s="199">
        <f>PowellInflow.Unregulated!A31</f>
        <v>45992</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4.5" x14ac:dyDescent="0.35">
      <c r="A32" s="199">
        <f>PowellInflow.Unregulated!A32</f>
        <v>46023</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4.5" x14ac:dyDescent="0.35">
      <c r="A33" s="199">
        <f>PowellInflow.Unregulated!A33</f>
        <v>46054</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4.5" x14ac:dyDescent="0.35">
      <c r="A34" s="199">
        <f>PowellInflow.Unregulated!A34</f>
        <v>46082</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4.5" x14ac:dyDescent="0.35">
      <c r="A35" s="199">
        <f>PowellInflow.Unregulated!A35</f>
        <v>46113</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4.5" x14ac:dyDescent="0.35">
      <c r="A36" s="199">
        <f>PowellInflow.Unregulated!A36</f>
        <v>46143</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4.5" x14ac:dyDescent="0.35">
      <c r="A37" s="199">
        <f>PowellInflow.Unregulated!A37</f>
        <v>46174</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4.5" x14ac:dyDescent="0.35">
      <c r="A38" s="199">
        <f>PowellInflow.Unregulated!A38</f>
        <v>46204</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4.5" x14ac:dyDescent="0.35">
      <c r="A39" s="199">
        <f>PowellInflow.Unregulated!A39</f>
        <v>46235</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4.5" x14ac:dyDescent="0.35">
      <c r="A40" s="199">
        <f>PowellInflow.Unregulated!A40</f>
        <v>46266</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4.5" x14ac:dyDescent="0.35">
      <c r="A41" s="199">
        <f>PowellInflow.Unregulated!A41</f>
        <v>46296</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4.5" x14ac:dyDescent="0.35">
      <c r="A42" s="199">
        <f>PowellInflow.Unregulated!A42</f>
        <v>46327</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4.5" x14ac:dyDescent="0.35">
      <c r="A43" s="199">
        <f>PowellInflow.Unregulated!A43</f>
        <v>46357</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4.5" x14ac:dyDescent="0.35">
      <c r="A44" s="199">
        <f>PowellInflow.Unregulated!A44</f>
        <v>46388</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4.5" x14ac:dyDescent="0.35">
      <c r="A45" s="199">
        <f>PowellInflow.Unregulated!A45</f>
        <v>46419</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4.5" x14ac:dyDescent="0.35">
      <c r="A46" s="199">
        <f>PowellInflow.Unregulated!A46</f>
        <v>46447</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4.5" x14ac:dyDescent="0.35">
      <c r="A47" s="199">
        <f>PowellInflow.Unregulated!A47</f>
        <v>46478</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4.5" x14ac:dyDescent="0.35">
      <c r="A48" s="199">
        <f>PowellInflow.Unregulated!A48</f>
        <v>46508</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4.5" x14ac:dyDescent="0.35">
      <c r="A49" s="199">
        <f>PowellInflow.Unregulated!A49</f>
        <v>46539</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4.5" x14ac:dyDescent="0.35">
      <c r="A50" s="199">
        <f>PowellInflow.Unregulated!A50</f>
        <v>46569</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4.5" x14ac:dyDescent="0.35">
      <c r="A51" s="199">
        <f>PowellInflow.Unregulated!A51</f>
        <v>46600</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4.5" x14ac:dyDescent="0.35">
      <c r="A52" s="199">
        <f>PowellInflow.Unregulated!A52</f>
        <v>46631</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4.5" x14ac:dyDescent="0.35">
      <c r="A53" s="199">
        <f>PowellInflow.Unregulated!A53</f>
        <v>46661</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4.5" x14ac:dyDescent="0.35">
      <c r="A54" s="199">
        <f>PowellInflow.Unregulated!A54</f>
        <v>46692</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4.5" x14ac:dyDescent="0.35">
      <c r="A55" s="199">
        <f>PowellInflow.Unregulated!A55</f>
        <v>46722</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4.5" x14ac:dyDescent="0.35">
      <c r="A56" s="199">
        <f>PowellInflow.Unregulated!A56</f>
        <v>46753</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4.5" x14ac:dyDescent="0.35">
      <c r="A57" s="199">
        <f>PowellInflow.Unregulated!A57</f>
        <v>46784</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4.5" x14ac:dyDescent="0.35">
      <c r="A58" s="199">
        <f>PowellInflow.Unregulated!A58</f>
        <v>46813</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4.5" x14ac:dyDescent="0.35">
      <c r="A59" s="199">
        <f>PowellInflow.Unregulated!A59</f>
        <v>46844</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4.5" x14ac:dyDescent="0.35">
      <c r="A60" s="199">
        <f>PowellInflow.Unregulated!A60</f>
        <v>46874</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4.5" x14ac:dyDescent="0.35">
      <c r="A61" s="199">
        <f>PowellInflow.Unregulated!A61</f>
        <v>46905</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4.5" x14ac:dyDescent="0.35">
      <c r="A62" s="199">
        <f>PowellInflow.Unregulated!A62</f>
        <v>46935</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4.5" x14ac:dyDescent="0.35">
      <c r="A63" s="199">
        <f>PowellInflow.Unregulated!A63</f>
        <v>46966</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4.5" x14ac:dyDescent="0.35">
      <c r="A64" s="199">
        <f>PowellInflow.Unregulated!A64</f>
        <v>46997</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4.5" x14ac:dyDescent="0.3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4.5" x14ac:dyDescent="0.3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4.5" x14ac:dyDescent="0.3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4.5" x14ac:dyDescent="0.3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4.5" x14ac:dyDescent="0.3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4.5" x14ac:dyDescent="0.3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4.5" x14ac:dyDescent="0.3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4.5" x14ac:dyDescent="0.3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4.5" x14ac:dyDescent="0.3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4.5" x14ac:dyDescent="0.3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4.5" x14ac:dyDescent="0.3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4.5" x14ac:dyDescent="0.3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4.5" x14ac:dyDescent="0.3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4.5" x14ac:dyDescent="0.3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4.5" x14ac:dyDescent="0.3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4.5" x14ac:dyDescent="0.3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4.5" x14ac:dyDescent="0.3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4.5" x14ac:dyDescent="0.3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4.5" x14ac:dyDescent="0.3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4.5" x14ac:dyDescent="0.3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4.5" x14ac:dyDescent="0.3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4.5" x14ac:dyDescent="0.3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4.5" x14ac:dyDescent="0.3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4.5" x14ac:dyDescent="0.3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4.5" x14ac:dyDescent="0.3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4.5" x14ac:dyDescent="0.3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4.5" x14ac:dyDescent="0.3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4.5" x14ac:dyDescent="0.3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4.5" x14ac:dyDescent="0.3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4.5" x14ac:dyDescent="0.3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4.5" x14ac:dyDescent="0.3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4.5" x14ac:dyDescent="0.3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4.5" x14ac:dyDescent="0.3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4.5" x14ac:dyDescent="0.3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4.5" x14ac:dyDescent="0.3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4.5" x14ac:dyDescent="0.3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4.5" x14ac:dyDescent="0.3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4.5" x14ac:dyDescent="0.3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4.5" x14ac:dyDescent="0.3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4.5" x14ac:dyDescent="0.3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4.5" x14ac:dyDescent="0.3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4.5" x14ac:dyDescent="0.3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4.5" x14ac:dyDescent="0.3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4.5" x14ac:dyDescent="0.3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4.5" x14ac:dyDescent="0.3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4.5" x14ac:dyDescent="0.3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4.5" x14ac:dyDescent="0.3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4.5" x14ac:dyDescent="0.3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4.5" x14ac:dyDescent="0.3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4.5" x14ac:dyDescent="0.3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4.5" x14ac:dyDescent="0.3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4.5" x14ac:dyDescent="0.3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4.5" x14ac:dyDescent="0.3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4.5" x14ac:dyDescent="0.3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4.5" x14ac:dyDescent="0.3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4.5" x14ac:dyDescent="0.3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4.5" x14ac:dyDescent="0.3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4.5" x14ac:dyDescent="0.3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4.5" x14ac:dyDescent="0.3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4.5" x14ac:dyDescent="0.3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4.5" x14ac:dyDescent="0.3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4.5" x14ac:dyDescent="0.3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4.5" x14ac:dyDescent="0.3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4.5" x14ac:dyDescent="0.3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4.5" x14ac:dyDescent="0.3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4.5" x14ac:dyDescent="0.3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4.5" x14ac:dyDescent="0.3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4.5" x14ac:dyDescent="0.3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4.5" x14ac:dyDescent="0.3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4.5" x14ac:dyDescent="0.3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4.5" x14ac:dyDescent="0.3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4.5" x14ac:dyDescent="0.3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4.5" x14ac:dyDescent="0.3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4.5" x14ac:dyDescent="0.3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4.5" x14ac:dyDescent="0.3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4.5" x14ac:dyDescent="0.3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4.5" x14ac:dyDescent="0.3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4.5" x14ac:dyDescent="0.3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4.5" x14ac:dyDescent="0.3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4.5" x14ac:dyDescent="0.3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4.5" x14ac:dyDescent="0.3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4.5" x14ac:dyDescent="0.3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4.5" x14ac:dyDescent="0.3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4.5" x14ac:dyDescent="0.3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4.5" x14ac:dyDescent="0.3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4.5" x14ac:dyDescent="0.3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4.5" x14ac:dyDescent="0.3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4.5" x14ac:dyDescent="0.3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4.5" x14ac:dyDescent="0.3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4.5" x14ac:dyDescent="0.3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4.5" x14ac:dyDescent="0.3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4.5" x14ac:dyDescent="0.3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4.5" x14ac:dyDescent="0.3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4.5" x14ac:dyDescent="0.3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4.5" x14ac:dyDescent="0.3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4.5" x14ac:dyDescent="0.3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4.5" x14ac:dyDescent="0.3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4.5" x14ac:dyDescent="0.3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4.5" x14ac:dyDescent="0.3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4.5" x14ac:dyDescent="0.3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4.5" x14ac:dyDescent="0.3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4.5" x14ac:dyDescent="0.3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4.5" x14ac:dyDescent="0.3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4.5" x14ac:dyDescent="0.3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4.5" x14ac:dyDescent="0.3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4.5" x14ac:dyDescent="0.3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4.5" x14ac:dyDescent="0.3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4.5" x14ac:dyDescent="0.3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4.5" x14ac:dyDescent="0.3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4.5" x14ac:dyDescent="0.3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4.5" x14ac:dyDescent="0.3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4.5" x14ac:dyDescent="0.3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4.5" x14ac:dyDescent="0.3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4.5" x14ac:dyDescent="0.3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4.5" x14ac:dyDescent="0.3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4.5" x14ac:dyDescent="0.3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4.5" x14ac:dyDescent="0.3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4.5" x14ac:dyDescent="0.3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4.5" x14ac:dyDescent="0.3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4.5" x14ac:dyDescent="0.3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4.5" x14ac:dyDescent="0.3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4.5" x14ac:dyDescent="0.3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4.5" x14ac:dyDescent="0.3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4.5" x14ac:dyDescent="0.3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4.5" x14ac:dyDescent="0.3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4.5" x14ac:dyDescent="0.3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4.5" x14ac:dyDescent="0.3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4.5" x14ac:dyDescent="0.3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4.5" x14ac:dyDescent="0.3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4.5" x14ac:dyDescent="0.3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4.5" x14ac:dyDescent="0.35"/>
  <cols>
    <col min="1" max="1" width="10.54296875" bestFit="1" customWidth="1"/>
  </cols>
  <sheetData>
    <row r="1" spans="1:39" s="137" customFormat="1" x14ac:dyDescent="0.35"/>
    <row r="2" spans="1:39" x14ac:dyDescent="0.3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3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35">
      <c r="A4" s="240">
        <f>DATE(YEAR(DONOTCHANGE!A4),1,1)</f>
        <v>44927</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35">
      <c r="A5" s="240">
        <f>DATE(YEAR(A4)+1,1,1)</f>
        <v>45292</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35">
      <c r="A6" s="240">
        <f t="shared" ref="A6:A9" si="0">DATE(YEAR(A5)+1,1,1)</f>
        <v>45658</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35">
      <c r="A7" s="240">
        <f t="shared" si="0"/>
        <v>46023</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35">
      <c r="A8" s="240">
        <f t="shared" si="0"/>
        <v>46388</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35">
      <c r="A9" s="240">
        <f t="shared" si="0"/>
        <v>46753</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3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3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3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3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3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3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35">
      <c r="AJ29" s="243"/>
      <c r="AK29" s="243"/>
      <c r="AL29" s="243"/>
      <c r="AM29" s="243"/>
      <c r="AN29" s="243"/>
    </row>
    <row r="30" spans="6:40" x14ac:dyDescent="0.35">
      <c r="AJ30" s="243"/>
      <c r="AK30" s="243"/>
      <c r="AL30" s="243"/>
      <c r="AM30" s="243"/>
      <c r="AN30" s="243"/>
    </row>
    <row r="31" spans="6:40" x14ac:dyDescent="0.35">
      <c r="AJ31" s="243"/>
      <c r="AK31" s="243"/>
      <c r="AL31" s="243"/>
      <c r="AM31" s="243"/>
      <c r="AN31" s="243"/>
    </row>
    <row r="32" spans="6:40" x14ac:dyDescent="0.35">
      <c r="AJ32" s="243"/>
      <c r="AK32" s="243"/>
      <c r="AL32" s="243"/>
      <c r="AM32" s="243"/>
      <c r="AN32" s="243"/>
    </row>
    <row r="33" spans="36:40" x14ac:dyDescent="0.35">
      <c r="AJ33" s="243"/>
      <c r="AK33" s="243"/>
      <c r="AL33" s="243"/>
      <c r="AM33" s="243"/>
      <c r="AN33" s="243"/>
    </row>
    <row r="34" spans="36:40" x14ac:dyDescent="0.35">
      <c r="AJ34" s="243"/>
      <c r="AK34" s="243"/>
      <c r="AL34" s="243"/>
      <c r="AM34" s="243"/>
      <c r="AN34" s="243"/>
    </row>
    <row r="35" spans="36:40" x14ac:dyDescent="0.35">
      <c r="AJ35" s="243"/>
      <c r="AK35" s="243"/>
      <c r="AL35" s="243"/>
      <c r="AM35" s="243"/>
      <c r="AN35" s="243"/>
    </row>
    <row r="36" spans="36:40" x14ac:dyDescent="0.35">
      <c r="AJ36" s="243"/>
      <c r="AK36" s="243"/>
      <c r="AL36" s="243"/>
      <c r="AM36" s="243"/>
      <c r="AN36" s="243"/>
    </row>
    <row r="37" spans="36:40" x14ac:dyDescent="0.35">
      <c r="AJ37" s="243"/>
      <c r="AK37" s="243"/>
      <c r="AL37" s="243"/>
      <c r="AM37" s="243"/>
      <c r="AN37" s="243"/>
    </row>
    <row r="38" spans="36:40" x14ac:dyDescent="0.35">
      <c r="AJ38" s="243"/>
      <c r="AK38" s="243"/>
      <c r="AL38" s="243"/>
      <c r="AM38" s="243"/>
      <c r="AN38" s="243"/>
    </row>
    <row r="39" spans="36:40" x14ac:dyDescent="0.35">
      <c r="AJ39" s="243"/>
      <c r="AK39" s="243"/>
      <c r="AL39" s="243"/>
      <c r="AM39" s="243"/>
      <c r="AN39" s="243"/>
    </row>
    <row r="40" spans="36:40" x14ac:dyDescent="0.35">
      <c r="AJ40" s="243"/>
      <c r="AK40" s="243"/>
      <c r="AL40" s="243"/>
      <c r="AM40" s="243"/>
      <c r="AN40" s="243"/>
    </row>
    <row r="41" spans="36:40" x14ac:dyDescent="0.35">
      <c r="AJ41" s="243"/>
      <c r="AK41" s="243"/>
      <c r="AL41" s="243"/>
      <c r="AM41" s="243"/>
      <c r="AN41" s="243"/>
    </row>
    <row r="42" spans="36:40" x14ac:dyDescent="0.35">
      <c r="AJ42" s="243"/>
      <c r="AK42" s="243"/>
      <c r="AL42" s="243"/>
      <c r="AM42" s="243"/>
      <c r="AN42" s="243"/>
    </row>
    <row r="43" spans="36:40" x14ac:dyDescent="0.35">
      <c r="AJ43" s="243"/>
      <c r="AK43" s="243"/>
      <c r="AL43" s="243"/>
      <c r="AM43" s="243"/>
      <c r="AN43" s="243"/>
    </row>
    <row r="44" spans="36:40" x14ac:dyDescent="0.3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4.5" x14ac:dyDescent="0.35"/>
  <cols>
    <col min="1" max="1" width="9.1796875" customWidth="1"/>
  </cols>
  <sheetData>
    <row r="2" ht="15" customHeight="1" x14ac:dyDescent="0.35"/>
    <row r="3" ht="15" customHeight="1" x14ac:dyDescent="0.35"/>
    <row r="4" ht="15" customHeight="1" x14ac:dyDescent="0.35"/>
    <row r="5" ht="15" customHeight="1" x14ac:dyDescent="0.35"/>
    <row r="6" ht="15" customHeight="1" x14ac:dyDescent="0.35"/>
    <row r="7" ht="15" customHeight="1" x14ac:dyDescent="0.35"/>
    <row r="8" ht="15" customHeight="1" x14ac:dyDescent="0.35"/>
    <row r="9" ht="15" customHeight="1" x14ac:dyDescent="0.35"/>
    <row r="10" ht="15" customHeight="1" x14ac:dyDescent="0.35"/>
    <row r="11" ht="15" customHeight="1" x14ac:dyDescent="0.35"/>
    <row r="12" ht="15" customHeight="1" x14ac:dyDescent="0.35"/>
    <row r="13" ht="15" customHeight="1" x14ac:dyDescent="0.35"/>
    <row r="14" ht="15" customHeight="1" x14ac:dyDescent="0.35"/>
    <row r="15" ht="15" customHeight="1" x14ac:dyDescent="0.35"/>
    <row r="16" ht="15" customHeight="1" x14ac:dyDescent="0.35"/>
    <row r="17" ht="15" customHeight="1" x14ac:dyDescent="0.35"/>
    <row r="18" ht="15" customHeight="1" x14ac:dyDescent="0.35"/>
    <row r="19" ht="15" customHeight="1" x14ac:dyDescent="0.35"/>
    <row r="20" ht="15" customHeight="1" x14ac:dyDescent="0.35"/>
    <row r="21" ht="15" customHeight="1" x14ac:dyDescent="0.35"/>
    <row r="22" ht="15" customHeight="1" x14ac:dyDescent="0.35"/>
    <row r="23" ht="15" customHeight="1" x14ac:dyDescent="0.35"/>
    <row r="24" ht="15" customHeight="1" x14ac:dyDescent="0.35"/>
    <row r="25" ht="15" customHeight="1" x14ac:dyDescent="0.35"/>
    <row r="26" ht="15" customHeight="1" x14ac:dyDescent="0.35"/>
    <row r="27" ht="15" customHeight="1" x14ac:dyDescent="0.35"/>
    <row r="28" ht="15" customHeight="1" x14ac:dyDescent="0.35"/>
    <row r="29" ht="15" customHeight="1" x14ac:dyDescent="0.35"/>
    <row r="30" ht="15" customHeight="1" x14ac:dyDescent="0.35"/>
    <row r="31" ht="15" customHeight="1" x14ac:dyDescent="0.35"/>
    <row r="32" ht="15" customHeight="1" x14ac:dyDescent="0.35"/>
    <row r="33" ht="15" customHeight="1" x14ac:dyDescent="0.3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265625" defaultRowHeight="12.75" customHeight="1" x14ac:dyDescent="0.35"/>
  <cols>
    <col min="1" max="36" width="9.1796875" customWidth="1"/>
    <col min="37" max="42" width="16.7265625" customWidth="1"/>
  </cols>
  <sheetData>
    <row r="1" spans="1:37" s="122" customFormat="1" ht="14.5" x14ac:dyDescent="0.3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200" t="s">
        <v>207</v>
      </c>
      <c r="AG1" s="200" t="s">
        <v>208</v>
      </c>
      <c r="AH1" s="200" t="s">
        <v>209</v>
      </c>
      <c r="AI1" s="200" t="s">
        <v>210</v>
      </c>
      <c r="AJ1" s="200" t="s">
        <v>211</v>
      </c>
      <c r="AK1" s="200" t="s">
        <v>212</v>
      </c>
    </row>
    <row r="2" spans="1:37" s="122" customFormat="1" ht="14.5" x14ac:dyDescent="0.3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4.5" x14ac:dyDescent="0.3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4.5" x14ac:dyDescent="0.3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4.5" x14ac:dyDescent="0.3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4.5" x14ac:dyDescent="0.3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4.5" x14ac:dyDescent="0.3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4.5" x14ac:dyDescent="0.3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4.5" x14ac:dyDescent="0.3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4.5" x14ac:dyDescent="0.3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4.5" x14ac:dyDescent="0.3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4.5" x14ac:dyDescent="0.3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4.5" x14ac:dyDescent="0.3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4.5" x14ac:dyDescent="0.3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4.5" x14ac:dyDescent="0.3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265625" defaultRowHeight="12.75" customHeight="1" x14ac:dyDescent="0.35"/>
  <cols>
    <col min="1" max="1" width="10.81640625" bestFit="1" customWidth="1"/>
    <col min="2" max="35" width="9.1796875" customWidth="1"/>
    <col min="36" max="36" width="9.1796875" style="122" customWidth="1"/>
    <col min="37" max="42" width="16.7265625" customWidth="1"/>
  </cols>
  <sheetData>
    <row r="1" spans="1:37" ht="14.5" x14ac:dyDescent="0.35">
      <c r="A1" s="84"/>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row>
    <row r="2" spans="1:37" ht="14.5" x14ac:dyDescent="0.3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4.5" x14ac:dyDescent="0.3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4.5" x14ac:dyDescent="0.3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4.5" x14ac:dyDescent="0.3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4.5" x14ac:dyDescent="0.3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4.5" x14ac:dyDescent="0.3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4.5" x14ac:dyDescent="0.3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4.5" x14ac:dyDescent="0.3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4.5" x14ac:dyDescent="0.3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4.5" x14ac:dyDescent="0.3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4.5" x14ac:dyDescent="0.3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4.5" x14ac:dyDescent="0.3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4.5" x14ac:dyDescent="0.3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4.5" x14ac:dyDescent="0.3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265625" defaultRowHeight="12.75" customHeight="1" x14ac:dyDescent="0.35"/>
  <cols>
    <col min="1" max="1" width="12.81640625" customWidth="1"/>
    <col min="2" max="35" width="9.1796875" customWidth="1"/>
    <col min="36" max="36" width="9.1796875" style="122" customWidth="1"/>
    <col min="37" max="42" width="16.7265625" customWidth="1"/>
  </cols>
  <sheetData>
    <row r="1" spans="1:42" ht="14.5" x14ac:dyDescent="0.35">
      <c r="A1" s="89"/>
      <c r="B1" s="349"/>
      <c r="C1" s="349"/>
      <c r="D1" s="349"/>
      <c r="E1" s="349"/>
      <c r="F1" s="349"/>
      <c r="G1" s="349"/>
      <c r="H1" s="349"/>
      <c r="I1" s="349"/>
      <c r="J1" s="349"/>
      <c r="K1" s="349"/>
      <c r="L1" s="349"/>
      <c r="M1" s="349"/>
      <c r="N1" s="349"/>
      <c r="O1" s="349"/>
      <c r="P1" s="349"/>
      <c r="Q1" s="349"/>
      <c r="R1" s="349"/>
      <c r="S1" s="349"/>
      <c r="T1" s="349"/>
      <c r="U1" s="349"/>
      <c r="V1" s="349"/>
      <c r="W1" s="349"/>
      <c r="X1" s="349"/>
      <c r="Y1" s="349"/>
      <c r="Z1" s="349"/>
      <c r="AA1" s="349"/>
      <c r="AB1" s="349"/>
      <c r="AC1" s="349"/>
      <c r="AD1" s="349"/>
      <c r="AE1" s="349"/>
      <c r="AF1" s="90" t="s">
        <v>207</v>
      </c>
      <c r="AG1" s="90" t="s">
        <v>208</v>
      </c>
      <c r="AH1" s="90" t="s">
        <v>209</v>
      </c>
      <c r="AI1" s="90" t="s">
        <v>210</v>
      </c>
      <c r="AJ1" s="90" t="s">
        <v>211</v>
      </c>
      <c r="AK1" s="90" t="s">
        <v>212</v>
      </c>
      <c r="AL1" s="90"/>
      <c r="AM1" s="90"/>
      <c r="AN1" s="90"/>
      <c r="AO1" s="90"/>
      <c r="AP1" s="90"/>
    </row>
    <row r="2" spans="1:42" ht="14.5" x14ac:dyDescent="0.3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4.5" x14ac:dyDescent="0.3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4.5" x14ac:dyDescent="0.3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4.5" x14ac:dyDescent="0.3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4.5" x14ac:dyDescent="0.3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4.5" x14ac:dyDescent="0.3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4.5" x14ac:dyDescent="0.3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4.5" x14ac:dyDescent="0.3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4.5" x14ac:dyDescent="0.3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4.5" x14ac:dyDescent="0.3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4.5" x14ac:dyDescent="0.3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4.5" x14ac:dyDescent="0.3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4.5" x14ac:dyDescent="0.3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4.5" x14ac:dyDescent="0.3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3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3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3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3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3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3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3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3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3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3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3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3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3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3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3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3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3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3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3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3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3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3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3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3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3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265625" defaultRowHeight="12.75" customHeight="1" x14ac:dyDescent="0.35"/>
  <cols>
    <col min="1" max="10" width="9.1796875" customWidth="1"/>
    <col min="11" max="11" width="10.7265625" customWidth="1"/>
    <col min="12" max="31" width="9.1796875" customWidth="1"/>
    <col min="32" max="32" width="10.7265625" customWidth="1"/>
    <col min="33" max="36" width="9.1796875" customWidth="1"/>
    <col min="37" max="42" width="16.7265625" customWidth="1"/>
  </cols>
  <sheetData>
    <row r="1" spans="1:42" ht="14.5" x14ac:dyDescent="0.3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5" x14ac:dyDescent="0.3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5" x14ac:dyDescent="0.3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4.5" x14ac:dyDescent="0.3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4.5" x14ac:dyDescent="0.3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4.5" x14ac:dyDescent="0.3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4.5" x14ac:dyDescent="0.3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4.5" x14ac:dyDescent="0.3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4.5" x14ac:dyDescent="0.3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4.5" x14ac:dyDescent="0.3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4.5" x14ac:dyDescent="0.3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4.5" x14ac:dyDescent="0.3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4.5" x14ac:dyDescent="0.3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4.5" x14ac:dyDescent="0.3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4.5" x14ac:dyDescent="0.3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35"/>
    <row r="22" spans="1:32" s="306" customFormat="1" ht="12.75" customHeight="1" x14ac:dyDescent="0.3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3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3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3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3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3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3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3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3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3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3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3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35"/>
    <row r="35" spans="1:37" s="306" customFormat="1" ht="12.75" customHeight="1" x14ac:dyDescent="0.35"/>
    <row r="36" spans="1:37" s="306" customFormat="1" ht="12.75" customHeight="1" x14ac:dyDescent="0.3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3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3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3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3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3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3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3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3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3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3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3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35"/>
    <row r="49" spans="9:13" s="306" customFormat="1" ht="12.75" customHeight="1" x14ac:dyDescent="0.35"/>
    <row r="50" spans="9:13" s="306" customFormat="1" ht="12.75" customHeight="1" x14ac:dyDescent="0.35"/>
    <row r="51" spans="9:13" s="306" customFormat="1" ht="12.75" customHeight="1" x14ac:dyDescent="0.35"/>
    <row r="52" spans="9:13" s="306" customFormat="1" ht="12.75" customHeight="1" x14ac:dyDescent="0.35"/>
    <row r="53" spans="9:13" s="306" customFormat="1" ht="12.75" customHeight="1" x14ac:dyDescent="0.35"/>
    <row r="54" spans="9:13" s="306" customFormat="1" ht="12.75" customHeight="1" x14ac:dyDescent="0.35"/>
    <row r="55" spans="9:13" s="306" customFormat="1" ht="12.75" customHeight="1" x14ac:dyDescent="0.35">
      <c r="I55" s="312"/>
      <c r="K55" s="313"/>
      <c r="M55" s="314"/>
    </row>
    <row r="56" spans="9:13" s="306" customFormat="1" ht="12.75" customHeight="1" x14ac:dyDescent="0.35">
      <c r="I56" s="312"/>
      <c r="K56" s="313"/>
      <c r="M56" s="314"/>
    </row>
    <row r="57" spans="9:13" s="306" customFormat="1" ht="12.75" customHeight="1" x14ac:dyDescent="0.35">
      <c r="I57" s="312"/>
      <c r="K57" s="313"/>
      <c r="M57" s="314"/>
    </row>
    <row r="58" spans="9:13" s="306" customFormat="1" ht="12.75" customHeight="1" x14ac:dyDescent="0.35">
      <c r="I58" s="312"/>
      <c r="K58" s="313"/>
      <c r="M58" s="314"/>
    </row>
    <row r="59" spans="9:13" s="306" customFormat="1" ht="12.75" customHeight="1" x14ac:dyDescent="0.35">
      <c r="I59" s="312"/>
      <c r="K59" s="313"/>
      <c r="M59" s="314"/>
    </row>
    <row r="60" spans="9:13" s="306" customFormat="1" ht="12.75" customHeight="1" x14ac:dyDescent="0.35">
      <c r="I60" s="312"/>
      <c r="K60" s="313"/>
      <c r="M60" s="314"/>
    </row>
    <row r="61" spans="9:13" s="306" customFormat="1" ht="12.75" customHeight="1" x14ac:dyDescent="0.35">
      <c r="I61" s="312"/>
      <c r="K61" s="313"/>
      <c r="M61" s="314"/>
    </row>
    <row r="62" spans="9:13" s="306" customFormat="1" ht="12.75" customHeight="1" x14ac:dyDescent="0.35">
      <c r="I62" s="312"/>
      <c r="K62" s="313"/>
      <c r="M62" s="314"/>
    </row>
    <row r="63" spans="9:13" s="306" customFormat="1" ht="12.75" customHeight="1" x14ac:dyDescent="0.35">
      <c r="I63" s="312"/>
      <c r="K63" s="313"/>
      <c r="M63" s="314"/>
    </row>
    <row r="64" spans="9:13" s="306" customFormat="1" ht="12.75" customHeight="1" x14ac:dyDescent="0.35">
      <c r="I64" s="312"/>
      <c r="K64" s="313"/>
      <c r="M64" s="314"/>
    </row>
    <row r="65" spans="9:13" s="306" customFormat="1" ht="12.75" customHeight="1" x14ac:dyDescent="0.35">
      <c r="I65" s="312"/>
      <c r="K65" s="313"/>
      <c r="M65" s="314"/>
    </row>
    <row r="66" spans="9:13" s="306" customFormat="1" ht="12.75" customHeight="1" x14ac:dyDescent="0.3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265625" defaultRowHeight="12.75" customHeight="1" x14ac:dyDescent="0.35"/>
  <cols>
    <col min="1" max="36" width="9.1796875" customWidth="1"/>
    <col min="37" max="42" width="16.7265625" customWidth="1"/>
  </cols>
  <sheetData>
    <row r="1" spans="1:42" ht="14.5" x14ac:dyDescent="0.3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5" x14ac:dyDescent="0.3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5" x14ac:dyDescent="0.3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4.5" x14ac:dyDescent="0.3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4.5" x14ac:dyDescent="0.3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4.5" x14ac:dyDescent="0.3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4.5" x14ac:dyDescent="0.3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4.5" x14ac:dyDescent="0.3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4.5" x14ac:dyDescent="0.3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4.5" x14ac:dyDescent="0.3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4.5" x14ac:dyDescent="0.3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4.5" x14ac:dyDescent="0.3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4.5" x14ac:dyDescent="0.3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4.5" x14ac:dyDescent="0.3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4.5" x14ac:dyDescent="0.3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265625" defaultRowHeight="12.75" customHeight="1" x14ac:dyDescent="0.35"/>
  <cols>
    <col min="1" max="36" width="9.1796875" customWidth="1"/>
    <col min="37" max="42" width="16.7265625" customWidth="1"/>
  </cols>
  <sheetData>
    <row r="1" spans="1:42" ht="14.5" x14ac:dyDescent="0.3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row>
    <row r="2" spans="1:42" ht="14.5" x14ac:dyDescent="0.3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4.5" x14ac:dyDescent="0.3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4.5" x14ac:dyDescent="0.3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4.5" x14ac:dyDescent="0.3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4.5" x14ac:dyDescent="0.3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4.5" x14ac:dyDescent="0.3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4.5" x14ac:dyDescent="0.3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4.5" x14ac:dyDescent="0.3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4.5" x14ac:dyDescent="0.3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4.5" x14ac:dyDescent="0.3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4.5" x14ac:dyDescent="0.3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4.5" x14ac:dyDescent="0.3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4.5" x14ac:dyDescent="0.3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4.5" x14ac:dyDescent="0.3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265625" defaultRowHeight="12.75" customHeight="1" x14ac:dyDescent="0.35"/>
  <cols>
    <col min="1" max="31" width="9.1796875" customWidth="1"/>
    <col min="32" max="32" width="17.26953125" bestFit="1" customWidth="1"/>
    <col min="33" max="36" width="9.1796875" customWidth="1"/>
    <col min="37" max="42" width="16.7265625" customWidth="1"/>
    <col min="43" max="55" width="9.1796875" customWidth="1"/>
  </cols>
  <sheetData>
    <row r="1" spans="1:55" ht="14.5" x14ac:dyDescent="0.3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4.5" x14ac:dyDescent="0.3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4.5" x14ac:dyDescent="0.3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4.5" x14ac:dyDescent="0.3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4.5" x14ac:dyDescent="0.3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4.5" x14ac:dyDescent="0.3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4.5" x14ac:dyDescent="0.3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4.5" x14ac:dyDescent="0.3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4.5" x14ac:dyDescent="0.3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4.5" x14ac:dyDescent="0.3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4.5" x14ac:dyDescent="0.3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4.5" x14ac:dyDescent="0.3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4.5" x14ac:dyDescent="0.3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4.5" x14ac:dyDescent="0.3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4.5" x14ac:dyDescent="0.3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265625" defaultRowHeight="12.75" customHeight="1" x14ac:dyDescent="0.35"/>
  <cols>
    <col min="1" max="31" width="9.1796875" customWidth="1"/>
  </cols>
  <sheetData>
    <row r="1" spans="1:31" ht="14.5" x14ac:dyDescent="0.35">
      <c r="A1" s="132"/>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row>
    <row r="2" spans="1:31" ht="14.5" x14ac:dyDescent="0.3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4.5" x14ac:dyDescent="0.3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4.5" x14ac:dyDescent="0.3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4.5" x14ac:dyDescent="0.3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4.5" x14ac:dyDescent="0.3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4.5" x14ac:dyDescent="0.3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4.5" x14ac:dyDescent="0.3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4.5" x14ac:dyDescent="0.3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4.5" x14ac:dyDescent="0.3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4.5" x14ac:dyDescent="0.3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4.5" x14ac:dyDescent="0.3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4.5" x14ac:dyDescent="0.3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4.5" x14ac:dyDescent="0.3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4.5" x14ac:dyDescent="0.3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4.5" x14ac:dyDescent="0.35"/>
  <cols>
    <col min="3" max="5" width="10.7265625" customWidth="1"/>
  </cols>
  <sheetData>
    <row r="5" spans="3:5" ht="15" customHeight="1" x14ac:dyDescent="0.35">
      <c r="C5" t="str">
        <f>IF(GainsImpToNIB!B4="","",GainsImpToNIB!B4/1000)</f>
        <v/>
      </c>
      <c r="D5">
        <f>IF(GainsImpToNIB!C4="","",GainsImpToNIB!C4/1000)</f>
        <v>-1.0060000000000001E-2</v>
      </c>
      <c r="E5">
        <f>IF(GainsImpToNIB!D4="","",GainsImpToNIB!D4/1000)</f>
        <v>-1.0060000000000001E-2</v>
      </c>
    </row>
    <row r="6" spans="3:5" ht="15" customHeight="1" x14ac:dyDescent="0.35">
      <c r="C6" t="str">
        <f>IF(GainsImpToNIB!B5="","",GainsImpToNIB!B5/1000)</f>
        <v/>
      </c>
      <c r="D6">
        <f>IF(GainsImpToNIB!C5="","",GainsImpToNIB!C5/1000)</f>
        <v>-2.7229999999999997E-3</v>
      </c>
      <c r="E6">
        <f>IF(GainsImpToNIB!D5="","",GainsImpToNIB!D5/1000)</f>
        <v>-2.7229999999999997E-3</v>
      </c>
    </row>
    <row r="7" spans="3:5" ht="15" customHeight="1" x14ac:dyDescent="0.35">
      <c r="C7" t="str">
        <f>IF(GainsImpToNIB!B6="","",GainsImpToNIB!B6/1000)</f>
        <v/>
      </c>
      <c r="D7">
        <f>IF(GainsImpToNIB!C6="","",GainsImpToNIB!C6/1000)</f>
        <v>-4.2320000000000005E-3</v>
      </c>
      <c r="E7">
        <f>IF(GainsImpToNIB!D6="","",GainsImpToNIB!D6/1000)</f>
        <v>-4.2320000000000005E-3</v>
      </c>
    </row>
    <row r="8" spans="3:5" ht="15" customHeight="1" x14ac:dyDescent="0.35">
      <c r="C8" t="str">
        <f>IF(GainsImpToNIB!B7="","",GainsImpToNIB!B7/1000)</f>
        <v/>
      </c>
      <c r="D8">
        <f>IF(GainsImpToNIB!C7="","",GainsImpToNIB!C7/1000)</f>
        <v>-1.294E-3</v>
      </c>
      <c r="E8">
        <f>IF(GainsImpToNIB!D7="","",GainsImpToNIB!D7/1000)</f>
        <v>-1.294E-3</v>
      </c>
    </row>
    <row r="9" spans="3:5" ht="15" customHeight="1" x14ac:dyDescent="0.35">
      <c r="C9" t="str">
        <f>IF(GainsImpToNIB!B8="","",GainsImpToNIB!B8/1000)</f>
        <v/>
      </c>
      <c r="D9">
        <f>IF(GainsImpToNIB!C8="","",GainsImpToNIB!C8/1000)</f>
        <v>4.0289999999999996E-3</v>
      </c>
      <c r="E9">
        <f>IF(GainsImpToNIB!D8="","",GainsImpToNIB!D8/1000)</f>
        <v>4.0289999999999996E-3</v>
      </c>
    </row>
    <row r="10" spans="3:5" ht="15" customHeight="1" x14ac:dyDescent="0.35">
      <c r="C10" t="str">
        <f>IF(GainsImpToNIB!B9="","",GainsImpToNIB!B9/1000)</f>
        <v/>
      </c>
      <c r="D10">
        <f>IF(GainsImpToNIB!C9="","",GainsImpToNIB!C9/1000)</f>
        <v>-7.36E-4</v>
      </c>
      <c r="E10">
        <f>IF(GainsImpToNIB!D9="","",GainsImpToNIB!D9/1000)</f>
        <v>-7.36E-4</v>
      </c>
    </row>
    <row r="11" spans="3:5" ht="15" customHeight="1" x14ac:dyDescent="0.35">
      <c r="C11" t="str">
        <f>IF(GainsImpToNIB!B10="","",GainsImpToNIB!B10/1000)</f>
        <v/>
      </c>
      <c r="D11">
        <f>IF(GainsImpToNIB!C10="","",GainsImpToNIB!C10/1000)</f>
        <v>-1.1020000000000001E-3</v>
      </c>
      <c r="E11">
        <f>IF(GainsImpToNIB!D10="","",GainsImpToNIB!D10/1000)</f>
        <v>-1.1020000000000001E-3</v>
      </c>
    </row>
    <row r="12" spans="3:5" ht="15" customHeight="1" x14ac:dyDescent="0.35">
      <c r="C12" t="str">
        <f>IF(GainsImpToNIB!B11="","",GainsImpToNIB!B11/1000)</f>
        <v/>
      </c>
      <c r="D12">
        <f>IF(GainsImpToNIB!C11="","",GainsImpToNIB!C11/1000)</f>
        <v>-8.6700000000000006E-3</v>
      </c>
      <c r="E12">
        <f>IF(GainsImpToNIB!D11="","",GainsImpToNIB!D11/1000)</f>
        <v>-8.6700000000000006E-3</v>
      </c>
    </row>
    <row r="13" spans="3:5" ht="15" customHeight="1" x14ac:dyDescent="0.35">
      <c r="C13" t="str">
        <f>IF(GainsImpToNIB!B12="","",GainsImpToNIB!B12/1000)</f>
        <v/>
      </c>
      <c r="D13">
        <f>IF(GainsImpToNIB!C12="","",GainsImpToNIB!C12/1000)</f>
        <v>-5.9659999999999999E-3</v>
      </c>
      <c r="E13">
        <f>IF(GainsImpToNIB!D12="","",GainsImpToNIB!D12/1000)</f>
        <v>-5.9659999999999999E-3</v>
      </c>
    </row>
    <row r="14" spans="3:5" ht="15" customHeight="1" x14ac:dyDescent="0.35">
      <c r="C14" t="str">
        <f>IF(GainsImpToNIB!B13="","",GainsImpToNIB!B13/1000)</f>
        <v/>
      </c>
      <c r="D14">
        <f>IF(GainsImpToNIB!C13="","",GainsImpToNIB!C13/1000)</f>
        <v>-8.5100000000000002E-3</v>
      </c>
      <c r="E14">
        <f>IF(GainsImpToNIB!D13="","",GainsImpToNIB!D13/1000)</f>
        <v>-8.5100000000000002E-3</v>
      </c>
    </row>
    <row r="15" spans="3:5" ht="15" customHeight="1" x14ac:dyDescent="0.35">
      <c r="C15" t="str">
        <f>IF(GainsImpToNIB!B14="","",GainsImpToNIB!B14/1000)</f>
        <v/>
      </c>
      <c r="D15">
        <f>IF(GainsImpToNIB!C14="","",GainsImpToNIB!C14/1000)</f>
        <v>-1.1939999999999999E-2</v>
      </c>
      <c r="E15">
        <f>IF(GainsImpToNIB!D14="","",GainsImpToNIB!D14/1000)</f>
        <v>-1.1939999999999999E-2</v>
      </c>
    </row>
    <row r="16" spans="3:5" ht="15" customHeight="1" x14ac:dyDescent="0.35">
      <c r="C16" t="str">
        <f>IF(GainsImpToNIB!B15="","",GainsImpToNIB!B15/1000)</f>
        <v/>
      </c>
      <c r="D16">
        <f>IF(GainsImpToNIB!C15="","",GainsImpToNIB!C15/1000)</f>
        <v>-1.0715000000000001E-2</v>
      </c>
      <c r="E16">
        <f>IF(GainsImpToNIB!D15="","",GainsImpToNIB!D15/1000)</f>
        <v>-1.0715000000000001E-2</v>
      </c>
    </row>
    <row r="17" spans="3:5" ht="15" customHeight="1" x14ac:dyDescent="0.35">
      <c r="C17" t="str">
        <f>IF(GainsImpToNIB!B16="","",GainsImpToNIB!B16/1000)</f>
        <v/>
      </c>
      <c r="D17">
        <f>IF(GainsImpToNIB!C16="","",GainsImpToNIB!C16/1000)</f>
        <v>-1.0060000000000001E-2</v>
      </c>
      <c r="E17">
        <f>IF(GainsImpToNIB!D16="","",GainsImpToNIB!D16/1000)</f>
        <v>-1.0060000000000001E-2</v>
      </c>
    </row>
    <row r="18" spans="3:5" ht="15" customHeight="1" x14ac:dyDescent="0.35">
      <c r="C18" t="str">
        <f>IF(GainsImpToNIB!B17="","",GainsImpToNIB!B17/1000)</f>
        <v/>
      </c>
      <c r="D18">
        <f>IF(GainsImpToNIB!C17="","",GainsImpToNIB!C17/1000)</f>
        <v>-2.7229999999999997E-3</v>
      </c>
      <c r="E18">
        <f>IF(GainsImpToNIB!D17="","",GainsImpToNIB!D17/1000)</f>
        <v>-2.7229999999999997E-3</v>
      </c>
    </row>
    <row r="19" spans="3:5" ht="15" customHeight="1" x14ac:dyDescent="0.35">
      <c r="C19" t="str">
        <f>IF(GainsImpToNIB!B18="","",GainsImpToNIB!B18/1000)</f>
        <v/>
      </c>
      <c r="D19">
        <f>IF(GainsImpToNIB!C18="","",GainsImpToNIB!C18/1000)</f>
        <v>-4.2320000000000005E-3</v>
      </c>
      <c r="E19">
        <f>IF(GainsImpToNIB!D18="","",GainsImpToNIB!D18/1000)</f>
        <v>-4.2320000000000005E-3</v>
      </c>
    </row>
    <row r="20" spans="3:5" ht="15" customHeight="1" x14ac:dyDescent="0.35">
      <c r="C20" t="str">
        <f>IF(GainsImpToNIB!B19="","",GainsImpToNIB!B19/1000)</f>
        <v/>
      </c>
      <c r="D20">
        <f>IF(GainsImpToNIB!C19="","",GainsImpToNIB!C19/1000)</f>
        <v>-1.294E-3</v>
      </c>
      <c r="E20">
        <f>IF(GainsImpToNIB!D19="","",GainsImpToNIB!D19/1000)</f>
        <v>-1.294E-3</v>
      </c>
    </row>
    <row r="21" spans="3:5" ht="15" customHeight="1" x14ac:dyDescent="0.35">
      <c r="C21" t="str">
        <f>IF(GainsImpToNIB!B20="","",GainsImpToNIB!B20/1000)</f>
        <v/>
      </c>
      <c r="D21">
        <f>IF(GainsImpToNIB!C20="","",GainsImpToNIB!C20/1000)</f>
        <v>4.0289999999999996E-3</v>
      </c>
      <c r="E21">
        <f>IF(GainsImpToNIB!D20="","",GainsImpToNIB!D20/1000)</f>
        <v>4.0289999999999996E-3</v>
      </c>
    </row>
    <row r="22" spans="3:5" ht="15" customHeight="1" x14ac:dyDescent="0.35">
      <c r="C22" t="str">
        <f>IF(GainsImpToNIB!B21="","",GainsImpToNIB!B21/1000)</f>
        <v/>
      </c>
      <c r="D22">
        <f>IF(GainsImpToNIB!C21="","",GainsImpToNIB!C21/1000)</f>
        <v>-7.36E-4</v>
      </c>
      <c r="E22">
        <f>IF(GainsImpToNIB!D21="","",GainsImpToNIB!D21/1000)</f>
        <v>-7.36E-4</v>
      </c>
    </row>
    <row r="23" spans="3:5" ht="15" customHeight="1" x14ac:dyDescent="0.35">
      <c r="C23" t="str">
        <f>IF(GainsImpToNIB!B22="","",GainsImpToNIB!B22/1000)</f>
        <v/>
      </c>
      <c r="D23">
        <f>IF(GainsImpToNIB!C22="","",GainsImpToNIB!C22/1000)</f>
        <v>-1.1020000000000001E-3</v>
      </c>
      <c r="E23">
        <f>IF(GainsImpToNIB!D22="","",GainsImpToNIB!D22/1000)</f>
        <v>-1.1020000000000001E-3</v>
      </c>
    </row>
    <row r="24" spans="3:5" ht="15" customHeight="1" x14ac:dyDescent="0.35">
      <c r="C24" t="str">
        <f>IF(GainsImpToNIB!B23="","",GainsImpToNIB!B23/1000)</f>
        <v/>
      </c>
      <c r="D24">
        <f>IF(GainsImpToNIB!C23="","",GainsImpToNIB!C23/1000)</f>
        <v>-8.6700000000000006E-3</v>
      </c>
      <c r="E24">
        <f>IF(GainsImpToNIB!D23="","",GainsImpToNIB!D23/1000)</f>
        <v>-8.6700000000000006E-3</v>
      </c>
    </row>
    <row r="25" spans="3:5" ht="15" customHeight="1" x14ac:dyDescent="0.35">
      <c r="C25" t="str">
        <f>IF(GainsImpToNIB!B24="","",GainsImpToNIB!B24/1000)</f>
        <v/>
      </c>
      <c r="D25">
        <f>IF(GainsImpToNIB!C24="","",GainsImpToNIB!C24/1000)</f>
        <v>-5.9659999999999999E-3</v>
      </c>
      <c r="E25">
        <f>IF(GainsImpToNIB!D24="","",GainsImpToNIB!D24/1000)</f>
        <v>-5.9659999999999999E-3</v>
      </c>
    </row>
    <row r="26" spans="3:5" ht="15" customHeight="1" x14ac:dyDescent="0.35">
      <c r="C26" t="str">
        <f>IF(GainsImpToNIB!B25="","",GainsImpToNIB!B25/1000)</f>
        <v/>
      </c>
      <c r="D26">
        <f>IF(GainsImpToNIB!C25="","",GainsImpToNIB!C25/1000)</f>
        <v>-8.5100000000000002E-3</v>
      </c>
      <c r="E26">
        <f>IF(GainsImpToNIB!D25="","",GainsImpToNIB!D25/1000)</f>
        <v>-8.5100000000000002E-3</v>
      </c>
    </row>
    <row r="27" spans="3:5" ht="15" customHeight="1" x14ac:dyDescent="0.35">
      <c r="C27" t="str">
        <f>IF(GainsImpToNIB!B26="","",GainsImpToNIB!B26/1000)</f>
        <v/>
      </c>
      <c r="D27">
        <f>IF(GainsImpToNIB!C26="","",GainsImpToNIB!C26/1000)</f>
        <v>-1.1939999999999999E-2</v>
      </c>
      <c r="E27">
        <f>IF(GainsImpToNIB!D26="","",GainsImpToNIB!D26/1000)</f>
        <v>-1.1939999999999999E-2</v>
      </c>
    </row>
    <row r="28" spans="3:5" ht="15" customHeight="1" x14ac:dyDescent="0.35">
      <c r="C28" t="str">
        <f>IF(GainsImpToNIB!B27="","",GainsImpToNIB!B27/1000)</f>
        <v/>
      </c>
      <c r="D28">
        <f>IF(GainsImpToNIB!C27="","",GainsImpToNIB!C27/1000)</f>
        <v>-1.0715000000000001E-2</v>
      </c>
      <c r="E28">
        <f>IF(GainsImpToNIB!D27="","",GainsImpToNIB!D27/1000)</f>
        <v>-1.0715000000000001E-2</v>
      </c>
    </row>
    <row r="29" spans="3:5" ht="15" customHeight="1" x14ac:dyDescent="0.35">
      <c r="C29" t="str">
        <f>IF(GainsImpToNIB!B28="","",GainsImpToNIB!B28/1000)</f>
        <v/>
      </c>
      <c r="D29">
        <f>IF(GainsImpToNIB!C28="","",GainsImpToNIB!C28/1000)</f>
        <v>-1.0060000000000001E-2</v>
      </c>
      <c r="E29">
        <f>IF(GainsImpToNIB!D28="","",GainsImpToNIB!D28/1000)</f>
        <v>-1.0060000000000001E-2</v>
      </c>
    </row>
    <row r="30" spans="3:5" ht="15" customHeight="1" x14ac:dyDescent="0.35">
      <c r="C30" t="str">
        <f>IF(GainsImpToNIB!B29="","",GainsImpToNIB!B29/1000)</f>
        <v/>
      </c>
      <c r="D30">
        <f>IF(GainsImpToNIB!C29="","",GainsImpToNIB!C29/1000)</f>
        <v>-2.7229999999999997E-3</v>
      </c>
      <c r="E30">
        <f>IF(GainsImpToNIB!D29="","",GainsImpToNIB!D29/1000)</f>
        <v>-2.7229999999999997E-3</v>
      </c>
    </row>
    <row r="31" spans="3:5" ht="15" customHeight="1" x14ac:dyDescent="0.35">
      <c r="C31" t="str">
        <f>IF(GainsImpToNIB!B30="","",GainsImpToNIB!B30/1000)</f>
        <v/>
      </c>
      <c r="D31">
        <f>IF(GainsImpToNIB!C30="","",GainsImpToNIB!C30/1000)</f>
        <v>-4.2320000000000005E-3</v>
      </c>
      <c r="E31">
        <f>IF(GainsImpToNIB!D30="","",GainsImpToNIB!D30/1000)</f>
        <v>-4.2320000000000005E-3</v>
      </c>
    </row>
    <row r="32" spans="3:5" ht="15" customHeight="1" x14ac:dyDescent="0.35">
      <c r="C32" t="str">
        <f>IF(GainsImpToNIB!B31="","",GainsImpToNIB!B31/1000)</f>
        <v/>
      </c>
      <c r="D32">
        <f>IF(GainsImpToNIB!C31="","",GainsImpToNIB!C31/1000)</f>
        <v>-1.294E-3</v>
      </c>
      <c r="E32">
        <f>IF(GainsImpToNIB!D31="","",GainsImpToNIB!D31/1000)</f>
        <v>-1.294E-3</v>
      </c>
    </row>
    <row r="33" spans="3:5" ht="15" customHeight="1" x14ac:dyDescent="0.35">
      <c r="C33" t="str">
        <f>IF(GainsImpToNIB!B32="","",GainsImpToNIB!B32/1000)</f>
        <v/>
      </c>
      <c r="D33">
        <f>IF(GainsImpToNIB!C32="","",GainsImpToNIB!C32/1000)</f>
        <v>4.0289999999999996E-3</v>
      </c>
      <c r="E33">
        <f>IF(GainsImpToNIB!D32="","",GainsImpToNIB!D32/1000)</f>
        <v>4.0289999999999996E-3</v>
      </c>
    </row>
    <row r="34" spans="3:5" ht="15" customHeight="1" x14ac:dyDescent="0.35">
      <c r="C34" t="str">
        <f>IF(GainsImpToNIB!B33="","",GainsImpToNIB!B33/1000)</f>
        <v/>
      </c>
      <c r="D34">
        <f>IF(GainsImpToNIB!C33="","",GainsImpToNIB!C33/1000)</f>
        <v>-7.36E-4</v>
      </c>
      <c r="E34">
        <f>IF(GainsImpToNIB!D33="","",GainsImpToNIB!D33/1000)</f>
        <v>-7.36E-4</v>
      </c>
    </row>
    <row r="35" spans="3:5" ht="15" customHeight="1" x14ac:dyDescent="0.35">
      <c r="C35" t="str">
        <f>IF(GainsImpToNIB!B34="","",GainsImpToNIB!B34/1000)</f>
        <v/>
      </c>
      <c r="D35">
        <f>IF(GainsImpToNIB!C34="","",GainsImpToNIB!C34/1000)</f>
        <v>-1.1020000000000001E-3</v>
      </c>
      <c r="E35">
        <f>IF(GainsImpToNIB!D34="","",GainsImpToNIB!D34/1000)</f>
        <v>-1.1020000000000001E-3</v>
      </c>
    </row>
    <row r="36" spans="3:5" ht="15" customHeight="1" x14ac:dyDescent="0.35">
      <c r="C36" t="str">
        <f>IF(GainsImpToNIB!B35="","",GainsImpToNIB!B35/1000)</f>
        <v/>
      </c>
      <c r="D36">
        <f>IF(GainsImpToNIB!C35="","",GainsImpToNIB!C35/1000)</f>
        <v>-8.6700000000000006E-3</v>
      </c>
      <c r="E36">
        <f>IF(GainsImpToNIB!D35="","",GainsImpToNIB!D35/1000)</f>
        <v>-8.6700000000000006E-3</v>
      </c>
    </row>
    <row r="37" spans="3:5" ht="15" customHeight="1" x14ac:dyDescent="0.35">
      <c r="C37" t="str">
        <f>IF(GainsImpToNIB!B36="","",GainsImpToNIB!B36/1000)</f>
        <v/>
      </c>
      <c r="D37">
        <f>IF(GainsImpToNIB!C36="","",GainsImpToNIB!C36/1000)</f>
        <v>-5.9659999999999999E-3</v>
      </c>
      <c r="E37">
        <f>IF(GainsImpToNIB!D36="","",GainsImpToNIB!D36/1000)</f>
        <v>-5.9659999999999999E-3</v>
      </c>
    </row>
    <row r="38" spans="3:5" ht="15" customHeight="1" x14ac:dyDescent="0.35">
      <c r="C38" t="str">
        <f>IF(GainsImpToNIB!B37="","",GainsImpToNIB!B37/1000)</f>
        <v/>
      </c>
      <c r="D38">
        <f>IF(GainsImpToNIB!C37="","",GainsImpToNIB!C37/1000)</f>
        <v>-8.5100000000000002E-3</v>
      </c>
      <c r="E38">
        <f>IF(GainsImpToNIB!D37="","",GainsImpToNIB!D37/1000)</f>
        <v>-8.5100000000000002E-3</v>
      </c>
    </row>
    <row r="39" spans="3:5" ht="15" customHeight="1" x14ac:dyDescent="0.35">
      <c r="C39" t="str">
        <f>IF(GainsImpToNIB!B38="","",GainsImpToNIB!B38/1000)</f>
        <v/>
      </c>
      <c r="D39">
        <f>IF(GainsImpToNIB!C38="","",GainsImpToNIB!C38/1000)</f>
        <v>-1.1939999999999999E-2</v>
      </c>
      <c r="E39">
        <f>IF(GainsImpToNIB!D38="","",GainsImpToNIB!D38/1000)</f>
        <v>-1.1939999999999999E-2</v>
      </c>
    </row>
    <row r="40" spans="3:5" ht="15" customHeight="1" x14ac:dyDescent="0.35">
      <c r="C40" t="str">
        <f>IF(GainsImpToNIB!B39="","",GainsImpToNIB!B39/1000)</f>
        <v/>
      </c>
      <c r="D40">
        <f>IF(GainsImpToNIB!C39="","",GainsImpToNIB!C39/1000)</f>
        <v>-1.0715000000000001E-2</v>
      </c>
      <c r="E40">
        <f>IF(GainsImpToNIB!D39="","",GainsImpToNIB!D39/1000)</f>
        <v>-1.0715000000000001E-2</v>
      </c>
    </row>
    <row r="41" spans="3:5" ht="15" customHeight="1" x14ac:dyDescent="0.35">
      <c r="C41" t="str">
        <f>IF(GainsImpToNIB!B40="","",GainsImpToNIB!B40/1000)</f>
        <v/>
      </c>
      <c r="D41">
        <f>IF(GainsImpToNIB!C40="","",GainsImpToNIB!C40/1000)</f>
        <v>-1.0060000000000001E-2</v>
      </c>
      <c r="E41">
        <f>IF(GainsImpToNIB!D40="","",GainsImpToNIB!D40/1000)</f>
        <v>-1.0060000000000001E-2</v>
      </c>
    </row>
    <row r="42" spans="3:5" ht="15" customHeight="1" x14ac:dyDescent="0.35">
      <c r="C42" t="str">
        <f>IF(GainsImpToNIB!B41="","",GainsImpToNIB!B41/1000)</f>
        <v/>
      </c>
      <c r="D42">
        <f>IF(GainsImpToNIB!C41="","",GainsImpToNIB!C41/1000)</f>
        <v>-2.7229999999999997E-3</v>
      </c>
      <c r="E42">
        <f>IF(GainsImpToNIB!D41="","",GainsImpToNIB!D41/1000)</f>
        <v>-2.7229999999999997E-3</v>
      </c>
    </row>
    <row r="43" spans="3:5" ht="15" customHeight="1" x14ac:dyDescent="0.35">
      <c r="C43" t="str">
        <f>IF(GainsImpToNIB!B42="","",GainsImpToNIB!B42/1000)</f>
        <v/>
      </c>
      <c r="D43">
        <f>IF(GainsImpToNIB!C42="","",GainsImpToNIB!C42/1000)</f>
        <v>-4.2320000000000005E-3</v>
      </c>
      <c r="E43">
        <f>IF(GainsImpToNIB!D42="","",GainsImpToNIB!D42/1000)</f>
        <v>-4.2320000000000005E-3</v>
      </c>
    </row>
    <row r="44" spans="3:5" x14ac:dyDescent="0.35">
      <c r="C44" t="str">
        <f>IF(GainsImpToNIB!B43="","",GainsImpToNIB!B43/1000)</f>
        <v/>
      </c>
      <c r="D44">
        <f>IF(GainsImpToNIB!C43="","",GainsImpToNIB!C43/1000)</f>
        <v>-1.294E-3</v>
      </c>
      <c r="E44">
        <f>IF(GainsImpToNIB!D43="","",GainsImpToNIB!D43/1000)</f>
        <v>-1.294E-3</v>
      </c>
    </row>
    <row r="45" spans="3:5" x14ac:dyDescent="0.35">
      <c r="C45" t="str">
        <f>IF(GainsImpToNIB!B44="","",GainsImpToNIB!B44/1000)</f>
        <v/>
      </c>
      <c r="D45">
        <f>IF(GainsImpToNIB!C44="","",GainsImpToNIB!C44/1000)</f>
        <v>4.0289999999999996E-3</v>
      </c>
      <c r="E45">
        <f>IF(GainsImpToNIB!D44="","",GainsImpToNIB!D44/1000)</f>
        <v>4.0289999999999996E-3</v>
      </c>
    </row>
    <row r="46" spans="3:5" x14ac:dyDescent="0.35">
      <c r="C46" t="str">
        <f>IF(GainsImpToNIB!B45="","",GainsImpToNIB!B45/1000)</f>
        <v/>
      </c>
      <c r="D46">
        <f>IF(GainsImpToNIB!C45="","",GainsImpToNIB!C45/1000)</f>
        <v>-7.36E-4</v>
      </c>
      <c r="E46">
        <f>IF(GainsImpToNIB!D45="","",GainsImpToNIB!D45/1000)</f>
        <v>-7.36E-4</v>
      </c>
    </row>
    <row r="47" spans="3:5" x14ac:dyDescent="0.35">
      <c r="C47" t="str">
        <f>IF(GainsImpToNIB!B46="","",GainsImpToNIB!B46/1000)</f>
        <v/>
      </c>
      <c r="D47">
        <f>IF(GainsImpToNIB!C46="","",GainsImpToNIB!C46/1000)</f>
        <v>-1.1020000000000001E-3</v>
      </c>
      <c r="E47">
        <f>IF(GainsImpToNIB!D46="","",GainsImpToNIB!D46/1000)</f>
        <v>-1.1020000000000001E-3</v>
      </c>
    </row>
    <row r="48" spans="3:5" x14ac:dyDescent="0.35">
      <c r="C48" t="str">
        <f>IF(GainsImpToNIB!B47="","",GainsImpToNIB!B47/1000)</f>
        <v/>
      </c>
      <c r="D48">
        <f>IF(GainsImpToNIB!C47="","",GainsImpToNIB!C47/1000)</f>
        <v>-8.6700000000000006E-3</v>
      </c>
      <c r="E48">
        <f>IF(GainsImpToNIB!D47="","",GainsImpToNIB!D47/1000)</f>
        <v>-8.6700000000000006E-3</v>
      </c>
    </row>
    <row r="49" spans="3:5" x14ac:dyDescent="0.35">
      <c r="C49" t="str">
        <f>IF(GainsImpToNIB!B48="","",GainsImpToNIB!B48/1000)</f>
        <v/>
      </c>
      <c r="D49">
        <f>IF(GainsImpToNIB!C48="","",GainsImpToNIB!C48/1000)</f>
        <v>-5.9659999999999999E-3</v>
      </c>
      <c r="E49">
        <f>IF(GainsImpToNIB!D48="","",GainsImpToNIB!D48/1000)</f>
        <v>-5.9659999999999999E-3</v>
      </c>
    </row>
    <row r="50" spans="3:5" x14ac:dyDescent="0.35">
      <c r="C50" t="str">
        <f>IF(GainsImpToNIB!B49="","",GainsImpToNIB!B49/1000)</f>
        <v/>
      </c>
      <c r="D50">
        <f>IF(GainsImpToNIB!C49="","",GainsImpToNIB!C49/1000)</f>
        <v>-8.5100000000000002E-3</v>
      </c>
      <c r="E50">
        <f>IF(GainsImpToNIB!D49="","",GainsImpToNIB!D49/1000)</f>
        <v>-8.5100000000000002E-3</v>
      </c>
    </row>
    <row r="51" spans="3:5" x14ac:dyDescent="0.35">
      <c r="C51" t="str">
        <f>IF(GainsImpToNIB!B50="","",GainsImpToNIB!B50/1000)</f>
        <v/>
      </c>
      <c r="D51">
        <f>IF(GainsImpToNIB!C50="","",GainsImpToNIB!C50/1000)</f>
        <v>-1.1939999999999999E-2</v>
      </c>
      <c r="E51">
        <f>IF(GainsImpToNIB!D50="","",GainsImpToNIB!D50/1000)</f>
        <v>-1.1939999999999999E-2</v>
      </c>
    </row>
    <row r="52" spans="3:5" x14ac:dyDescent="0.35">
      <c r="C52" t="str">
        <f>IF(GainsImpToNIB!B51="","",GainsImpToNIB!B51/1000)</f>
        <v/>
      </c>
      <c r="D52">
        <f>IF(GainsImpToNIB!C51="","",GainsImpToNIB!C51/1000)</f>
        <v>-1.0715000000000001E-2</v>
      </c>
      <c r="E52">
        <f>IF(GainsImpToNIB!D51="","",GainsImpToNIB!D51/1000)</f>
        <v>-1.0715000000000001E-2</v>
      </c>
    </row>
    <row r="53" spans="3:5" x14ac:dyDescent="0.35">
      <c r="C53" t="str">
        <f>IF(GainsImpToNIB!B52="","",GainsImpToNIB!B52/1000)</f>
        <v/>
      </c>
      <c r="D53">
        <f>IF(GainsImpToNIB!C52="","",GainsImpToNIB!C52/1000)</f>
        <v>-1.0060000000000001E-2</v>
      </c>
      <c r="E53">
        <f>IF(GainsImpToNIB!D52="","",GainsImpToNIB!D52/1000)</f>
        <v>-1.0060000000000001E-2</v>
      </c>
    </row>
    <row r="54" spans="3:5" x14ac:dyDescent="0.35">
      <c r="C54" t="str">
        <f>IF(GainsImpToNIB!B53="","",GainsImpToNIB!B53/1000)</f>
        <v/>
      </c>
      <c r="D54">
        <f>IF(GainsImpToNIB!C53="","",GainsImpToNIB!C53/1000)</f>
        <v>-2.7229999999999997E-3</v>
      </c>
      <c r="E54">
        <f>IF(GainsImpToNIB!D53="","",GainsImpToNIB!D53/1000)</f>
        <v>-2.7229999999999997E-3</v>
      </c>
    </row>
    <row r="55" spans="3:5" x14ac:dyDescent="0.35">
      <c r="C55" t="str">
        <f>IF(GainsImpToNIB!B54="","",GainsImpToNIB!B54/1000)</f>
        <v/>
      </c>
      <c r="D55">
        <f>IF(GainsImpToNIB!C54="","",GainsImpToNIB!C54/1000)</f>
        <v>-4.2320000000000005E-3</v>
      </c>
      <c r="E55">
        <f>IF(GainsImpToNIB!D54="","",GainsImpToNIB!D54/1000)</f>
        <v>-4.2320000000000005E-3</v>
      </c>
    </row>
    <row r="56" spans="3:5" x14ac:dyDescent="0.35">
      <c r="C56" t="str">
        <f>IF(GainsImpToNIB!B55="","",GainsImpToNIB!B55/1000)</f>
        <v/>
      </c>
      <c r="D56">
        <f>IF(GainsImpToNIB!C55="","",GainsImpToNIB!C55/1000)</f>
        <v>-1.294E-3</v>
      </c>
      <c r="E56">
        <f>IF(GainsImpToNIB!D55="","",GainsImpToNIB!D55/1000)</f>
        <v>-1.294E-3</v>
      </c>
    </row>
    <row r="57" spans="3:5" x14ac:dyDescent="0.35">
      <c r="C57" t="str">
        <f>IF(GainsImpToNIB!B56="","",GainsImpToNIB!B56/1000)</f>
        <v/>
      </c>
      <c r="D57">
        <f>IF(GainsImpToNIB!C56="","",GainsImpToNIB!C56/1000)</f>
        <v>4.0289999999999996E-3</v>
      </c>
      <c r="E57">
        <f>IF(GainsImpToNIB!D56="","",GainsImpToNIB!D56/1000)</f>
        <v>4.0289999999999996E-3</v>
      </c>
    </row>
    <row r="58" spans="3:5" x14ac:dyDescent="0.35">
      <c r="C58" t="str">
        <f>IF(GainsImpToNIB!B57="","",GainsImpToNIB!B57/1000)</f>
        <v/>
      </c>
      <c r="D58">
        <f>IF(GainsImpToNIB!C57="","",GainsImpToNIB!C57/1000)</f>
        <v>-7.36E-4</v>
      </c>
      <c r="E58">
        <f>IF(GainsImpToNIB!D57="","",GainsImpToNIB!D57/1000)</f>
        <v>-7.36E-4</v>
      </c>
    </row>
    <row r="59" spans="3:5" x14ac:dyDescent="0.35">
      <c r="C59" t="str">
        <f>IF(GainsImpToNIB!B58="","",GainsImpToNIB!B58/1000)</f>
        <v/>
      </c>
      <c r="D59">
        <f>IF(GainsImpToNIB!C58="","",GainsImpToNIB!C58/1000)</f>
        <v>-1.1020000000000001E-3</v>
      </c>
      <c r="E59">
        <f>IF(GainsImpToNIB!D58="","",GainsImpToNIB!D58/1000)</f>
        <v>-1.1020000000000001E-3</v>
      </c>
    </row>
    <row r="60" spans="3:5" x14ac:dyDescent="0.35">
      <c r="C60" t="str">
        <f>IF(GainsImpToNIB!B59="","",GainsImpToNIB!B59/1000)</f>
        <v/>
      </c>
      <c r="D60">
        <f>IF(GainsImpToNIB!C59="","",GainsImpToNIB!C59/1000)</f>
        <v>-8.6700000000000006E-3</v>
      </c>
      <c r="E60">
        <f>IF(GainsImpToNIB!D59="","",GainsImpToNIB!D59/1000)</f>
        <v>-8.6700000000000006E-3</v>
      </c>
    </row>
    <row r="61" spans="3:5" x14ac:dyDescent="0.35">
      <c r="C61" t="str">
        <f>IF(GainsImpToNIB!B60="","",GainsImpToNIB!B60/1000)</f>
        <v/>
      </c>
      <c r="D61">
        <f>IF(GainsImpToNIB!C60="","",GainsImpToNIB!C60/1000)</f>
        <v>-5.9659999999999999E-3</v>
      </c>
      <c r="E61">
        <f>IF(GainsImpToNIB!D60="","",GainsImpToNIB!D60/1000)</f>
        <v>-5.9659999999999999E-3</v>
      </c>
    </row>
    <row r="62" spans="3:5" x14ac:dyDescent="0.35">
      <c r="C62" t="str">
        <f>IF(GainsImpToNIB!B61="","",GainsImpToNIB!B61/1000)</f>
        <v/>
      </c>
      <c r="D62">
        <f>IF(GainsImpToNIB!C61="","",GainsImpToNIB!C61/1000)</f>
        <v>-8.5100000000000002E-3</v>
      </c>
      <c r="E62">
        <f>IF(GainsImpToNIB!D61="","",GainsImpToNIB!D61/1000)</f>
        <v>-8.5100000000000002E-3</v>
      </c>
    </row>
    <row r="63" spans="3:5" x14ac:dyDescent="0.35">
      <c r="C63" t="str">
        <f>IF(GainsImpToNIB!B62="","",GainsImpToNIB!B62/1000)</f>
        <v/>
      </c>
      <c r="D63">
        <f>IF(GainsImpToNIB!C62="","",GainsImpToNIB!C62/1000)</f>
        <v>-1.1939999999999999E-2</v>
      </c>
      <c r="E63">
        <f>IF(GainsImpToNIB!D62="","",GainsImpToNIB!D62/1000)</f>
        <v>-1.1939999999999999E-2</v>
      </c>
    </row>
    <row r="64" spans="3:5" x14ac:dyDescent="0.35">
      <c r="C64" t="str">
        <f>IF(GainsImpToNIB!B63="","",GainsImpToNIB!B63/1000)</f>
        <v/>
      </c>
      <c r="D64">
        <f>IF(GainsImpToNIB!C63="","",GainsImpToNIB!C63/1000)</f>
        <v>-1.0715000000000001E-2</v>
      </c>
      <c r="E64">
        <f>IF(GainsImpToNIB!D63="","",GainsImpToNIB!D63/1000)</f>
        <v>-1.0715000000000001E-2</v>
      </c>
    </row>
    <row r="65" spans="3:5" x14ac:dyDescent="0.35">
      <c r="C65" t="str">
        <f>IF(GainsImpToNIB!B64="","",GainsImpToNIB!B64/1000)</f>
        <v/>
      </c>
      <c r="D65">
        <f>IF(GainsImpToNIB!C64="","",GainsImpToNIB!C64/1000)</f>
        <v>-1.0060000000000001E-2</v>
      </c>
      <c r="E65">
        <f>IF(GainsImpToNIB!D64="","",GainsImpToNIB!D64/1000)</f>
        <v>-1.0060000000000001E-2</v>
      </c>
    </row>
    <row r="66" spans="3:5" x14ac:dyDescent="0.35">
      <c r="C66" t="str">
        <f>IF(GainsImpToNIB!B65="","",GainsImpToNIB!B65/1000)</f>
        <v/>
      </c>
      <c r="D66" t="str">
        <f>IF(GainsImpToNIB!C65="","",GainsImpToNIB!C65/1000)</f>
        <v/>
      </c>
      <c r="E66" t="str">
        <f>IF(GainsImpToNIB!D65="","",GainsImpToNIB!D65/1000)</f>
        <v/>
      </c>
    </row>
    <row r="67" spans="3:5" x14ac:dyDescent="0.35">
      <c r="C67" t="str">
        <f>IF(GainsImpToNIB!B66="","",GainsImpToNIB!B66/1000)</f>
        <v/>
      </c>
      <c r="D67" t="str">
        <f>IF(GainsImpToNIB!C66="","",GainsImpToNIB!C66/1000)</f>
        <v/>
      </c>
      <c r="E67" t="str">
        <f>IF(GainsImpToNIB!D66="","",GainsImpToNIB!D66/1000)</f>
        <v/>
      </c>
    </row>
    <row r="68" spans="3:5" x14ac:dyDescent="0.35">
      <c r="C68" t="str">
        <f>IF(GainsImpToNIB!B67="","",GainsImpToNIB!B67/1000)</f>
        <v/>
      </c>
      <c r="D68" t="str">
        <f>IF(GainsImpToNIB!C67="","",GainsImpToNIB!C67/1000)</f>
        <v/>
      </c>
      <c r="E68" t="str">
        <f>IF(GainsImpToNIB!D67="","",GainsImpToNIB!D67/1000)</f>
        <v/>
      </c>
    </row>
    <row r="69" spans="3:5" x14ac:dyDescent="0.35">
      <c r="C69" t="str">
        <f>IF(GainsImpToNIB!B68="","",GainsImpToNIB!B68/1000)</f>
        <v/>
      </c>
      <c r="D69" t="str">
        <f>IF(GainsImpToNIB!C68="","",GainsImpToNIB!C68/1000)</f>
        <v/>
      </c>
      <c r="E69" t="str">
        <f>IF(GainsImpToNIB!D68="","",GainsImpToNIB!D68/1000)</f>
        <v/>
      </c>
    </row>
    <row r="70" spans="3:5" x14ac:dyDescent="0.35">
      <c r="C70" t="str">
        <f>IF(GainsImpToNIB!B69="","",GainsImpToNIB!B69/1000)</f>
        <v/>
      </c>
      <c r="D70" t="str">
        <f>IF(GainsImpToNIB!C69="","",GainsImpToNIB!C69/1000)</f>
        <v/>
      </c>
      <c r="E70" t="str">
        <f>IF(GainsImpToNIB!D69="","",GainsImpToNIB!D69/1000)</f>
        <v/>
      </c>
    </row>
    <row r="71" spans="3:5" x14ac:dyDescent="0.35">
      <c r="C71" t="str">
        <f>IF(GainsImpToNIB!B70="","",GainsImpToNIB!B70/1000)</f>
        <v/>
      </c>
      <c r="D71" t="str">
        <f>IF(GainsImpToNIB!C70="","",GainsImpToNIB!C70/1000)</f>
        <v/>
      </c>
      <c r="E71" t="str">
        <f>IF(GainsImpToNIB!D70="","",GainsImpToNIB!D70/1000)</f>
        <v/>
      </c>
    </row>
    <row r="72" spans="3:5" x14ac:dyDescent="0.35">
      <c r="C72" t="str">
        <f>IF(GainsImpToNIB!B71="","",GainsImpToNIB!B71/1000)</f>
        <v/>
      </c>
      <c r="D72" t="str">
        <f>IF(GainsImpToNIB!C71="","",GainsImpToNIB!C71/1000)</f>
        <v/>
      </c>
      <c r="E72" t="str">
        <f>IF(GainsImpToNIB!D71="","",GainsImpToNIB!D71/1000)</f>
        <v/>
      </c>
    </row>
    <row r="73" spans="3:5" x14ac:dyDescent="0.35">
      <c r="C73" t="str">
        <f>IF(GainsImpToNIB!B72="","",GainsImpToNIB!B72/1000)</f>
        <v/>
      </c>
      <c r="D73" t="str">
        <f>IF(GainsImpToNIB!C72="","",GainsImpToNIB!C72/1000)</f>
        <v/>
      </c>
      <c r="E73" t="str">
        <f>IF(GainsImpToNIB!D72="","",GainsImpToNIB!D72/1000)</f>
        <v/>
      </c>
    </row>
    <row r="74" spans="3:5" x14ac:dyDescent="0.35">
      <c r="C74" t="str">
        <f>IF(GainsImpToNIB!B73="","",GainsImpToNIB!B73/1000)</f>
        <v/>
      </c>
      <c r="D74" t="str">
        <f>IF(GainsImpToNIB!C73="","",GainsImpToNIB!C73/1000)</f>
        <v/>
      </c>
      <c r="E74" t="str">
        <f>IF(GainsImpToNIB!D73="","",GainsImpToNIB!D73/1000)</f>
        <v/>
      </c>
    </row>
    <row r="75" spans="3:5" x14ac:dyDescent="0.35">
      <c r="C75" t="str">
        <f>IF(GainsImpToNIB!B74="","",GainsImpToNIB!B74/1000)</f>
        <v/>
      </c>
      <c r="D75" t="str">
        <f>IF(GainsImpToNIB!C74="","",GainsImpToNIB!C74/1000)</f>
        <v/>
      </c>
      <c r="E75" t="str">
        <f>IF(GainsImpToNIB!D74="","",GainsImpToNIB!D74/1000)</f>
        <v/>
      </c>
    </row>
    <row r="76" spans="3:5" x14ac:dyDescent="0.35">
      <c r="C76" t="str">
        <f>IF(GainsImpToNIB!B75="","",GainsImpToNIB!B75/1000)</f>
        <v/>
      </c>
      <c r="D76" t="str">
        <f>IF(GainsImpToNIB!C75="","",GainsImpToNIB!C75/1000)</f>
        <v/>
      </c>
      <c r="E76" t="str">
        <f>IF(GainsImpToNIB!D75="","",GainsImpToNIB!D75/1000)</f>
        <v/>
      </c>
    </row>
    <row r="77" spans="3:5" x14ac:dyDescent="0.35">
      <c r="C77" t="str">
        <f>IF(GainsImpToNIB!B76="","",GainsImpToNIB!B76/1000)</f>
        <v/>
      </c>
      <c r="D77" t="str">
        <f>IF(GainsImpToNIB!C76="","",GainsImpToNIB!C76/1000)</f>
        <v/>
      </c>
      <c r="E77" t="str">
        <f>IF(GainsImpToNIB!D76="","",GainsImpToNIB!D76/1000)</f>
        <v/>
      </c>
    </row>
    <row r="78" spans="3:5" x14ac:dyDescent="0.35">
      <c r="C78" t="str">
        <f>IF(GainsImpToNIB!B77="","",GainsImpToNIB!B77/1000)</f>
        <v/>
      </c>
      <c r="D78" t="str">
        <f>IF(GainsImpToNIB!C77="","",GainsImpToNIB!C77/1000)</f>
        <v/>
      </c>
      <c r="E78" t="str">
        <f>IF(GainsImpToNIB!D77="","",GainsImpToNIB!D77/1000)</f>
        <v/>
      </c>
    </row>
    <row r="79" spans="3:5" x14ac:dyDescent="0.35">
      <c r="C79" t="str">
        <f>IF(GainsImpToNIB!B78="","",GainsImpToNIB!B78/1000)</f>
        <v/>
      </c>
      <c r="D79" t="str">
        <f>IF(GainsImpToNIB!C78="","",GainsImpToNIB!C78/1000)</f>
        <v/>
      </c>
      <c r="E79" t="str">
        <f>IF(GainsImpToNIB!D78="","",GainsImpToNIB!D78/1000)</f>
        <v/>
      </c>
    </row>
    <row r="80" spans="3:5" x14ac:dyDescent="0.35">
      <c r="C80" t="str">
        <f>IF(GainsImpToNIB!B79="","",GainsImpToNIB!B79/1000)</f>
        <v/>
      </c>
      <c r="D80" t="str">
        <f>IF(GainsImpToNIB!C79="","",GainsImpToNIB!C79/1000)</f>
        <v/>
      </c>
      <c r="E80" t="str">
        <f>IF(GainsImpToNIB!D79="","",GainsImpToNIB!D79/1000)</f>
        <v/>
      </c>
    </row>
    <row r="81" spans="3:5" x14ac:dyDescent="0.35">
      <c r="C81" t="str">
        <f>IF(GainsImpToNIB!B80="","",GainsImpToNIB!B80/1000)</f>
        <v/>
      </c>
      <c r="D81" t="str">
        <f>IF(GainsImpToNIB!C80="","",GainsImpToNIB!C80/1000)</f>
        <v/>
      </c>
      <c r="E81" t="str">
        <f>IF(GainsImpToNIB!D80="","",GainsImpToNIB!D80/1000)</f>
        <v/>
      </c>
    </row>
    <row r="82" spans="3:5" x14ac:dyDescent="0.35">
      <c r="C82" t="str">
        <f>IF(GainsImpToNIB!B81="","",GainsImpToNIB!B81/1000)</f>
        <v/>
      </c>
      <c r="D82" t="str">
        <f>IF(GainsImpToNIB!C81="","",GainsImpToNIB!C81/1000)</f>
        <v/>
      </c>
      <c r="E82" t="str">
        <f>IF(GainsImpToNIB!D81="","",GainsImpToNIB!D81/1000)</f>
        <v/>
      </c>
    </row>
    <row r="83" spans="3:5" x14ac:dyDescent="0.35">
      <c r="C83" t="str">
        <f>IF(GainsImpToNIB!B82="","",GainsImpToNIB!B82/1000)</f>
        <v/>
      </c>
      <c r="D83" t="str">
        <f>IF(GainsImpToNIB!C82="","",GainsImpToNIB!C82/1000)</f>
        <v/>
      </c>
      <c r="E83" t="str">
        <f>IF(GainsImpToNIB!D82="","",GainsImpToNIB!D82/1000)</f>
        <v/>
      </c>
    </row>
    <row r="84" spans="3:5" x14ac:dyDescent="0.35">
      <c r="C84" t="str">
        <f>IF(GainsImpToNIB!B83="","",GainsImpToNIB!B83/1000)</f>
        <v/>
      </c>
      <c r="D84" t="str">
        <f>IF(GainsImpToNIB!C83="","",GainsImpToNIB!C83/1000)</f>
        <v/>
      </c>
      <c r="E84" t="str">
        <f>IF(GainsImpToNIB!D83="","",GainsImpToNIB!D83/1000)</f>
        <v/>
      </c>
    </row>
    <row r="85" spans="3:5" x14ac:dyDescent="0.35">
      <c r="C85" t="str">
        <f>IF(GainsImpToNIB!B84="","",GainsImpToNIB!B84/1000)</f>
        <v/>
      </c>
      <c r="D85" t="str">
        <f>IF(GainsImpToNIB!C84="","",GainsImpToNIB!C84/1000)</f>
        <v/>
      </c>
      <c r="E85" t="str">
        <f>IF(GainsImpToNIB!D84="","",GainsImpToNIB!D84/1000)</f>
        <v/>
      </c>
    </row>
    <row r="86" spans="3:5" x14ac:dyDescent="0.35">
      <c r="C86" t="str">
        <f>IF(GainsImpToNIB!B85="","",GainsImpToNIB!B85/1000)</f>
        <v/>
      </c>
      <c r="D86" t="str">
        <f>IF(GainsImpToNIB!C85="","",GainsImpToNIB!C85/1000)</f>
        <v/>
      </c>
      <c r="E86" t="str">
        <f>IF(GainsImpToNIB!D85="","",GainsImpToNIB!D85/1000)</f>
        <v/>
      </c>
    </row>
    <row r="87" spans="3:5" x14ac:dyDescent="0.35">
      <c r="C87" t="str">
        <f>IF(GainsImpToNIB!B86="","",GainsImpToNIB!B86/1000)</f>
        <v/>
      </c>
      <c r="D87" t="str">
        <f>IF(GainsImpToNIB!C86="","",GainsImpToNIB!C86/1000)</f>
        <v/>
      </c>
      <c r="E87" t="str">
        <f>IF(GainsImpToNIB!D86="","",GainsImpToNIB!D86/1000)</f>
        <v/>
      </c>
    </row>
    <row r="88" spans="3:5" x14ac:dyDescent="0.35">
      <c r="C88" t="str">
        <f>IF(GainsImpToNIB!B87="","",GainsImpToNIB!B87/1000)</f>
        <v/>
      </c>
      <c r="D88" t="str">
        <f>IF(GainsImpToNIB!C87="","",GainsImpToNIB!C87/1000)</f>
        <v/>
      </c>
      <c r="E88" t="str">
        <f>IF(GainsImpToNIB!D87="","",GainsImpToNIB!D87/1000)</f>
        <v/>
      </c>
    </row>
    <row r="89" spans="3:5" x14ac:dyDescent="0.35">
      <c r="C89" t="str">
        <f>IF(GainsImpToNIB!B88="","",GainsImpToNIB!B88/1000)</f>
        <v/>
      </c>
      <c r="D89" t="str">
        <f>IF(GainsImpToNIB!C88="","",GainsImpToNIB!C88/1000)</f>
        <v/>
      </c>
      <c r="E89" t="str">
        <f>IF(GainsImpToNIB!D88="","",GainsImpToNIB!D88/1000)</f>
        <v/>
      </c>
    </row>
    <row r="90" spans="3:5" x14ac:dyDescent="0.35">
      <c r="C90" t="str">
        <f>IF(GainsImpToNIB!B89="","",GainsImpToNIB!B89/1000)</f>
        <v/>
      </c>
      <c r="D90" t="str">
        <f>IF(GainsImpToNIB!C89="","",GainsImpToNIB!C89/1000)</f>
        <v/>
      </c>
      <c r="E90" t="str">
        <f>IF(GainsImpToNIB!D89="","",GainsImpToNIB!D89/1000)</f>
        <v/>
      </c>
    </row>
    <row r="91" spans="3:5" x14ac:dyDescent="0.35">
      <c r="C91" t="str">
        <f>IF(GainsImpToNIB!B90="","",GainsImpToNIB!B90/1000)</f>
        <v/>
      </c>
      <c r="D91" t="str">
        <f>IF(GainsImpToNIB!C90="","",GainsImpToNIB!C90/1000)</f>
        <v/>
      </c>
      <c r="E91" t="str">
        <f>IF(GainsImpToNIB!D90="","",GainsImpToNIB!D90/1000)</f>
        <v/>
      </c>
    </row>
    <row r="92" spans="3:5" x14ac:dyDescent="0.35">
      <c r="C92" t="str">
        <f>IF(GainsImpToNIB!B91="","",GainsImpToNIB!B91/1000)</f>
        <v/>
      </c>
      <c r="D92" t="str">
        <f>IF(GainsImpToNIB!C91="","",GainsImpToNIB!C91/1000)</f>
        <v/>
      </c>
      <c r="E92" t="str">
        <f>IF(GainsImpToNIB!D91="","",GainsImpToNIB!D91/1000)</f>
        <v/>
      </c>
    </row>
    <row r="93" spans="3:5" x14ac:dyDescent="0.35">
      <c r="C93" t="str">
        <f>IF(GainsImpToNIB!B92="","",GainsImpToNIB!B92/1000)</f>
        <v/>
      </c>
      <c r="D93" t="str">
        <f>IF(GainsImpToNIB!C92="","",GainsImpToNIB!C92/1000)</f>
        <v/>
      </c>
      <c r="E93" t="str">
        <f>IF(GainsImpToNIB!D92="","",GainsImpToNIB!D92/1000)</f>
        <v/>
      </c>
    </row>
    <row r="94" spans="3:5" x14ac:dyDescent="0.35">
      <c r="C94" t="str">
        <f>IF(GainsImpToNIB!B93="","",GainsImpToNIB!B93/1000)</f>
        <v/>
      </c>
      <c r="D94" t="str">
        <f>IF(GainsImpToNIB!C93="","",GainsImpToNIB!C93/1000)</f>
        <v/>
      </c>
      <c r="E94" t="str">
        <f>IF(GainsImpToNIB!D93="","",GainsImpToNIB!D93/1000)</f>
        <v/>
      </c>
    </row>
    <row r="95" spans="3:5" x14ac:dyDescent="0.35">
      <c r="C95" t="str">
        <f>IF(GainsImpToNIB!B94="","",GainsImpToNIB!B94/1000)</f>
        <v/>
      </c>
      <c r="D95" t="str">
        <f>IF(GainsImpToNIB!C94="","",GainsImpToNIB!C94/1000)</f>
        <v/>
      </c>
      <c r="E95" t="str">
        <f>IF(GainsImpToNIB!D94="","",GainsImpToNIB!D94/1000)</f>
        <v/>
      </c>
    </row>
    <row r="96" spans="3:5" x14ac:dyDescent="0.35">
      <c r="C96" t="str">
        <f>IF(GainsImpToNIB!B95="","",GainsImpToNIB!B95/1000)</f>
        <v/>
      </c>
      <c r="D96" t="str">
        <f>IF(GainsImpToNIB!C95="","",GainsImpToNIB!C95/1000)</f>
        <v/>
      </c>
      <c r="E96" t="str">
        <f>IF(GainsImpToNIB!D95="","",GainsImpToNIB!D95/1000)</f>
        <v/>
      </c>
    </row>
    <row r="97" spans="3:5" x14ac:dyDescent="0.35">
      <c r="C97" t="str">
        <f>IF(GainsImpToNIB!B96="","",GainsImpToNIB!B96/1000)</f>
        <v/>
      </c>
      <c r="D97" t="str">
        <f>IF(GainsImpToNIB!C96="","",GainsImpToNIB!C96/1000)</f>
        <v/>
      </c>
      <c r="E97" t="str">
        <f>IF(GainsImpToNIB!D96="","",GainsImpToNIB!D96/1000)</f>
        <v/>
      </c>
    </row>
    <row r="98" spans="3:5" x14ac:dyDescent="0.35">
      <c r="C98" t="str">
        <f>IF(GainsImpToNIB!B97="","",GainsImpToNIB!B97/1000)</f>
        <v/>
      </c>
      <c r="D98" t="str">
        <f>IF(GainsImpToNIB!C97="","",GainsImpToNIB!C97/1000)</f>
        <v/>
      </c>
      <c r="E98" t="str">
        <f>IF(GainsImpToNIB!D97="","",GainsImpToNIB!D97/1000)</f>
        <v/>
      </c>
    </row>
    <row r="99" spans="3:5" x14ac:dyDescent="0.35">
      <c r="C99" t="str">
        <f>IF(GainsImpToNIB!B98="","",GainsImpToNIB!B98/1000)</f>
        <v/>
      </c>
      <c r="D99" t="str">
        <f>IF(GainsImpToNIB!C98="","",GainsImpToNIB!C98/1000)</f>
        <v/>
      </c>
      <c r="E99" t="str">
        <f>IF(GainsImpToNIB!D98="","",GainsImpToNIB!D98/1000)</f>
        <v/>
      </c>
    </row>
    <row r="100" spans="3:5" x14ac:dyDescent="0.3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2461</vt:i4>
      </vt:variant>
    </vt:vector>
  </HeadingPairs>
  <TitlesOfParts>
    <vt:vector size="2496"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TempForecast!BMDC2.espmvol.5yr.adj.espmvol_100</vt:lpstr>
      <vt:lpstr>TempForecast!BMDC2.espmvol.5yr.adj.espmvol_101</vt:lpstr>
      <vt:lpstr>TempForecast!BMDC2.espmvol.5yr.adj.espmvol_102</vt:lpstr>
      <vt:lpstr>TempForecast!BMDC2.espmvol.5yr.adj.espmvol_103</vt:lpstr>
      <vt:lpstr>TempForecast!BMDC2.espmvol.5yr.adj.espmvol_104</vt:lpstr>
      <vt:lpstr>TempForecast!BMDC2.espmvol.5yr.adj.espmvol_105</vt:lpstr>
      <vt:lpstr>TempForecast!BMDC2.espmvol.5yr.adj.espmvol_106</vt:lpstr>
      <vt:lpstr>TempForecast!BMDC2.espmvol.5yr.adj.espmvol_107</vt:lpstr>
      <vt:lpstr>TempForecast!BMDC2.espmvol.5yr.adj.espmvol_108</vt:lpstr>
      <vt:lpstr>TempForecast!BMDC2.espmvol.5yr.adj.espmvol_109</vt:lpstr>
      <vt:lpstr>TempForecast!BMDC2.espmvol.5yr.adj.espmvol_11</vt:lpstr>
      <vt:lpstr>TempForecast!BMDC2.espmvol.5yr.adj.espmvol_110</vt:lpstr>
      <vt:lpstr>TempForecast!BMDC2.espmvol.5yr.adj.espmvol_111</vt:lpstr>
      <vt:lpstr>TempForecast!BMDC2.espmvol.5yr.adj.espmvol_112</vt:lpstr>
      <vt:lpstr>TempForecast!BMDC2.espmvol.5yr.adj.espmvol_113</vt:lpstr>
      <vt:lpstr>TempForecast!BMDC2.espmvol.5yr.adj.espmvol_114</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TempForecast!BMDC2.espmvol.5yr.adj.espmvol_95</vt:lpstr>
      <vt:lpstr>TempForecast!BMDC2.espmvol.5yr.adj.espmvol_96</vt:lpstr>
      <vt:lpstr>TempForecast!BMDC2.espmvol.5yr.adj.espmvol_97</vt:lpstr>
      <vt:lpstr>TempForecast!BMDC2.espmvol.5yr.adj.espmvol_98</vt:lpstr>
      <vt:lpstr>TempForecast!BMDC2.espmvol.5yr.adj.espmvol_99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TempForecast!CLSC2.espmvol.5yr.adj.espmvol_100</vt:lpstr>
      <vt:lpstr>TempForecast!CLSC2.espmvol.5yr.adj.espmvol_101</vt:lpstr>
      <vt:lpstr>TempForecast!CLSC2.espmvol.5yr.adj.espmvol_102</vt:lpstr>
      <vt:lpstr>TempForecast!CLSC2.espmvol.5yr.adj.espmvol_103</vt:lpstr>
      <vt:lpstr>TempForecast!CLSC2.espmvol.5yr.adj.espmvol_104</vt:lpstr>
      <vt:lpstr>TempForecast!CLSC2.espmvol.5yr.adj.espmvol_105</vt:lpstr>
      <vt:lpstr>TempForecast!CLSC2.espmvol.5yr.adj.espmvol_106</vt:lpstr>
      <vt:lpstr>TempForecast!CLSC2.espmvol.5yr.adj.espmvol_107</vt:lpstr>
      <vt:lpstr>TempForecast!CLSC2.espmvol.5yr.adj.espmvol_108</vt:lpstr>
      <vt:lpstr>TempForecast!CLSC2.espmvol.5yr.adj.espmvol_109</vt:lpstr>
      <vt:lpstr>TempForecast!CLSC2.espmvol.5yr.adj.espmvol_11</vt:lpstr>
      <vt:lpstr>TempForecast!CLSC2.espmvol.5yr.adj.espmvol_110</vt:lpstr>
      <vt:lpstr>TempForecast!CLSC2.espmvol.5yr.adj.espmvol_111</vt:lpstr>
      <vt:lpstr>TempForecast!CLSC2.espmvol.5yr.adj.espmvol_112</vt:lpstr>
      <vt:lpstr>TempForecast!CLSC2.espmvol.5yr.adj.espmvol_113</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TempForecast!CLSC2.espmvol.5yr.adj.espmvol_94</vt:lpstr>
      <vt:lpstr>TempForecast!CLSC2.espmvol.5yr.adj.espmvol_95</vt:lpstr>
      <vt:lpstr>TempForecast!CLSC2.espmvol.5yr.adj.espmvol_96</vt:lpstr>
      <vt:lpstr>TempForecast!CLSC2.espmvol.5yr.adj.espmvol_97</vt:lpstr>
      <vt:lpstr>TempForecast!CLSC2.espmvol.5yr.adj.espmvol_98</vt:lpstr>
      <vt:lpstr>TempForecast!CLSC2.espmvol.5yr.adj.espmvol_99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TempForecast!DRGC2.espmvol.5yr.adj.espmvol_100</vt:lpstr>
      <vt:lpstr>TempForecast!DRGC2.espmvol.5yr.adj.espmvol_101</vt:lpstr>
      <vt:lpstr>TempForecast!DRGC2.espmvol.5yr.adj.espmvol_102</vt:lpstr>
      <vt:lpstr>TempForecast!DRGC2.espmvol.5yr.adj.espmvol_103</vt:lpstr>
      <vt:lpstr>TempForecast!DRGC2.espmvol.5yr.adj.espmvol_104</vt:lpstr>
      <vt:lpstr>TempForecast!DRGC2.espmvol.5yr.adj.espmvol_105</vt:lpstr>
      <vt:lpstr>TempForecast!DRGC2.espmvol.5yr.adj.espmvol_106</vt:lpstr>
      <vt:lpstr>TempForecast!DRGC2.espmvol.5yr.adj.espmvol_107</vt:lpstr>
      <vt:lpstr>TempForecast!DRGC2.espmvol.5yr.adj.espmvol_108</vt:lpstr>
      <vt:lpstr>TempForecast!DRGC2.espmvol.5yr.adj.espmvol_109</vt:lpstr>
      <vt:lpstr>TempForecast!DRGC2.espmvol.5yr.adj.espmvol_11</vt:lpstr>
      <vt:lpstr>TempForecast!DRGC2.espmvol.5yr.adj.espmvol_110</vt:lpstr>
      <vt:lpstr>TempForecast!DRGC2.espmvol.5yr.adj.espmvol_111</vt:lpstr>
      <vt:lpstr>TempForecast!DRGC2.espmvol.5yr.adj.espmvol_112</vt:lpstr>
      <vt:lpstr>TempForecast!DRGC2.espmvol.5yr.adj.espmvol_113</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TempForecast!DRGC2.espmvol.5yr.adj.espmvol_94</vt:lpstr>
      <vt:lpstr>TempForecast!DRGC2.espmvol.5yr.adj.espmvol_95</vt:lpstr>
      <vt:lpstr>TempForecast!DRGC2.espmvol.5yr.adj.espmvol_96</vt:lpstr>
      <vt:lpstr>TempForecast!DRGC2.espmvol.5yr.adj.espmvol_97</vt:lpstr>
      <vt:lpstr>TempForecast!DRGC2.espmvol.5yr.adj.espmvol_98</vt:lpstr>
      <vt:lpstr>TempForecast!DRGC2.espmvol.5yr.adj.espmvol_99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TempForecast!GBRW4.espmvol.5yr.adj.espmvol_100</vt:lpstr>
      <vt:lpstr>TempForecast!GBRW4.espmvol.5yr.adj.espmvol_101</vt:lpstr>
      <vt:lpstr>TempForecast!GBRW4.espmvol.5yr.adj.espmvol_102</vt:lpstr>
      <vt:lpstr>TempForecast!GBRW4.espmvol.5yr.adj.espmvol_103</vt:lpstr>
      <vt:lpstr>TempForecast!GBRW4.espmvol.5yr.adj.espmvol_104</vt:lpstr>
      <vt:lpstr>TempForecast!GBRW4.espmvol.5yr.adj.espmvol_105</vt:lpstr>
      <vt:lpstr>TempForecast!GBRW4.espmvol.5yr.adj.espmvol_106</vt:lpstr>
      <vt:lpstr>TempForecast!GBRW4.espmvol.5yr.adj.espmvol_107</vt:lpstr>
      <vt:lpstr>TempForecast!GBRW4.espmvol.5yr.adj.espmvol_108</vt:lpstr>
      <vt:lpstr>TempForecast!GBRW4.espmvol.5yr.adj.espmvol_109</vt:lpstr>
      <vt:lpstr>TempForecast!GBRW4.espmvol.5yr.adj.espmvol_11</vt:lpstr>
      <vt:lpstr>TempForecast!GBRW4.espmvol.5yr.adj.espmvol_110</vt:lpstr>
      <vt:lpstr>TempForecast!GBRW4.espmvol.5yr.adj.espmvol_111</vt:lpstr>
      <vt:lpstr>TempForecast!GBRW4.espmvol.5yr.adj.espmvol_112</vt:lpstr>
      <vt:lpstr>TempForecast!GBRW4.espmvol.5yr.adj.espmvol_113</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TempForecast!GBRW4.espmvol.5yr.adj.espmvol_94</vt:lpstr>
      <vt:lpstr>TempForecast!GBRW4.espmvol.5yr.adj.espmvol_95</vt:lpstr>
      <vt:lpstr>TempForecast!GBRW4.espmvol.5yr.adj.espmvol_96</vt:lpstr>
      <vt:lpstr>TempForecast!GBRW4.espmvol.5yr.adj.espmvol_97</vt:lpstr>
      <vt:lpstr>TempForecast!GBRW4.espmvol.5yr.adj.espmvol_98</vt:lpstr>
      <vt:lpstr>TempForecast!GBRW4.espmvol.5yr.adj.espmvol_99</vt:lpstr>
      <vt:lpstr>TempForecast!GJNC2LOC.espmvol.5yr.adj.espmvol</vt:lpstr>
      <vt:lpstr>TempForecast!GJNC2LOC.espmvol.5yr.adj.espmvol_1</vt:lpstr>
      <vt:lpstr>TempForecast!GJNC2LOC.espmvol.5yr.adj.espmvol_10</vt:lpstr>
      <vt:lpstr>TempForecast!GJNC2LOC.espmvol.5yr.adj.espmvol_100</vt:lpstr>
      <vt:lpstr>TempForecast!GJNC2LOC.espmvol.5yr.adj.espmvol_101</vt:lpstr>
      <vt:lpstr>TempForecast!GJNC2LOC.espmvol.5yr.adj.espmvol_102</vt:lpstr>
      <vt:lpstr>TempForecast!GJNC2LOC.espmvol.5yr.adj.espmvol_103</vt:lpstr>
      <vt:lpstr>TempForecast!GJNC2LOC.espmvol.5yr.adj.espmvol_104</vt:lpstr>
      <vt:lpstr>TempForecast!GJNC2LOC.espmvol.5yr.adj.espmvol_105</vt:lpstr>
      <vt:lpstr>TempForecast!GJNC2LOC.espmvol.5yr.adj.espmvol_106</vt:lpstr>
      <vt:lpstr>TempForecast!GJNC2LOC.espmvol.5yr.adj.espmvol_107</vt:lpstr>
      <vt:lpstr>TempForecast!GJNC2LOC.espmvol.5yr.adj.espmvol_108</vt:lpstr>
      <vt:lpstr>TempForecast!GJNC2LOC.espmvol.5yr.adj.espmvol_109</vt:lpstr>
      <vt:lpstr>TempForecast!GJNC2LOC.espmvol.5yr.adj.espmvol_11</vt:lpstr>
      <vt:lpstr>TempForecast!GJNC2LOC.espmvol.5yr.adj.espmvol_110</vt:lpstr>
      <vt:lpstr>TempForecast!GJNC2LOC.espmvol.5yr.adj.espmvol_111</vt:lpstr>
      <vt:lpstr>TempForecast!GJNC2LOC.espmvol.5yr.adj.espmvol_112</vt:lpstr>
      <vt:lpstr>TempForecast!GJNC2LOC.espmvol.5yr.adj.espmvol_113</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TempForecast!GJNC2LOC.espmvol.5yr.adj.espmvol_94</vt:lpstr>
      <vt:lpstr>TempForecast!GJNC2LOC.espmvol.5yr.adj.espmvol_95</vt:lpstr>
      <vt:lpstr>TempForecast!GJNC2LOC.espmvol.5yr.adj.espmvol_96</vt:lpstr>
      <vt:lpstr>TempForecast!GJNC2LOC.espmvol.5yr.adj.espmvol_97</vt:lpstr>
      <vt:lpstr>TempForecast!GJNC2LOC.espmvol.5yr.adj.espmvol_98</vt:lpstr>
      <vt:lpstr>TempForecast!GJNC2LOC.espmvol.5yr.adj.espmvol_99</vt:lpstr>
      <vt:lpstr>TempForecast!GLDA3.espmvol.5yr.adj.espmvol</vt:lpstr>
      <vt:lpstr>TempForecast!GLDA3.espmvol.5yr.adj.espmvol_1</vt:lpstr>
      <vt:lpstr>TempForecast!GLDA3.espmvol.5yr.adj.espmvol_10</vt:lpstr>
      <vt:lpstr>TempForecast!GLDA3.espmvol.5yr.adj.espmvol_100</vt:lpstr>
      <vt:lpstr>TempForecast!GLDA3.espmvol.5yr.adj.espmvol_101</vt:lpstr>
      <vt:lpstr>TempForecast!GLDA3.espmvol.5yr.adj.espmvol_102</vt:lpstr>
      <vt:lpstr>TempForecast!GLDA3.espmvol.5yr.adj.espmvol_103</vt:lpstr>
      <vt:lpstr>TempForecast!GLDA3.espmvol.5yr.adj.espmvol_104</vt:lpstr>
      <vt:lpstr>TempForecast!GLDA3.espmvol.5yr.adj.espmvol_105</vt:lpstr>
      <vt:lpstr>TempForecast!GLDA3.espmvol.5yr.adj.espmvol_106</vt:lpstr>
      <vt:lpstr>TempForecast!GLDA3.espmvol.5yr.adj.espmvol_107</vt:lpstr>
      <vt:lpstr>TempForecast!GLDA3.espmvol.5yr.adj.espmvol_108</vt:lpstr>
      <vt:lpstr>TempForecast!GLDA3.espmvol.5yr.adj.espmvol_109</vt:lpstr>
      <vt:lpstr>TempForecast!GLDA3.espmvol.5yr.adj.espmvol_11</vt:lpstr>
      <vt:lpstr>TempForecast!GLDA3.espmvol.5yr.adj.espmvol_110</vt:lpstr>
      <vt:lpstr>TempForecast!GLDA3.espmvol.5yr.adj.espmvol_111</vt:lpstr>
      <vt:lpstr>TempForecast!GLDA3.espmvol.5yr.adj.espmvol_112</vt:lpstr>
      <vt:lpstr>TempForecast!GLDA3.espmvol.5yr.adj.espmvol_113</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TempForecast!GLDA3.espmvol.5yr.adj.espmvol_94</vt:lpstr>
      <vt:lpstr>TempForecast!GLDA3.espmvol.5yr.adj.espmvol_95</vt:lpstr>
      <vt:lpstr>TempForecast!GLDA3.espmvol.5yr.adj.espmvol_96</vt:lpstr>
      <vt:lpstr>TempForecast!GLDA3.espmvol.5yr.adj.espmvol_97</vt:lpstr>
      <vt:lpstr>TempForecast!GLDA3.espmvol.5yr.adj.espmvol_98</vt:lpstr>
      <vt:lpstr>TempForecast!GLDA3.espmvol.5yr.adj.espmvol_99</vt:lpstr>
      <vt:lpstr>TempForecast!GRNU1.espmvol.5yr.adj.espmvol</vt:lpstr>
      <vt:lpstr>TempForecast!GRNU1.espmvol.5yr.adj.espmvol_1</vt:lpstr>
      <vt:lpstr>TempForecast!GRNU1.espmvol.5yr.adj.espmvol_10</vt:lpstr>
      <vt:lpstr>TempForecast!GRNU1.espmvol.5yr.adj.espmvol_100</vt:lpstr>
      <vt:lpstr>TempForecast!GRNU1.espmvol.5yr.adj.espmvol_101</vt:lpstr>
      <vt:lpstr>TempForecast!GRNU1.espmvol.5yr.adj.espmvol_102</vt:lpstr>
      <vt:lpstr>TempForecast!GRNU1.espmvol.5yr.adj.espmvol_103</vt:lpstr>
      <vt:lpstr>TempForecast!GRNU1.espmvol.5yr.adj.espmvol_104</vt:lpstr>
      <vt:lpstr>TempForecast!GRNU1.espmvol.5yr.adj.espmvol_105</vt:lpstr>
      <vt:lpstr>TempForecast!GRNU1.espmvol.5yr.adj.espmvol_106</vt:lpstr>
      <vt:lpstr>TempForecast!GRNU1.espmvol.5yr.adj.espmvol_107</vt:lpstr>
      <vt:lpstr>TempForecast!GRNU1.espmvol.5yr.adj.espmvol_108</vt:lpstr>
      <vt:lpstr>TempForecast!GRNU1.espmvol.5yr.adj.espmvol_109</vt:lpstr>
      <vt:lpstr>TempForecast!GRNU1.espmvol.5yr.adj.espmvol_11</vt:lpstr>
      <vt:lpstr>TempForecast!GRNU1.espmvol.5yr.adj.espmvol_110</vt:lpstr>
      <vt:lpstr>TempForecast!GRNU1.espmvol.5yr.adj.espmvol_111</vt:lpstr>
      <vt:lpstr>TempForecast!GRNU1.espmvol.5yr.adj.espmvol_112</vt:lpstr>
      <vt:lpstr>TempForecast!GRNU1.espmvol.5yr.adj.espmvol_113</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TempForecast!GRNU1.espmvol.5yr.adj.espmvol_94</vt:lpstr>
      <vt:lpstr>TempForecast!GRNU1.espmvol.5yr.adj.espmvol_95</vt:lpstr>
      <vt:lpstr>TempForecast!GRNU1.espmvol.5yr.adj.espmvol_96</vt:lpstr>
      <vt:lpstr>TempForecast!GRNU1.espmvol.5yr.adj.espmvol_97</vt:lpstr>
      <vt:lpstr>TempForecast!GRNU1.espmvol.5yr.adj.espmvol_98</vt:lpstr>
      <vt:lpstr>TempForecast!GRNU1.espmvol.5yr.adj.espmvol_99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TempForecast!MPSC2.espmvol.5yr.adj.espmvol_100</vt:lpstr>
      <vt:lpstr>TempForecast!MPSC2.espmvol.5yr.adj.espmvol_101</vt:lpstr>
      <vt:lpstr>TempForecast!MPSC2.espmvol.5yr.adj.espmvol_102</vt:lpstr>
      <vt:lpstr>TempForecast!MPSC2.espmvol.5yr.adj.espmvol_103</vt:lpstr>
      <vt:lpstr>TempForecast!MPSC2.espmvol.5yr.adj.espmvol_104</vt:lpstr>
      <vt:lpstr>TempForecast!MPSC2.espmvol.5yr.adj.espmvol_105</vt:lpstr>
      <vt:lpstr>TempForecast!MPSC2.espmvol.5yr.adj.espmvol_106</vt:lpstr>
      <vt:lpstr>TempForecast!MPSC2.espmvol.5yr.adj.espmvol_107</vt:lpstr>
      <vt:lpstr>TempForecast!MPSC2.espmvol.5yr.adj.espmvol_108</vt:lpstr>
      <vt:lpstr>TempForecast!MPSC2.espmvol.5yr.adj.espmvol_109</vt:lpstr>
      <vt:lpstr>TempForecast!MPSC2.espmvol.5yr.adj.espmvol_11</vt:lpstr>
      <vt:lpstr>TempForecast!MPSC2.espmvol.5yr.adj.espmvol_110</vt:lpstr>
      <vt:lpstr>TempForecast!MPSC2.espmvol.5yr.adj.espmvol_111</vt:lpstr>
      <vt:lpstr>TempForecast!MPSC2.espmvol.5yr.adj.espmvol_112</vt:lpstr>
      <vt:lpstr>TempForecast!MPSC2.espmvol.5yr.adj.espmvol_113</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TempForecast!MPSC2.espmvol.5yr.adj.espmvol_94</vt:lpstr>
      <vt:lpstr>TempForecast!MPSC2.espmvol.5yr.adj.espmvol_95</vt:lpstr>
      <vt:lpstr>TempForecast!MPSC2.espmvol.5yr.adj.espmvol_96</vt:lpstr>
      <vt:lpstr>TempForecast!MPSC2.espmvol.5yr.adj.espmvol_97</vt:lpstr>
      <vt:lpstr>TempForecast!MPSC2.espmvol.5yr.adj.espmvol_98</vt:lpstr>
      <vt:lpstr>TempForecast!MPSC2.espmvol.5yr.adj.espmvol_99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TempForecast!NVRN5.espmvol.5yr.adj.espmvol_100</vt:lpstr>
      <vt:lpstr>TempForecast!NVRN5.espmvol.5yr.adj.espmvol_101</vt:lpstr>
      <vt:lpstr>TempForecast!NVRN5.espmvol.5yr.adj.espmvol_102</vt:lpstr>
      <vt:lpstr>TempForecast!NVRN5.espmvol.5yr.adj.espmvol_103</vt:lpstr>
      <vt:lpstr>TempForecast!NVRN5.espmvol.5yr.adj.espmvol_104</vt:lpstr>
      <vt:lpstr>TempForecast!NVRN5.espmvol.5yr.adj.espmvol_105</vt:lpstr>
      <vt:lpstr>TempForecast!NVRN5.espmvol.5yr.adj.espmvol_106</vt:lpstr>
      <vt:lpstr>TempForecast!NVRN5.espmvol.5yr.adj.espmvol_107</vt:lpstr>
      <vt:lpstr>TempForecast!NVRN5.espmvol.5yr.adj.espmvol_108</vt:lpstr>
      <vt:lpstr>TempForecast!NVRN5.espmvol.5yr.adj.espmvol_109</vt:lpstr>
      <vt:lpstr>TempForecast!NVRN5.espmvol.5yr.adj.espmvol_11</vt:lpstr>
      <vt:lpstr>TempForecast!NVRN5.espmvol.5yr.adj.espmvol_110</vt:lpstr>
      <vt:lpstr>TempForecast!NVRN5.espmvol.5yr.adj.espmvol_111</vt:lpstr>
      <vt:lpstr>TempForecast!NVRN5.espmvol.5yr.adj.espmvol_112</vt:lpstr>
      <vt:lpstr>TempForecast!NVRN5.espmvol.5yr.adj.espmvol_113</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TempForecast!NVRN5.espmvol.5yr.adj.espmvol_94</vt:lpstr>
      <vt:lpstr>TempForecast!NVRN5.espmvol.5yr.adj.espmvol_95</vt:lpstr>
      <vt:lpstr>TempForecast!NVRN5.espmvol.5yr.adj.espmvol_96</vt:lpstr>
      <vt:lpstr>TempForecast!NVRN5.espmvol.5yr.adj.espmvol_97</vt:lpstr>
      <vt:lpstr>TempForecast!NVRN5.espmvol.5yr.adj.espmvol_98</vt:lpstr>
      <vt:lpstr>TempForecast!NVRN5.espmvol.5yr.adj.espmvol_99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TempForecast!TPIC2.espmvol.5yr.adj.espmvol_100</vt:lpstr>
      <vt:lpstr>TempForecast!TPIC2.espmvol.5yr.adj.espmvol_101</vt:lpstr>
      <vt:lpstr>TempForecast!TPIC2.espmvol.5yr.adj.espmvol_102</vt:lpstr>
      <vt:lpstr>TempForecast!TPIC2.espmvol.5yr.adj.espmvol_103</vt:lpstr>
      <vt:lpstr>TempForecast!TPIC2.espmvol.5yr.adj.espmvol_104</vt:lpstr>
      <vt:lpstr>TempForecast!TPIC2.espmvol.5yr.adj.espmvol_105</vt:lpstr>
      <vt:lpstr>TempForecast!TPIC2.espmvol.5yr.adj.espmvol_106</vt:lpstr>
      <vt:lpstr>TempForecast!TPIC2.espmvol.5yr.adj.espmvol_107</vt:lpstr>
      <vt:lpstr>TempForecast!TPIC2.espmvol.5yr.adj.espmvol_108</vt:lpstr>
      <vt:lpstr>TempForecast!TPIC2.espmvol.5yr.adj.espmvol_109</vt:lpstr>
      <vt:lpstr>TempForecast!TPIC2.espmvol.5yr.adj.espmvol_11</vt:lpstr>
      <vt:lpstr>TempForecast!TPIC2.espmvol.5yr.adj.espmvol_110</vt:lpstr>
      <vt:lpstr>TempForecast!TPIC2.espmvol.5yr.adj.espmvol_111</vt:lpstr>
      <vt:lpstr>TempForecast!TPIC2.espmvol.5yr.adj.espmvol_112</vt:lpstr>
      <vt:lpstr>TempForecast!TPIC2.espmvol.5yr.adj.espmvol_113</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TempForecast!TPIC2.espmvol.5yr.adj.espmvol_94</vt:lpstr>
      <vt:lpstr>TempForecast!TPIC2.espmvol.5yr.adj.espmvol_95</vt:lpstr>
      <vt:lpstr>TempForecast!TPIC2.espmvol.5yr.adj.espmvol_96</vt:lpstr>
      <vt:lpstr>TempForecast!TPIC2.espmvol.5yr.adj.espmvol_97</vt:lpstr>
      <vt:lpstr>TempForecast!TPIC2.espmvol.5yr.adj.espmvol_98</vt:lpstr>
      <vt:lpstr>TempForecast!TPIC2.espmvol.5yr.adj.espmvol_99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TempForecast!VCRC2.espmvol.5yr.adj.espmvol_100</vt:lpstr>
      <vt:lpstr>TempForecast!VCRC2.espmvol.5yr.adj.espmvol_101</vt:lpstr>
      <vt:lpstr>TempForecast!VCRC2.espmvol.5yr.adj.espmvol_102</vt:lpstr>
      <vt:lpstr>TempForecast!VCRC2.espmvol.5yr.adj.espmvol_103</vt:lpstr>
      <vt:lpstr>TempForecast!VCRC2.espmvol.5yr.adj.espmvol_104</vt:lpstr>
      <vt:lpstr>TempForecast!VCRC2.espmvol.5yr.adj.espmvol_105</vt:lpstr>
      <vt:lpstr>TempForecast!VCRC2.espmvol.5yr.adj.espmvol_106</vt:lpstr>
      <vt:lpstr>TempForecast!VCRC2.espmvol.5yr.adj.espmvol_107</vt:lpstr>
      <vt:lpstr>TempForecast!VCRC2.espmvol.5yr.adj.espmvol_108</vt:lpstr>
      <vt:lpstr>TempForecast!VCRC2.espmvol.5yr.adj.espmvol_109</vt:lpstr>
      <vt:lpstr>TempForecast!VCRC2.espmvol.5yr.adj.espmvol_11</vt:lpstr>
      <vt:lpstr>TempForecast!VCRC2.espmvol.5yr.adj.espmvol_110</vt:lpstr>
      <vt:lpstr>TempForecast!VCRC2.espmvol.5yr.adj.espmvol_111</vt:lpstr>
      <vt:lpstr>TempForecast!VCRC2.espmvol.5yr.adj.espmvol_112</vt:lpstr>
      <vt:lpstr>TempForecast!VCRC2.espmvol.5yr.adj.espmvol_113</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TempForecast!VCRC2.espmvol.5yr.adj.espmvol_94</vt:lpstr>
      <vt:lpstr>TempForecast!VCRC2.espmvol.5yr.adj.espmvol_95</vt:lpstr>
      <vt:lpstr>TempForecast!VCRC2.espmvol.5yr.adj.espmvol_96</vt:lpstr>
      <vt:lpstr>TempForecast!VCRC2.espmvol.5yr.adj.espmvol_97</vt:lpstr>
      <vt:lpstr>TempForecast!VCRC2.espmvol.5yr.adj.espmvol_98</vt:lpstr>
      <vt:lpstr>TempForecast!VCRC2.espmvol.5yr.adj.espmvol_99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TempForecast!YDLC2.espmvol.5yr.adj.espmvol_100</vt:lpstr>
      <vt:lpstr>TempForecast!YDLC2.espmvol.5yr.adj.espmvol_101</vt:lpstr>
      <vt:lpstr>TempForecast!YDLC2.espmvol.5yr.adj.espmvol_102</vt:lpstr>
      <vt:lpstr>TempForecast!YDLC2.espmvol.5yr.adj.espmvol_103</vt:lpstr>
      <vt:lpstr>TempForecast!YDLC2.espmvol.5yr.adj.espmvol_104</vt:lpstr>
      <vt:lpstr>TempForecast!YDLC2.espmvol.5yr.adj.espmvol_105</vt:lpstr>
      <vt:lpstr>TempForecast!YDLC2.espmvol.5yr.adj.espmvol_106</vt:lpstr>
      <vt:lpstr>TempForecast!YDLC2.espmvol.5yr.adj.espmvol_107</vt:lpstr>
      <vt:lpstr>TempForecast!YDLC2.espmvol.5yr.adj.espmvol_108</vt:lpstr>
      <vt:lpstr>TempForecast!YDLC2.espmvol.5yr.adj.espmvol_109</vt:lpstr>
      <vt:lpstr>TempForecast!YDLC2.espmvol.5yr.adj.espmvol_11</vt:lpstr>
      <vt:lpstr>TempForecast!YDLC2.espmvol.5yr.adj.espmvol_110</vt:lpstr>
      <vt:lpstr>TempForecast!YDLC2.espmvol.5yr.adj.espmvol_111</vt:lpstr>
      <vt:lpstr>TempForecast!YDLC2.espmvol.5yr.adj.espmvol_112</vt:lpstr>
      <vt:lpstr>TempForecast!YDLC2.espmvol.5yr.adj.espmvol_113</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TempForecast!YDLC2.espmvol.5yr.adj.espmvol_94</vt:lpstr>
      <vt:lpstr>TempForecast!YDLC2.espmvol.5yr.adj.espmvol_95</vt:lpstr>
      <vt:lpstr>TempForecast!YDLC2.espmvol.5yr.adj.espmvol_96</vt:lpstr>
      <vt:lpstr>TempForecast!YDLC2.espmvol.5yr.adj.espmvol_97</vt:lpstr>
      <vt:lpstr>TempForecast!YDLC2.espmvol.5yr.adj.espmvol_98</vt:lpstr>
      <vt:lpstr>TempForecast!YDLC2.espmvol.5yr.adj.espmvol_99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Yasui, Ian David</cp:lastModifiedBy>
  <cp:lastPrinted>2011-12-21T07:34:54Z</cp:lastPrinted>
  <dcterms:created xsi:type="dcterms:W3CDTF">2011-03-08T17:14:52Z</dcterms:created>
  <dcterms:modified xsi:type="dcterms:W3CDTF">2023-09-12T16:54:22Z</dcterms:modified>
</cp:coreProperties>
</file>